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penergy.sharepoint.com/sites/regsvcs/Regulatory Base Cases/Kentucky Power/2023-00159 Base Case/07 Discovery/Staff/2nd Set/Attachments/"/>
    </mc:Choice>
  </mc:AlternateContent>
  <xr:revisionPtr revIDLastSave="7" documentId="8_{E61FF9A4-901F-4147-B65B-119BFB2D7168}" xr6:coauthVersionLast="47" xr6:coauthVersionMax="47" xr10:uidLastSave="{BDFF6EBD-4138-410D-8C44-0EDE21553E64}"/>
  <bookViews>
    <workbookView xWindow="-110" yWindow="-110" windowWidth="19420" windowHeight="10420" firstSheet="1" activeTab="3" xr2:uid="{D8E528E2-69B5-46FF-8AFE-FD5A6020D3D2}"/>
  </bookViews>
  <sheets>
    <sheet name="Weather Tab for Rev Proof" sheetId="7" r:id="rId1"/>
    <sheet name="Weather Normal kWh" sheetId="1" r:id="rId2"/>
    <sheet name="Weather Adj by tariff" sheetId="5" r:id="rId3"/>
    <sheet name="Weather Normal Adj" sheetId="6" r:id="rId4"/>
    <sheet name="B&amp;A kWh" sheetId="2" r:id="rId5"/>
    <sheet name="Weather tariffs" sheetId="3" r:id="rId6"/>
    <sheet name="Weather ratios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7" l="1"/>
  <c r="B31" i="7"/>
  <c r="B27" i="7"/>
  <c r="B23" i="7"/>
  <c r="B20" i="7"/>
  <c r="B14" i="7"/>
  <c r="B18" i="7"/>
  <c r="B15" i="7"/>
  <c r="B10" i="7"/>
  <c r="P69" i="5"/>
  <c r="E46" i="5"/>
  <c r="F46" i="5"/>
  <c r="G46" i="5"/>
  <c r="G83" i="5" s="1"/>
  <c r="H46" i="5"/>
  <c r="H83" i="5" s="1"/>
  <c r="I46" i="5"/>
  <c r="J46" i="5"/>
  <c r="K46" i="5"/>
  <c r="L46" i="5"/>
  <c r="M46" i="5"/>
  <c r="N46" i="5"/>
  <c r="E47" i="5"/>
  <c r="F47" i="5"/>
  <c r="G47" i="5"/>
  <c r="H47" i="5"/>
  <c r="I47" i="5"/>
  <c r="J47" i="5"/>
  <c r="K47" i="5"/>
  <c r="L47" i="5"/>
  <c r="M47" i="5"/>
  <c r="N47" i="5"/>
  <c r="E48" i="5"/>
  <c r="F48" i="5"/>
  <c r="G48" i="5"/>
  <c r="O48" i="5" s="1"/>
  <c r="H48" i="5"/>
  <c r="I48" i="5"/>
  <c r="J48" i="5"/>
  <c r="K48" i="5"/>
  <c r="L48" i="5"/>
  <c r="M48" i="5"/>
  <c r="N48" i="5"/>
  <c r="E49" i="5"/>
  <c r="F49" i="5"/>
  <c r="G49" i="5"/>
  <c r="H49" i="5"/>
  <c r="I49" i="5"/>
  <c r="J49" i="5"/>
  <c r="K49" i="5"/>
  <c r="L49" i="5"/>
  <c r="M49" i="5"/>
  <c r="N49" i="5"/>
  <c r="E50" i="5"/>
  <c r="F50" i="5"/>
  <c r="G50" i="5"/>
  <c r="H50" i="5"/>
  <c r="I50" i="5"/>
  <c r="J50" i="5"/>
  <c r="K50" i="5"/>
  <c r="L50" i="5"/>
  <c r="M50" i="5"/>
  <c r="N50" i="5"/>
  <c r="E51" i="5"/>
  <c r="O51" i="5" s="1"/>
  <c r="F51" i="5"/>
  <c r="G51" i="5"/>
  <c r="H51" i="5"/>
  <c r="I51" i="5"/>
  <c r="J51" i="5"/>
  <c r="K51" i="5"/>
  <c r="L51" i="5"/>
  <c r="M51" i="5"/>
  <c r="N51" i="5"/>
  <c r="E52" i="5"/>
  <c r="F52" i="5"/>
  <c r="G52" i="5"/>
  <c r="H52" i="5"/>
  <c r="O52" i="5" s="1"/>
  <c r="I52" i="5"/>
  <c r="J52" i="5"/>
  <c r="K52" i="5"/>
  <c r="L52" i="5"/>
  <c r="M52" i="5"/>
  <c r="N52" i="5"/>
  <c r="E53" i="5"/>
  <c r="F53" i="5"/>
  <c r="G53" i="5"/>
  <c r="H53" i="5"/>
  <c r="I53" i="5"/>
  <c r="J53" i="5"/>
  <c r="K53" i="5"/>
  <c r="L53" i="5"/>
  <c r="M53" i="5"/>
  <c r="N53" i="5"/>
  <c r="E54" i="5"/>
  <c r="F54" i="5"/>
  <c r="G54" i="5"/>
  <c r="H54" i="5"/>
  <c r="I54" i="5"/>
  <c r="J54" i="5"/>
  <c r="K54" i="5"/>
  <c r="L54" i="5"/>
  <c r="M54" i="5"/>
  <c r="N54" i="5"/>
  <c r="E55" i="5"/>
  <c r="F55" i="5"/>
  <c r="G55" i="5"/>
  <c r="H55" i="5"/>
  <c r="I55" i="5"/>
  <c r="J55" i="5"/>
  <c r="K55" i="5"/>
  <c r="L55" i="5"/>
  <c r="M55" i="5"/>
  <c r="N55" i="5"/>
  <c r="E56" i="5"/>
  <c r="F56" i="5"/>
  <c r="G56" i="5"/>
  <c r="O56" i="5" s="1"/>
  <c r="H56" i="5"/>
  <c r="I56" i="5"/>
  <c r="J56" i="5"/>
  <c r="K56" i="5"/>
  <c r="L56" i="5"/>
  <c r="M56" i="5"/>
  <c r="N56" i="5"/>
  <c r="E57" i="5"/>
  <c r="O57" i="5" s="1"/>
  <c r="F57" i="5"/>
  <c r="G57" i="5"/>
  <c r="H57" i="5"/>
  <c r="I57" i="5"/>
  <c r="J57" i="5"/>
  <c r="K57" i="5"/>
  <c r="L57" i="5"/>
  <c r="M57" i="5"/>
  <c r="N57" i="5"/>
  <c r="E58" i="5"/>
  <c r="F58" i="5"/>
  <c r="G58" i="5"/>
  <c r="H58" i="5"/>
  <c r="I58" i="5"/>
  <c r="J58" i="5"/>
  <c r="K58" i="5"/>
  <c r="L58" i="5"/>
  <c r="M58" i="5"/>
  <c r="N58" i="5"/>
  <c r="E59" i="5"/>
  <c r="F59" i="5"/>
  <c r="O59" i="5" s="1"/>
  <c r="G59" i="5"/>
  <c r="H59" i="5"/>
  <c r="I59" i="5"/>
  <c r="J59" i="5"/>
  <c r="K59" i="5"/>
  <c r="L59" i="5"/>
  <c r="M59" i="5"/>
  <c r="N59" i="5"/>
  <c r="E60" i="5"/>
  <c r="F60" i="5"/>
  <c r="G60" i="5"/>
  <c r="H60" i="5"/>
  <c r="I60" i="5"/>
  <c r="J60" i="5"/>
  <c r="K60" i="5"/>
  <c r="L60" i="5"/>
  <c r="M60" i="5"/>
  <c r="N60" i="5"/>
  <c r="E61" i="5"/>
  <c r="O61" i="5" s="1"/>
  <c r="F61" i="5"/>
  <c r="G61" i="5"/>
  <c r="H61" i="5"/>
  <c r="I61" i="5"/>
  <c r="J61" i="5"/>
  <c r="K61" i="5"/>
  <c r="L61" i="5"/>
  <c r="M61" i="5"/>
  <c r="N61" i="5"/>
  <c r="E62" i="5"/>
  <c r="F62" i="5"/>
  <c r="G62" i="5"/>
  <c r="H62" i="5"/>
  <c r="I62" i="5"/>
  <c r="J62" i="5"/>
  <c r="K62" i="5"/>
  <c r="L62" i="5"/>
  <c r="M62" i="5"/>
  <c r="N62" i="5"/>
  <c r="E63" i="5"/>
  <c r="O63" i="5" s="1"/>
  <c r="F63" i="5"/>
  <c r="G63" i="5"/>
  <c r="H63" i="5"/>
  <c r="I63" i="5"/>
  <c r="J63" i="5"/>
  <c r="K63" i="5"/>
  <c r="L63" i="5"/>
  <c r="M63" i="5"/>
  <c r="N63" i="5"/>
  <c r="E64" i="5"/>
  <c r="F64" i="5"/>
  <c r="G64" i="5"/>
  <c r="H64" i="5"/>
  <c r="O64" i="5" s="1"/>
  <c r="I64" i="5"/>
  <c r="J64" i="5"/>
  <c r="K64" i="5"/>
  <c r="L64" i="5"/>
  <c r="M64" i="5"/>
  <c r="N64" i="5"/>
  <c r="E65" i="5"/>
  <c r="F65" i="5"/>
  <c r="G65" i="5"/>
  <c r="H65" i="5"/>
  <c r="I65" i="5"/>
  <c r="J65" i="5"/>
  <c r="K65" i="5"/>
  <c r="L65" i="5"/>
  <c r="M65" i="5"/>
  <c r="N65" i="5"/>
  <c r="E66" i="5"/>
  <c r="F66" i="5"/>
  <c r="G66" i="5"/>
  <c r="H66" i="5"/>
  <c r="I66" i="5"/>
  <c r="J66" i="5"/>
  <c r="K66" i="5"/>
  <c r="L66" i="5"/>
  <c r="M66" i="5"/>
  <c r="N66" i="5"/>
  <c r="E67" i="5"/>
  <c r="F67" i="5"/>
  <c r="G67" i="5"/>
  <c r="H67" i="5"/>
  <c r="I67" i="5"/>
  <c r="J67" i="5"/>
  <c r="K67" i="5"/>
  <c r="L67" i="5"/>
  <c r="M67" i="5"/>
  <c r="N67" i="5"/>
  <c r="E68" i="5"/>
  <c r="F68" i="5"/>
  <c r="G68" i="5"/>
  <c r="O68" i="5" s="1"/>
  <c r="H68" i="5"/>
  <c r="I68" i="5"/>
  <c r="J68" i="5"/>
  <c r="K68" i="5"/>
  <c r="L68" i="5"/>
  <c r="M68" i="5"/>
  <c r="N68" i="5"/>
  <c r="E69" i="5"/>
  <c r="F69" i="5"/>
  <c r="G69" i="5"/>
  <c r="H69" i="5"/>
  <c r="I69" i="5"/>
  <c r="J69" i="5"/>
  <c r="K69" i="5"/>
  <c r="L69" i="5"/>
  <c r="M69" i="5"/>
  <c r="N69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46" i="5"/>
  <c r="C47" i="5"/>
  <c r="C48" i="5"/>
  <c r="C49" i="5"/>
  <c r="C50" i="5"/>
  <c r="O50" i="5" s="1"/>
  <c r="C51" i="5"/>
  <c r="C52" i="5"/>
  <c r="C53" i="5"/>
  <c r="C54" i="5"/>
  <c r="O54" i="5" s="1"/>
  <c r="C55" i="5"/>
  <c r="C56" i="5"/>
  <c r="C57" i="5"/>
  <c r="C58" i="5"/>
  <c r="O58" i="5" s="1"/>
  <c r="C59" i="5"/>
  <c r="C60" i="5"/>
  <c r="C61" i="5"/>
  <c r="C62" i="5"/>
  <c r="O62" i="5" s="1"/>
  <c r="C63" i="5"/>
  <c r="C64" i="5"/>
  <c r="C65" i="5"/>
  <c r="C66" i="5"/>
  <c r="O66" i="5" s="1"/>
  <c r="C67" i="5"/>
  <c r="C68" i="5"/>
  <c r="C69" i="5"/>
  <c r="C46" i="5"/>
  <c r="O46" i="5" s="1"/>
  <c r="N5" i="5"/>
  <c r="N6" i="5"/>
  <c r="N7" i="5"/>
  <c r="N83" i="5" s="1"/>
  <c r="N8" i="5"/>
  <c r="N9" i="5"/>
  <c r="N10" i="5"/>
  <c r="N11" i="5"/>
  <c r="N12" i="5"/>
  <c r="N13" i="5"/>
  <c r="N14" i="5"/>
  <c r="N15" i="5"/>
  <c r="N4" i="5"/>
  <c r="M5" i="5"/>
  <c r="M6" i="5"/>
  <c r="M7" i="5"/>
  <c r="M8" i="5"/>
  <c r="M9" i="5"/>
  <c r="M10" i="5"/>
  <c r="M11" i="5"/>
  <c r="M12" i="5"/>
  <c r="M13" i="5"/>
  <c r="M14" i="5"/>
  <c r="M15" i="5"/>
  <c r="M4" i="5"/>
  <c r="L5" i="5"/>
  <c r="L6" i="5"/>
  <c r="L7" i="5"/>
  <c r="L8" i="5"/>
  <c r="L9" i="5"/>
  <c r="L10" i="5"/>
  <c r="L11" i="5"/>
  <c r="L12" i="5"/>
  <c r="L13" i="5"/>
  <c r="L14" i="5"/>
  <c r="L15" i="5"/>
  <c r="L4" i="5"/>
  <c r="K5" i="5"/>
  <c r="K6" i="5"/>
  <c r="K7" i="5"/>
  <c r="K8" i="5"/>
  <c r="K9" i="5"/>
  <c r="K10" i="5"/>
  <c r="K11" i="5"/>
  <c r="K12" i="5"/>
  <c r="K13" i="5"/>
  <c r="K14" i="5"/>
  <c r="K15" i="5"/>
  <c r="K4" i="5"/>
  <c r="J5" i="5"/>
  <c r="J6" i="5"/>
  <c r="J7" i="5"/>
  <c r="J83" i="5" s="1"/>
  <c r="J8" i="5"/>
  <c r="J9" i="5"/>
  <c r="J10" i="5"/>
  <c r="J11" i="5"/>
  <c r="J12" i="5"/>
  <c r="J13" i="5"/>
  <c r="J14" i="5"/>
  <c r="J15" i="5"/>
  <c r="J4" i="5"/>
  <c r="I5" i="5"/>
  <c r="I6" i="5"/>
  <c r="I7" i="5"/>
  <c r="I8" i="5"/>
  <c r="I9" i="5"/>
  <c r="I10" i="5"/>
  <c r="I11" i="5"/>
  <c r="I12" i="5"/>
  <c r="I13" i="5"/>
  <c r="I14" i="5"/>
  <c r="I15" i="5"/>
  <c r="I4" i="5"/>
  <c r="H5" i="5"/>
  <c r="H6" i="5"/>
  <c r="H7" i="5"/>
  <c r="H8" i="5"/>
  <c r="H9" i="5"/>
  <c r="H10" i="5"/>
  <c r="H11" i="5"/>
  <c r="H12" i="5"/>
  <c r="H13" i="5"/>
  <c r="H14" i="5"/>
  <c r="H15" i="5"/>
  <c r="H4" i="5"/>
  <c r="G5" i="5"/>
  <c r="G6" i="5"/>
  <c r="G7" i="5"/>
  <c r="G8" i="5"/>
  <c r="G9" i="5"/>
  <c r="G10" i="5"/>
  <c r="G11" i="5"/>
  <c r="G12" i="5"/>
  <c r="G13" i="5"/>
  <c r="G14" i="5"/>
  <c r="G15" i="5"/>
  <c r="G4" i="5"/>
  <c r="F5" i="5"/>
  <c r="F6" i="5"/>
  <c r="F7" i="5"/>
  <c r="F8" i="5"/>
  <c r="F9" i="5"/>
  <c r="F10" i="5"/>
  <c r="F11" i="5"/>
  <c r="F12" i="5"/>
  <c r="F13" i="5"/>
  <c r="F14" i="5"/>
  <c r="F15" i="5"/>
  <c r="F4" i="5"/>
  <c r="E5" i="5"/>
  <c r="E6" i="5"/>
  <c r="E7" i="5"/>
  <c r="E8" i="5"/>
  <c r="E9" i="5"/>
  <c r="E10" i="5"/>
  <c r="E11" i="5"/>
  <c r="E12" i="5"/>
  <c r="E13" i="5"/>
  <c r="E14" i="5"/>
  <c r="E15" i="5"/>
  <c r="E4" i="5"/>
  <c r="D5" i="5"/>
  <c r="D6" i="5"/>
  <c r="D7" i="5"/>
  <c r="D8" i="5"/>
  <c r="D9" i="5"/>
  <c r="D10" i="5"/>
  <c r="D11" i="5"/>
  <c r="D12" i="5"/>
  <c r="D13" i="5"/>
  <c r="D14" i="5"/>
  <c r="O14" i="5" s="1"/>
  <c r="D15" i="5"/>
  <c r="O15" i="5" s="1"/>
  <c r="B12" i="7" s="1"/>
  <c r="D4" i="5"/>
  <c r="C5" i="5"/>
  <c r="C6" i="5"/>
  <c r="C7" i="5"/>
  <c r="C8" i="5"/>
  <c r="C9" i="5"/>
  <c r="C10" i="5"/>
  <c r="C11" i="5"/>
  <c r="C12" i="5"/>
  <c r="C13" i="5"/>
  <c r="C14" i="5"/>
  <c r="C15" i="5"/>
  <c r="C4" i="5"/>
  <c r="P6" i="6"/>
  <c r="O6" i="6"/>
  <c r="P4" i="6"/>
  <c r="O4" i="6"/>
  <c r="O5" i="5"/>
  <c r="O6" i="5"/>
  <c r="O7" i="5"/>
  <c r="O8" i="5"/>
  <c r="O9" i="5"/>
  <c r="O10" i="5"/>
  <c r="O11" i="5"/>
  <c r="O13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7" i="5"/>
  <c r="O55" i="5"/>
  <c r="O60" i="5"/>
  <c r="O67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4" i="5"/>
  <c r="K83" i="5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46" i="4"/>
  <c r="K83" i="4" s="1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46" i="4"/>
  <c r="H69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46" i="4"/>
  <c r="G47" i="4"/>
  <c r="G48" i="4"/>
  <c r="G49" i="4"/>
  <c r="G50" i="4"/>
  <c r="G83" i="4" s="1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46" i="4"/>
  <c r="N5" i="4"/>
  <c r="N6" i="4"/>
  <c r="N7" i="4"/>
  <c r="N8" i="4"/>
  <c r="N9" i="4"/>
  <c r="N10" i="4"/>
  <c r="N11" i="4"/>
  <c r="N12" i="4"/>
  <c r="N13" i="4"/>
  <c r="N14" i="4"/>
  <c r="N15" i="4"/>
  <c r="N4" i="4"/>
  <c r="M5" i="4"/>
  <c r="M6" i="4"/>
  <c r="M7" i="4"/>
  <c r="M8" i="4"/>
  <c r="M9" i="4"/>
  <c r="M10" i="4"/>
  <c r="M11" i="4"/>
  <c r="M12" i="4"/>
  <c r="M13" i="4"/>
  <c r="M14" i="4"/>
  <c r="M15" i="4"/>
  <c r="M4" i="4"/>
  <c r="L5" i="4"/>
  <c r="L6" i="4"/>
  <c r="L7" i="4"/>
  <c r="L8" i="4"/>
  <c r="L9" i="4"/>
  <c r="L10" i="4"/>
  <c r="L11" i="4"/>
  <c r="L12" i="4"/>
  <c r="L13" i="4"/>
  <c r="L14" i="4"/>
  <c r="L15" i="4"/>
  <c r="L4" i="4"/>
  <c r="K5" i="4"/>
  <c r="K6" i="4"/>
  <c r="K7" i="4"/>
  <c r="K8" i="4"/>
  <c r="K9" i="4"/>
  <c r="K10" i="4"/>
  <c r="K11" i="4"/>
  <c r="K12" i="4"/>
  <c r="K13" i="4"/>
  <c r="K14" i="4"/>
  <c r="K15" i="4"/>
  <c r="K4" i="4"/>
  <c r="J5" i="4"/>
  <c r="J6" i="4"/>
  <c r="J7" i="4"/>
  <c r="J8" i="4"/>
  <c r="J9" i="4"/>
  <c r="J10" i="4"/>
  <c r="J11" i="4"/>
  <c r="J12" i="4"/>
  <c r="J13" i="4"/>
  <c r="J14" i="4"/>
  <c r="J15" i="4"/>
  <c r="J4" i="4"/>
  <c r="I5" i="4"/>
  <c r="I6" i="4"/>
  <c r="I7" i="4"/>
  <c r="I8" i="4"/>
  <c r="I9" i="4"/>
  <c r="I10" i="4"/>
  <c r="I11" i="4"/>
  <c r="I12" i="4"/>
  <c r="I13" i="4"/>
  <c r="I14" i="4"/>
  <c r="I15" i="4"/>
  <c r="I4" i="4"/>
  <c r="H5" i="4"/>
  <c r="H6" i="4"/>
  <c r="H7" i="4"/>
  <c r="H8" i="4"/>
  <c r="H9" i="4"/>
  <c r="H10" i="4"/>
  <c r="H11" i="4"/>
  <c r="H12" i="4"/>
  <c r="H13" i="4"/>
  <c r="H14" i="4"/>
  <c r="H15" i="4"/>
  <c r="H4" i="4"/>
  <c r="G5" i="4"/>
  <c r="G6" i="4"/>
  <c r="G7" i="4"/>
  <c r="G8" i="4"/>
  <c r="G9" i="4"/>
  <c r="G10" i="4"/>
  <c r="G11" i="4"/>
  <c r="G12" i="4"/>
  <c r="G13" i="4"/>
  <c r="G14" i="4"/>
  <c r="G15" i="4"/>
  <c r="G4" i="4"/>
  <c r="F5" i="4"/>
  <c r="F6" i="4"/>
  <c r="F7" i="4"/>
  <c r="F8" i="4"/>
  <c r="F9" i="4"/>
  <c r="F10" i="4"/>
  <c r="F11" i="4"/>
  <c r="F12" i="4"/>
  <c r="F13" i="4"/>
  <c r="F14" i="4"/>
  <c r="F15" i="4"/>
  <c r="F4" i="4"/>
  <c r="E5" i="4"/>
  <c r="E6" i="4"/>
  <c r="E7" i="4"/>
  <c r="E8" i="4"/>
  <c r="E9" i="4"/>
  <c r="E10" i="4"/>
  <c r="E11" i="4"/>
  <c r="E12" i="4"/>
  <c r="E13" i="4"/>
  <c r="E14" i="4"/>
  <c r="E15" i="4"/>
  <c r="E4" i="4"/>
  <c r="D5" i="4"/>
  <c r="D6" i="4"/>
  <c r="D7" i="4"/>
  <c r="D8" i="4"/>
  <c r="D9" i="4"/>
  <c r="D10" i="4"/>
  <c r="D11" i="4"/>
  <c r="D12" i="4"/>
  <c r="D13" i="4"/>
  <c r="D14" i="4"/>
  <c r="D15" i="4"/>
  <c r="D4" i="4"/>
  <c r="C5" i="4"/>
  <c r="C6" i="4"/>
  <c r="C7" i="4"/>
  <c r="C8" i="4"/>
  <c r="C9" i="4"/>
  <c r="C10" i="4"/>
  <c r="C11" i="4"/>
  <c r="C12" i="4"/>
  <c r="C13" i="4"/>
  <c r="C14" i="4"/>
  <c r="C15" i="4"/>
  <c r="C4" i="4"/>
  <c r="N83" i="3"/>
  <c r="M83" i="3"/>
  <c r="L83" i="3"/>
  <c r="K83" i="3"/>
  <c r="J83" i="3"/>
  <c r="I83" i="3"/>
  <c r="H83" i="3"/>
  <c r="G83" i="3"/>
  <c r="F83" i="3"/>
  <c r="E83" i="3"/>
  <c r="D83" i="3"/>
  <c r="C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N83" i="2"/>
  <c r="M83" i="2"/>
  <c r="L83" i="2"/>
  <c r="K83" i="2"/>
  <c r="J83" i="2"/>
  <c r="I83" i="2"/>
  <c r="H83" i="2"/>
  <c r="G83" i="2"/>
  <c r="F83" i="2"/>
  <c r="E83" i="2"/>
  <c r="D83" i="2"/>
  <c r="C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83" i="2" s="1"/>
  <c r="O69" i="5" l="1"/>
  <c r="O53" i="5"/>
  <c r="O65" i="5"/>
  <c r="O49" i="5"/>
  <c r="E83" i="5"/>
  <c r="F83" i="5"/>
  <c r="I83" i="5"/>
  <c r="L83" i="5"/>
  <c r="M83" i="5"/>
  <c r="D83" i="5"/>
  <c r="C83" i="5"/>
  <c r="O12" i="5"/>
  <c r="N83" i="4"/>
  <c r="M83" i="4"/>
  <c r="L83" i="4"/>
  <c r="D83" i="4"/>
  <c r="E83" i="4"/>
  <c r="I83" i="4"/>
  <c r="F83" i="4"/>
  <c r="H83" i="4"/>
  <c r="J83" i="4"/>
  <c r="C83" i="4"/>
  <c r="O83" i="3"/>
  <c r="O83" i="5" l="1"/>
  <c r="B11" i="7"/>
  <c r="B44" i="7" s="1"/>
  <c r="B45" i="7" s="1"/>
  <c r="P15" i="5"/>
  <c r="O83" i="4"/>
  <c r="L28" i="1" l="1"/>
  <c r="L14" i="1"/>
  <c r="F28" i="1"/>
  <c r="G28" i="1"/>
  <c r="H28" i="1"/>
  <c r="I28" i="1"/>
  <c r="J28" i="1"/>
  <c r="E28" i="1"/>
  <c r="F14" i="1"/>
  <c r="G14" i="1"/>
  <c r="H14" i="1"/>
  <c r="I14" i="1"/>
  <c r="J14" i="1"/>
  <c r="E14" i="1"/>
</calcChain>
</file>

<file path=xl/sharedStrings.xml><?xml version="1.0" encoding="utf-8"?>
<sst xmlns="http://schemas.openxmlformats.org/spreadsheetml/2006/main" count="527" uniqueCount="137">
  <si>
    <t>JURIS</t>
  </si>
  <si>
    <t>REVCLS</t>
  </si>
  <si>
    <t>YEAR</t>
  </si>
  <si>
    <t>MONTH</t>
  </si>
  <si>
    <t>Billed kWh</t>
  </si>
  <si>
    <t>KPC</t>
  </si>
  <si>
    <t>Residential</t>
  </si>
  <si>
    <t>Commerical</t>
  </si>
  <si>
    <t>Industrial</t>
  </si>
  <si>
    <t>Other Retail</t>
  </si>
  <si>
    <t>Billing Cycle Weather Impact</t>
  </si>
  <si>
    <t>Normalized Billed kWh</t>
  </si>
  <si>
    <t>Billed &amp; Accrued kWh</t>
  </si>
  <si>
    <t>Calendar Month Weather Impact</t>
  </si>
  <si>
    <t>Normalized Billed &amp; Accrued kWh</t>
  </si>
  <si>
    <t>increase RS billing units to weather normal</t>
  </si>
  <si>
    <t>increase Comm billing units to weather normal</t>
  </si>
  <si>
    <t>KENTUCKY POWER COMPANY</t>
  </si>
  <si>
    <t>2022 TARIFF SUMMARY - BILLED AND ACCRUED KWH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</si>
  <si>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</si>
  <si>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</si>
  <si>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</si>
  <si>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</si>
  <si>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</si>
  <si>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</si>
  <si>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</si>
  <si>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</si>
  <si>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</si>
  <si>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</si>
  <si>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</si>
  <si>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</si>
  <si>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total</t>
  </si>
  <si>
    <t>RSW-LMWH</t>
  </si>
  <si>
    <t>RSW-A</t>
  </si>
  <si>
    <t>RSW-B</t>
  </si>
  <si>
    <t>RSW-C</t>
  </si>
  <si>
    <t>RS</t>
  </si>
  <si>
    <t>RS EMP</t>
  </si>
  <si>
    <t>RSW-RS</t>
  </si>
  <si>
    <t>AORH-W ON</t>
  </si>
  <si>
    <t>RSW-ONPK</t>
  </si>
  <si>
    <t>RS LM-ON</t>
  </si>
  <si>
    <t>AORH-ON</t>
  </si>
  <si>
    <t>RS-TOD-ON</t>
  </si>
  <si>
    <t>OL 175 MV</t>
  </si>
  <si>
    <t>OL 100 HP</t>
  </si>
  <si>
    <t>OL 400 MV</t>
  </si>
  <si>
    <t>OL 200 HP</t>
  </si>
  <si>
    <t>OL 400 HP</t>
  </si>
  <si>
    <t>OL175 MVP</t>
  </si>
  <si>
    <t>OL 250 HP</t>
  </si>
  <si>
    <t>OL 200HPF</t>
  </si>
  <si>
    <t>OL400 HPF</t>
  </si>
  <si>
    <t>OL 250 MH</t>
  </si>
  <si>
    <t>OL100 HPP</t>
  </si>
  <si>
    <t>OL 150 HP</t>
  </si>
  <si>
    <t>OL 400 MH</t>
  </si>
  <si>
    <t>OL 250HPP</t>
  </si>
  <si>
    <t>OL150 HPP</t>
  </si>
  <si>
    <t>OL 400HPP</t>
  </si>
  <si>
    <t>OL 250MON</t>
  </si>
  <si>
    <t>OL 1000MH</t>
  </si>
  <si>
    <t>OL 400MON</t>
  </si>
  <si>
    <t>55W LEDOL</t>
  </si>
  <si>
    <t>100WLEDOL</t>
  </si>
  <si>
    <t>175WLEDOL</t>
  </si>
  <si>
    <t>300WLEDOL</t>
  </si>
  <si>
    <t>65W LEDOL</t>
  </si>
  <si>
    <t>297WLEDOL</t>
  </si>
  <si>
    <t>FLEXOLOPT</t>
  </si>
  <si>
    <t>GS-MTRD</t>
  </si>
  <si>
    <t>GS SEC</t>
  </si>
  <si>
    <t xml:space="preserve">GS-SEC M </t>
  </si>
  <si>
    <t>GS-UMR</t>
  </si>
  <si>
    <t>GS - AF</t>
  </si>
  <si>
    <t>GS PRI</t>
  </si>
  <si>
    <t>GS M SEC</t>
  </si>
  <si>
    <t>GSCC PRI</t>
  </si>
  <si>
    <t>GS LM ON</t>
  </si>
  <si>
    <t>GS LM TOD</t>
  </si>
  <si>
    <t>EXP GSTOD</t>
  </si>
  <si>
    <t>GS-TOD</t>
  </si>
  <si>
    <t>GSCC SUB</t>
  </si>
  <si>
    <t>LGS SEC</t>
  </si>
  <si>
    <t>LGS M SEC</t>
  </si>
  <si>
    <t>LGS PRI</t>
  </si>
  <si>
    <t>LGS M PRI</t>
  </si>
  <si>
    <t>LGS SUB</t>
  </si>
  <si>
    <t>LGS-LM-TD</t>
  </si>
  <si>
    <t>LGSSECTOD</t>
  </si>
  <si>
    <t>LGSPRITOD</t>
  </si>
  <si>
    <t>PS SEC</t>
  </si>
  <si>
    <t>PS PRI</t>
  </si>
  <si>
    <t>CS-IRP PR</t>
  </si>
  <si>
    <t>CS-IRP ST</t>
  </si>
  <si>
    <t>CS-IRP TR</t>
  </si>
  <si>
    <t>CS-IRP</t>
  </si>
  <si>
    <t>IGS SEC</t>
  </si>
  <si>
    <t>IGS PRI</t>
  </si>
  <si>
    <t>IGS SUB</t>
  </si>
  <si>
    <t>IGS</t>
  </si>
  <si>
    <t>SL</t>
  </si>
  <si>
    <t>MW</t>
  </si>
  <si>
    <t>check</t>
  </si>
  <si>
    <t>Commercial</t>
  </si>
  <si>
    <t>WEATHER NORMALIZED LOAD ADJUSTMENT SUMMARY</t>
  </si>
  <si>
    <t>Weather</t>
  </si>
  <si>
    <t>Normalized</t>
  </si>
  <si>
    <t>Tariff</t>
  </si>
  <si>
    <t>Units</t>
  </si>
  <si>
    <t>RS LMTOD</t>
  </si>
  <si>
    <t>RS TOD</t>
  </si>
  <si>
    <t>GS-SEC</t>
  </si>
  <si>
    <t>GS-NM</t>
  </si>
  <si>
    <t>SGS TOD</t>
  </si>
  <si>
    <t>GS-AF</t>
  </si>
  <si>
    <t>GSLMTOD</t>
  </si>
  <si>
    <t>MGSTOD</t>
  </si>
  <si>
    <t>GS-PRI</t>
  </si>
  <si>
    <t>GS-SUB</t>
  </si>
  <si>
    <t>LGS-SEC</t>
  </si>
  <si>
    <t>LGSLMTOD</t>
  </si>
  <si>
    <t>LGS-SEC TOD</t>
  </si>
  <si>
    <t>LGS-PRI TOD</t>
  </si>
  <si>
    <t>LGS-PRI</t>
  </si>
  <si>
    <t>LGS-SUB</t>
  </si>
  <si>
    <t>LGS-TRAN</t>
  </si>
  <si>
    <t>PS-SEC</t>
  </si>
  <si>
    <t>PS-PRI</t>
  </si>
  <si>
    <t>IGS-SEC</t>
  </si>
  <si>
    <t>IGS-PRI</t>
  </si>
  <si>
    <t>IGS-SUB</t>
  </si>
  <si>
    <t>IGS-TRAN</t>
  </si>
  <si>
    <t>OL</t>
  </si>
  <si>
    <t>Weather Adj Total</t>
  </si>
  <si>
    <t>KENTUCKY POWER BILLING ANALYSIS</t>
  </si>
  <si>
    <t>TEST YEAR ENDED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</si>
</sst>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0.000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theme="1"/>
      <name val="Andale WT"/>
      <family val="2"/>
    </font>
    <font>
      <sz val="9"/>
      <color rgb="FF222222"/>
      <name val="Andale WT"/>
      <family val="2"/>
    </font>
    <font>
      <sz val="10"/>
      <name val="Arial"/>
      <family val="2"/>
    </font>
    <font>
      <u/>
      <sz val="10"/>
      <name val="Arial"/>
      <family val="2"/>
    </font>
    <font>
      <sz val="12"/>
      <name val="Arial MT"/>
    </font>
    <font>
      <sz val="10"/>
      <name val="Arial MT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8" fillId="0" borderId="0"/>
  </cellStyleXfs>
  <cellXfs count="47">
    <xf numFmtId="0" fontId="0" fillId="0" borderId="0" xfId="0"/>
    <xf numFmtId="164" fontId="1" fillId="0" borderId="0" xfId="1" applyNumberFormat="1" applyFont="1" applyAlignment="1">
      <alignment horizontal="center" wrapText="1"/>
    </xf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3" fontId="2" fillId="0" borderId="0" xfId="0" applyNumberFormat="1" applyFont="1"/>
    <xf numFmtId="3" fontId="2" fillId="2" borderId="0" xfId="0" applyNumberFormat="1" applyFont="1" applyFill="1"/>
    <xf numFmtId="165" fontId="2" fillId="2" borderId="0" xfId="2" applyNumberFormat="1" applyFont="1" applyFill="1"/>
    <xf numFmtId="10" fontId="2" fillId="2" borderId="0" xfId="2" applyNumberFormat="1" applyFont="1" applyFill="1"/>
    <xf numFmtId="0" fontId="3" fillId="0" borderId="0" xfId="0" applyFont="1"/>
    <xf numFmtId="0" fontId="0" fillId="4" borderId="0" xfId="0" applyFill="1" applyAlignment="1">
      <alignment horizontal="right"/>
    </xf>
    <xf numFmtId="43" fontId="0" fillId="3" borderId="0" xfId="1" applyFont="1" applyFill="1" applyAlignment="1">
      <alignment horizontal="right"/>
    </xf>
    <xf numFmtId="164" fontId="0" fillId="3" borderId="0" xfId="1" applyNumberFormat="1" applyFont="1" applyFill="1" applyAlignment="1">
      <alignment horizontal="right"/>
    </xf>
    <xf numFmtId="164" fontId="0" fillId="0" borderId="0" xfId="1" applyNumberFormat="1" applyFont="1"/>
    <xf numFmtId="164" fontId="0" fillId="0" borderId="0" xfId="0" applyNumberFormat="1"/>
    <xf numFmtId="0" fontId="6" fillId="0" borderId="0" xfId="0" applyFont="1"/>
    <xf numFmtId="43" fontId="0" fillId="5" borderId="0" xfId="1" applyFont="1" applyFill="1"/>
    <xf numFmtId="164" fontId="0" fillId="5" borderId="0" xfId="1" applyNumberFormat="1" applyFont="1" applyFill="1"/>
    <xf numFmtId="0" fontId="0" fillId="0" borderId="0" xfId="0" applyFill="1"/>
    <xf numFmtId="0" fontId="4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6" fillId="0" borderId="0" xfId="0" applyFont="1" applyFill="1"/>
    <xf numFmtId="0" fontId="0" fillId="6" borderId="0" xfId="0" applyFill="1"/>
    <xf numFmtId="0" fontId="0" fillId="7" borderId="0" xfId="0" applyFill="1"/>
    <xf numFmtId="0" fontId="4" fillId="7" borderId="2" xfId="0" applyFont="1" applyFill="1" applyBorder="1" applyAlignment="1">
      <alignment horizontal="left" vertical="top"/>
    </xf>
    <xf numFmtId="0" fontId="5" fillId="7" borderId="2" xfId="0" applyFont="1" applyFill="1" applyBorder="1" applyAlignment="1">
      <alignment horizontal="left" vertical="top"/>
    </xf>
    <xf numFmtId="0" fontId="0" fillId="8" borderId="0" xfId="0" applyFill="1"/>
    <xf numFmtId="0" fontId="6" fillId="7" borderId="0" xfId="0" applyFont="1" applyFill="1"/>
    <xf numFmtId="9" fontId="0" fillId="0" borderId="0" xfId="2" applyFont="1"/>
    <xf numFmtId="166" fontId="0" fillId="0" borderId="0" xfId="2" applyNumberFormat="1" applyFont="1"/>
    <xf numFmtId="167" fontId="0" fillId="0" borderId="0" xfId="2" applyNumberFormat="1" applyFont="1"/>
    <xf numFmtId="43" fontId="0" fillId="5" borderId="0" xfId="1" applyNumberFormat="1" applyFont="1" applyFill="1"/>
    <xf numFmtId="1" fontId="0" fillId="0" borderId="0" xfId="2" applyNumberFormat="1" applyFont="1"/>
    <xf numFmtId="1" fontId="0" fillId="0" borderId="0" xfId="0" applyNumberForma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6" fillId="0" borderId="0" xfId="1" applyNumberFormat="1" applyFont="1"/>
    <xf numFmtId="37" fontId="9" fillId="0" borderId="0" xfId="3" applyFont="1"/>
    <xf numFmtId="164" fontId="6" fillId="0" borderId="0" xfId="1" applyNumberFormat="1" applyFont="1" applyFill="1"/>
    <xf numFmtId="0" fontId="6" fillId="0" borderId="1" xfId="0" applyFont="1" applyBorder="1"/>
    <xf numFmtId="164" fontId="6" fillId="0" borderId="1" xfId="1" applyNumberFormat="1" applyFont="1" applyFill="1" applyBorder="1"/>
    <xf numFmtId="5" fontId="6" fillId="0" borderId="0" xfId="0" applyNumberFormat="1" applyFont="1"/>
    <xf numFmtId="164" fontId="6" fillId="0" borderId="0" xfId="0" applyNumberFormat="1" applyFont="1"/>
    <xf numFmtId="43" fontId="0" fillId="0" borderId="0" xfId="0" applyNumberFormat="1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0" fillId="9" borderId="0" xfId="0" applyFill="1"/>
  </cellXfs>
  <cellStyles count="4">
    <cellStyle name="Comma" xfId="1" builtinId="3"/>
    <cellStyle name="Normal" xfId="0" builtinId="0"/>
    <cellStyle name="Normal 2" xfId="3" xr:uid="{A162C4D5-2135-4454-95E6-FDF876ACC6A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8BA24-E858-41B9-9AC0-1DF00434F753}">
  <dimension ref="A1:B45"/>
  <sheetViews>
    <sheetView topLeftCell="A34" workbookViewId="0">
      <selection activeCell="N36" sqref="N36"/>
    </sheetView>
  </sheetViews>
  <sheetFormatPr defaultRowHeight="14.5"/>
  <cols>
    <col min="1" max="1" width="19.08984375" customWidth="1"/>
    <col min="2" max="2" width="12.1796875" bestFit="1" customWidth="1"/>
  </cols>
  <sheetData>
    <row r="1" spans="1:2">
      <c r="A1" s="15" t="s">
        <v>135</v>
      </c>
      <c r="B1" s="15"/>
    </row>
    <row r="2" spans="1:2">
      <c r="A2" s="15" t="s">
        <v>136</v>
      </c>
      <c r="B2" s="15"/>
    </row>
    <row r="3" spans="1:2">
      <c r="A3" s="15" t="s">
        <v>105</v>
      </c>
      <c r="B3" s="15"/>
    </row>
    <row r="4" spans="1:2">
      <c r="A4" s="15"/>
      <c r="B4" s="15"/>
    </row>
    <row r="5" spans="1:2">
      <c r="A5" s="15"/>
      <c r="B5" s="15"/>
    </row>
    <row r="6" spans="1:2">
      <c r="A6" s="34"/>
      <c r="B6" s="34" t="s">
        <v>106</v>
      </c>
    </row>
    <row r="7" spans="1:2">
      <c r="A7" s="34"/>
      <c r="B7" s="34" t="s">
        <v>107</v>
      </c>
    </row>
    <row r="8" spans="1:2">
      <c r="A8" s="35" t="s">
        <v>108</v>
      </c>
      <c r="B8" s="35" t="s">
        <v>109</v>
      </c>
    </row>
    <row r="9" spans="1:2">
      <c r="A9" s="35"/>
      <c r="B9" s="15"/>
    </row>
    <row r="10" spans="1:2">
      <c r="A10" s="15" t="s">
        <v>36</v>
      </c>
      <c r="B10" s="36">
        <f>SUM('Weather Adj by tariff'!O4:O10)</f>
        <v>98421998.559811115</v>
      </c>
    </row>
    <row r="11" spans="1:2">
      <c r="A11" s="15" t="s">
        <v>110</v>
      </c>
      <c r="B11" s="36">
        <f>SUM('Weather Adj by tariff'!O11:O14)</f>
        <v>161987.58481987563</v>
      </c>
    </row>
    <row r="12" spans="1:2">
      <c r="A12" s="15" t="s">
        <v>111</v>
      </c>
      <c r="B12" s="36">
        <f>'Weather Adj by tariff'!O15</f>
        <v>8217.8553690013741</v>
      </c>
    </row>
    <row r="13" spans="1:2">
      <c r="A13" s="15"/>
      <c r="B13" s="36"/>
    </row>
    <row r="14" spans="1:2">
      <c r="A14" s="15" t="s">
        <v>112</v>
      </c>
      <c r="B14" s="36">
        <f>SUM('Weather Adj by tariff'!O47,'Weather Adj by tariff'!O48,'Weather Adj by tariff'!O51,'Weather Adj by tariff'!O53)</f>
        <v>9852445.0430762172</v>
      </c>
    </row>
    <row r="15" spans="1:2">
      <c r="A15" s="15" t="s">
        <v>113</v>
      </c>
      <c r="B15" s="36">
        <f>'Weather Adj by tariff'!O46</f>
        <v>12640.00881668177</v>
      </c>
    </row>
    <row r="16" spans="1:2">
      <c r="A16" s="15" t="s">
        <v>114</v>
      </c>
      <c r="B16" s="36">
        <v>0</v>
      </c>
    </row>
    <row r="17" spans="1:2">
      <c r="A17" s="15" t="s">
        <v>115</v>
      </c>
      <c r="B17" s="36">
        <v>0</v>
      </c>
    </row>
    <row r="18" spans="1:2">
      <c r="A18" s="15" t="s">
        <v>116</v>
      </c>
      <c r="B18" s="36">
        <f>SUM('Weather Adj by tariff'!O55,'Weather Adj by tariff'!O56,'Weather Adj by tariff'!O58)</f>
        <v>175682.04940149968</v>
      </c>
    </row>
    <row r="19" spans="1:2">
      <c r="A19" s="15" t="s">
        <v>117</v>
      </c>
      <c r="B19" s="36">
        <v>0</v>
      </c>
    </row>
    <row r="20" spans="1:2">
      <c r="A20" s="15" t="s">
        <v>118</v>
      </c>
      <c r="B20" s="36">
        <f>SUM('Weather Adj by tariff'!O52)</f>
        <v>59202.038035014833</v>
      </c>
    </row>
    <row r="21" spans="1:2">
      <c r="A21" s="15" t="s">
        <v>119</v>
      </c>
      <c r="B21" s="36">
        <v>0</v>
      </c>
    </row>
    <row r="22" spans="1:2">
      <c r="A22" s="15"/>
      <c r="B22" s="36"/>
    </row>
    <row r="23" spans="1:2">
      <c r="A23" s="15" t="s">
        <v>120</v>
      </c>
      <c r="B23" s="36">
        <f>SUM('Weather Adj by tariff'!O60,'Weather Adj by tariff'!O61)</f>
        <v>4544494.3299699845</v>
      </c>
    </row>
    <row r="24" spans="1:2">
      <c r="A24" s="15" t="s">
        <v>121</v>
      </c>
      <c r="B24" s="36">
        <v>0</v>
      </c>
    </row>
    <row r="25" spans="1:2">
      <c r="A25" s="15" t="s">
        <v>122</v>
      </c>
      <c r="B25" s="36">
        <v>0</v>
      </c>
    </row>
    <row r="26" spans="1:2">
      <c r="A26" s="15" t="s">
        <v>123</v>
      </c>
      <c r="B26" s="36">
        <v>0</v>
      </c>
    </row>
    <row r="27" spans="1:2">
      <c r="A27" s="15" t="s">
        <v>124</v>
      </c>
      <c r="B27" s="36">
        <f>'Weather Adj by tariff'!O62</f>
        <v>1470179.2285329853</v>
      </c>
    </row>
    <row r="28" spans="1:2">
      <c r="A28" s="15" t="s">
        <v>125</v>
      </c>
      <c r="B28" s="36">
        <v>0</v>
      </c>
    </row>
    <row r="29" spans="1:2">
      <c r="A29" s="15" t="s">
        <v>126</v>
      </c>
      <c r="B29" s="36">
        <v>0</v>
      </c>
    </row>
    <row r="30" spans="1:2">
      <c r="A30" s="15"/>
      <c r="B30" s="36"/>
    </row>
    <row r="31" spans="1:2">
      <c r="A31" s="37" t="s">
        <v>127</v>
      </c>
      <c r="B31" s="36">
        <f>'Weather Adj by tariff'!O68</f>
        <v>1427409.2628686654</v>
      </c>
    </row>
    <row r="32" spans="1:2">
      <c r="A32" s="37" t="s">
        <v>128</v>
      </c>
      <c r="B32" s="36">
        <f>'Weather Adj by tariff'!O69</f>
        <v>40716.039298950804</v>
      </c>
    </row>
    <row r="33" spans="1:2">
      <c r="A33" s="15"/>
      <c r="B33" s="36"/>
    </row>
    <row r="34" spans="1:2">
      <c r="A34" s="37" t="s">
        <v>129</v>
      </c>
      <c r="B34" s="36">
        <v>0</v>
      </c>
    </row>
    <row r="35" spans="1:2">
      <c r="A35" s="37" t="s">
        <v>130</v>
      </c>
      <c r="B35" s="36">
        <v>0</v>
      </c>
    </row>
    <row r="36" spans="1:2">
      <c r="A36" s="37" t="s">
        <v>131</v>
      </c>
      <c r="B36" s="36">
        <v>0</v>
      </c>
    </row>
    <row r="37" spans="1:2">
      <c r="A37" s="37" t="s">
        <v>132</v>
      </c>
      <c r="B37" s="36">
        <v>0</v>
      </c>
    </row>
    <row r="38" spans="1:2">
      <c r="A38" s="15"/>
      <c r="B38" s="38"/>
    </row>
    <row r="39" spans="1:2">
      <c r="A39" s="15" t="s">
        <v>133</v>
      </c>
      <c r="B39" s="38">
        <v>0</v>
      </c>
    </row>
    <row r="40" spans="1:2">
      <c r="A40" s="15" t="s">
        <v>101</v>
      </c>
      <c r="B40" s="38">
        <v>0</v>
      </c>
    </row>
    <row r="41" spans="1:2">
      <c r="A41" s="15"/>
      <c r="B41" s="38"/>
    </row>
    <row r="42" spans="1:2">
      <c r="A42" s="15" t="s">
        <v>102</v>
      </c>
      <c r="B42" s="38">
        <v>0</v>
      </c>
    </row>
    <row r="43" spans="1:2">
      <c r="A43" s="39"/>
      <c r="B43" s="40"/>
    </row>
    <row r="44" spans="1:2">
      <c r="A44" s="41" t="s">
        <v>134</v>
      </c>
      <c r="B44" s="42">
        <f>SUM(B10:B43)</f>
        <v>116174972</v>
      </c>
    </row>
    <row r="45" spans="1:2">
      <c r="B45" s="43">
        <f>B44-'Weather Adj by tariff'!O83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10F6-A422-426D-8C8E-0AE3322416E8}">
  <dimension ref="A1:M55"/>
  <sheetViews>
    <sheetView topLeftCell="B1" workbookViewId="0">
      <selection activeCell="P44" sqref="P44"/>
    </sheetView>
  </sheetViews>
  <sheetFormatPr defaultRowHeight="14.5"/>
  <cols>
    <col min="2" max="2" width="11.7265625" customWidth="1"/>
    <col min="5" max="7" width="15" customWidth="1"/>
    <col min="8" max="8" width="12.1796875" bestFit="1" customWidth="1"/>
    <col min="9" max="11" width="15" customWidth="1"/>
  </cols>
  <sheetData>
    <row r="1" spans="1:13" ht="60" customHeight="1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/>
    </row>
    <row r="2" spans="1:13">
      <c r="A2" t="s">
        <v>5</v>
      </c>
      <c r="B2" t="s">
        <v>6</v>
      </c>
      <c r="C2">
        <v>2022</v>
      </c>
      <c r="D2">
        <v>4</v>
      </c>
      <c r="E2" s="2">
        <v>147068420</v>
      </c>
      <c r="F2" s="2">
        <v>-3262731</v>
      </c>
      <c r="G2" s="2">
        <v>150331151</v>
      </c>
      <c r="H2">
        <v>127405230</v>
      </c>
      <c r="I2" s="2">
        <v>9201050</v>
      </c>
      <c r="J2" s="2">
        <v>118204180</v>
      </c>
      <c r="K2" s="2"/>
    </row>
    <row r="3" spans="1:13">
      <c r="A3" t="s">
        <v>5</v>
      </c>
      <c r="B3" t="s">
        <v>6</v>
      </c>
      <c r="C3">
        <v>2022</v>
      </c>
      <c r="D3">
        <v>5</v>
      </c>
      <c r="E3" s="2">
        <v>117163699</v>
      </c>
      <c r="F3" s="2">
        <v>3997532</v>
      </c>
      <c r="G3" s="2">
        <v>113166167</v>
      </c>
      <c r="H3">
        <v>115487326</v>
      </c>
      <c r="I3" s="2">
        <v>-620316</v>
      </c>
      <c r="J3" s="2">
        <v>116107642</v>
      </c>
      <c r="K3" s="2"/>
    </row>
    <row r="4" spans="1:13">
      <c r="A4" t="s">
        <v>5</v>
      </c>
      <c r="B4" t="s">
        <v>6</v>
      </c>
      <c r="C4">
        <v>2022</v>
      </c>
      <c r="D4">
        <v>6</v>
      </c>
      <c r="E4" s="2">
        <v>133806935</v>
      </c>
      <c r="F4" s="2">
        <v>3229863</v>
      </c>
      <c r="G4" s="2">
        <v>130577072</v>
      </c>
      <c r="H4">
        <v>144349808</v>
      </c>
      <c r="I4" s="2">
        <v>4216126</v>
      </c>
      <c r="J4" s="2">
        <v>140133682</v>
      </c>
      <c r="K4" s="2"/>
    </row>
    <row r="5" spans="1:13">
      <c r="A5" t="s">
        <v>5</v>
      </c>
      <c r="B5" t="s">
        <v>6</v>
      </c>
      <c r="C5">
        <v>2022</v>
      </c>
      <c r="D5">
        <v>7</v>
      </c>
      <c r="E5" s="2">
        <v>160109298</v>
      </c>
      <c r="F5" s="2">
        <v>4147364</v>
      </c>
      <c r="G5" s="2">
        <v>155961934</v>
      </c>
      <c r="H5">
        <v>166349835</v>
      </c>
      <c r="I5" s="2">
        <v>5147723</v>
      </c>
      <c r="J5" s="2">
        <v>161202112</v>
      </c>
      <c r="K5" s="2"/>
    </row>
    <row r="6" spans="1:13">
      <c r="A6" t="s">
        <v>5</v>
      </c>
      <c r="B6" t="s">
        <v>6</v>
      </c>
      <c r="C6">
        <v>2022</v>
      </c>
      <c r="D6">
        <v>8</v>
      </c>
      <c r="E6" s="2">
        <v>161069240</v>
      </c>
      <c r="F6" s="2">
        <v>3482448</v>
      </c>
      <c r="G6" s="2">
        <v>157586792</v>
      </c>
      <c r="H6">
        <v>163494507</v>
      </c>
      <c r="I6" s="2">
        <v>1338079</v>
      </c>
      <c r="J6" s="2">
        <v>162156428</v>
      </c>
      <c r="K6" s="2"/>
    </row>
    <row r="7" spans="1:13">
      <c r="A7" t="s">
        <v>5</v>
      </c>
      <c r="B7" t="s">
        <v>6</v>
      </c>
      <c r="C7">
        <v>2022</v>
      </c>
      <c r="D7">
        <v>9</v>
      </c>
      <c r="E7" s="2">
        <v>143844737</v>
      </c>
      <c r="F7" s="2">
        <v>-543821</v>
      </c>
      <c r="G7" s="2">
        <v>144388558</v>
      </c>
      <c r="H7">
        <v>122488005</v>
      </c>
      <c r="I7" s="2">
        <v>-6000</v>
      </c>
      <c r="J7" s="2">
        <v>122494005</v>
      </c>
      <c r="K7" s="2"/>
    </row>
    <row r="8" spans="1:13">
      <c r="A8" t="s">
        <v>5</v>
      </c>
      <c r="B8" t="s">
        <v>6</v>
      </c>
      <c r="C8">
        <v>2022</v>
      </c>
      <c r="D8">
        <v>10</v>
      </c>
      <c r="E8" s="2">
        <v>116908148</v>
      </c>
      <c r="F8" s="2">
        <v>-761440</v>
      </c>
      <c r="G8" s="2">
        <v>117669588</v>
      </c>
      <c r="H8">
        <v>117773633</v>
      </c>
      <c r="I8" s="2">
        <v>-5419603</v>
      </c>
      <c r="J8" s="2">
        <v>123193236</v>
      </c>
      <c r="K8" s="2"/>
    </row>
    <row r="9" spans="1:13">
      <c r="A9" t="s">
        <v>5</v>
      </c>
      <c r="B9" t="s">
        <v>6</v>
      </c>
      <c r="C9">
        <v>2022</v>
      </c>
      <c r="D9">
        <v>11</v>
      </c>
      <c r="E9" s="2">
        <v>124977053</v>
      </c>
      <c r="F9" s="2">
        <v>-8584793</v>
      </c>
      <c r="G9" s="2">
        <v>133561846</v>
      </c>
      <c r="H9">
        <v>149355592</v>
      </c>
      <c r="I9" s="2">
        <v>-996448</v>
      </c>
      <c r="J9" s="2">
        <v>150352040</v>
      </c>
      <c r="K9" s="2"/>
    </row>
    <row r="10" spans="1:13">
      <c r="A10" t="s">
        <v>5</v>
      </c>
      <c r="B10" t="s">
        <v>6</v>
      </c>
      <c r="C10">
        <v>2022</v>
      </c>
      <c r="D10">
        <v>12</v>
      </c>
      <c r="E10" s="2">
        <v>195143598</v>
      </c>
      <c r="F10" s="2">
        <v>-4715097</v>
      </c>
      <c r="G10" s="2">
        <v>199858695</v>
      </c>
      <c r="H10">
        <v>224361961</v>
      </c>
      <c r="I10" s="2">
        <v>-3865664</v>
      </c>
      <c r="J10" s="2">
        <v>228227625</v>
      </c>
      <c r="K10" s="2"/>
    </row>
    <row r="11" spans="1:13">
      <c r="A11" t="s">
        <v>5</v>
      </c>
      <c r="B11" t="s">
        <v>6</v>
      </c>
      <c r="C11">
        <v>2023</v>
      </c>
      <c r="D11">
        <v>1</v>
      </c>
      <c r="E11" s="2">
        <v>238397528</v>
      </c>
      <c r="F11" s="2">
        <v>-16432219</v>
      </c>
      <c r="G11" s="2">
        <v>254829747</v>
      </c>
      <c r="H11">
        <v>216652853</v>
      </c>
      <c r="I11" s="2">
        <v>-49879163</v>
      </c>
      <c r="J11" s="2">
        <v>266532016</v>
      </c>
      <c r="K11" s="2"/>
    </row>
    <row r="12" spans="1:13">
      <c r="A12" t="s">
        <v>5</v>
      </c>
      <c r="B12" t="s">
        <v>6</v>
      </c>
      <c r="C12">
        <v>2023</v>
      </c>
      <c r="D12">
        <v>2</v>
      </c>
      <c r="E12" s="2">
        <v>188050364</v>
      </c>
      <c r="F12" s="2">
        <v>-43148723</v>
      </c>
      <c r="G12" s="2">
        <v>231199087</v>
      </c>
      <c r="H12">
        <v>162570927</v>
      </c>
      <c r="I12" s="2">
        <v>-50431342</v>
      </c>
      <c r="J12" s="2">
        <v>213002269</v>
      </c>
      <c r="K12" s="2"/>
    </row>
    <row r="13" spans="1:13">
      <c r="A13" s="3" t="s">
        <v>5</v>
      </c>
      <c r="B13" s="3" t="s">
        <v>6</v>
      </c>
      <c r="C13" s="3">
        <v>2023</v>
      </c>
      <c r="D13" s="3">
        <v>3</v>
      </c>
      <c r="E13" s="4">
        <v>150887037</v>
      </c>
      <c r="F13" s="4">
        <v>-43480176</v>
      </c>
      <c r="G13" s="4">
        <v>194367213</v>
      </c>
      <c r="H13" s="3">
        <v>154774040</v>
      </c>
      <c r="I13" s="4">
        <v>-7276646</v>
      </c>
      <c r="J13" s="4">
        <v>162050686</v>
      </c>
      <c r="K13" s="2"/>
    </row>
    <row r="14" spans="1:13">
      <c r="E14" s="5">
        <f>SUM(E2:E13)</f>
        <v>1877426057</v>
      </c>
      <c r="F14" s="5">
        <f t="shared" ref="F14:J14" si="0">SUM(F2:F13)</f>
        <v>-106071793</v>
      </c>
      <c r="G14" s="5">
        <f t="shared" si="0"/>
        <v>1983497850</v>
      </c>
      <c r="H14" s="6">
        <f t="shared" si="0"/>
        <v>1865063717</v>
      </c>
      <c r="I14" s="6">
        <f t="shared" si="0"/>
        <v>-98592204</v>
      </c>
      <c r="J14" s="6">
        <f t="shared" si="0"/>
        <v>1963655921</v>
      </c>
      <c r="K14" s="2"/>
      <c r="L14" s="7">
        <f>-I14/H14</f>
        <v>5.286264651514852E-2</v>
      </c>
      <c r="M14" t="s">
        <v>15</v>
      </c>
    </row>
    <row r="15" spans="1:13">
      <c r="E15" s="2"/>
      <c r="F15" s="2"/>
      <c r="G15" s="2"/>
      <c r="I15" s="2"/>
      <c r="J15" s="2"/>
      <c r="K15" s="2"/>
    </row>
    <row r="16" spans="1:13">
      <c r="A16" t="s">
        <v>5</v>
      </c>
      <c r="B16" t="s">
        <v>7</v>
      </c>
      <c r="C16">
        <v>2022</v>
      </c>
      <c r="D16">
        <v>4</v>
      </c>
      <c r="E16" s="2">
        <v>87519548</v>
      </c>
      <c r="F16" s="2">
        <v>-725026</v>
      </c>
      <c r="G16" s="2">
        <v>88244574</v>
      </c>
      <c r="H16">
        <v>82991409</v>
      </c>
      <c r="I16" s="2">
        <v>1840964</v>
      </c>
      <c r="J16" s="2">
        <v>81150445</v>
      </c>
      <c r="K16" s="2"/>
    </row>
    <row r="17" spans="1:13">
      <c r="A17" t="s">
        <v>5</v>
      </c>
      <c r="B17" t="s">
        <v>7</v>
      </c>
      <c r="C17">
        <v>2022</v>
      </c>
      <c r="D17">
        <v>5</v>
      </c>
      <c r="E17" s="2">
        <v>95175357</v>
      </c>
      <c r="F17" s="2">
        <v>990508</v>
      </c>
      <c r="G17" s="2">
        <v>94184849</v>
      </c>
      <c r="H17">
        <v>103292614</v>
      </c>
      <c r="I17" s="2">
        <v>307524</v>
      </c>
      <c r="J17" s="2">
        <v>102985090</v>
      </c>
      <c r="K17" s="2"/>
    </row>
    <row r="18" spans="1:13">
      <c r="A18" t="s">
        <v>5</v>
      </c>
      <c r="B18" t="s">
        <v>7</v>
      </c>
      <c r="C18">
        <v>2022</v>
      </c>
      <c r="D18">
        <v>6</v>
      </c>
      <c r="E18" s="2">
        <v>118532255</v>
      </c>
      <c r="F18" s="2">
        <v>1319706</v>
      </c>
      <c r="G18" s="2">
        <v>117212549</v>
      </c>
      <c r="H18">
        <v>127661891</v>
      </c>
      <c r="I18" s="2">
        <v>1423405</v>
      </c>
      <c r="J18" s="2">
        <v>126238486</v>
      </c>
      <c r="K18" s="2"/>
    </row>
    <row r="19" spans="1:13">
      <c r="A19" t="s">
        <v>5</v>
      </c>
      <c r="B19" t="s">
        <v>7</v>
      </c>
      <c r="C19">
        <v>2022</v>
      </c>
      <c r="D19">
        <v>7</v>
      </c>
      <c r="E19" s="2">
        <v>122868301</v>
      </c>
      <c r="F19" s="2">
        <v>1400669</v>
      </c>
      <c r="G19" s="2">
        <v>121467632</v>
      </c>
      <c r="H19">
        <v>126916163</v>
      </c>
      <c r="I19" s="2">
        <v>1737521</v>
      </c>
      <c r="J19" s="2">
        <v>125178642</v>
      </c>
      <c r="K19" s="2"/>
    </row>
    <row r="20" spans="1:13">
      <c r="A20" t="s">
        <v>5</v>
      </c>
      <c r="B20" t="s">
        <v>7</v>
      </c>
      <c r="C20">
        <v>2022</v>
      </c>
      <c r="D20">
        <v>8</v>
      </c>
      <c r="E20" s="2">
        <v>129215012</v>
      </c>
      <c r="F20" s="2">
        <v>1181001</v>
      </c>
      <c r="G20" s="2">
        <v>128034011</v>
      </c>
      <c r="H20">
        <v>132915074</v>
      </c>
      <c r="I20" s="2">
        <v>453782</v>
      </c>
      <c r="J20" s="2">
        <v>132461292</v>
      </c>
      <c r="K20" s="2"/>
    </row>
    <row r="21" spans="1:13">
      <c r="A21" t="s">
        <v>5</v>
      </c>
      <c r="B21" t="s">
        <v>7</v>
      </c>
      <c r="C21">
        <v>2022</v>
      </c>
      <c r="D21">
        <v>9</v>
      </c>
      <c r="E21" s="2">
        <v>122882495</v>
      </c>
      <c r="F21" s="2">
        <v>-181108</v>
      </c>
      <c r="G21" s="2">
        <v>123063603</v>
      </c>
      <c r="H21">
        <v>110304182</v>
      </c>
      <c r="I21" s="2">
        <v>-145917</v>
      </c>
      <c r="J21" s="2">
        <v>110450099</v>
      </c>
      <c r="K21" s="2"/>
    </row>
    <row r="22" spans="1:13">
      <c r="A22" t="s">
        <v>5</v>
      </c>
      <c r="B22" t="s">
        <v>7</v>
      </c>
      <c r="C22">
        <v>2022</v>
      </c>
      <c r="D22">
        <v>10</v>
      </c>
      <c r="E22" s="2">
        <v>110465632</v>
      </c>
      <c r="F22" s="2">
        <v>-775101</v>
      </c>
      <c r="G22" s="2">
        <v>111240733</v>
      </c>
      <c r="H22">
        <v>117917171</v>
      </c>
      <c r="I22" s="2">
        <v>-1718064</v>
      </c>
      <c r="J22" s="2">
        <v>119635235</v>
      </c>
      <c r="K22" s="2"/>
    </row>
    <row r="23" spans="1:13">
      <c r="A23" t="s">
        <v>5</v>
      </c>
      <c r="B23" t="s">
        <v>7</v>
      </c>
      <c r="C23">
        <v>2022</v>
      </c>
      <c r="D23">
        <v>11</v>
      </c>
      <c r="E23" s="2">
        <v>104631934</v>
      </c>
      <c r="F23" s="2">
        <v>-1699491</v>
      </c>
      <c r="G23" s="2">
        <v>106331425</v>
      </c>
      <c r="H23">
        <v>118501447</v>
      </c>
      <c r="I23" s="2">
        <v>105353</v>
      </c>
      <c r="J23" s="2">
        <v>118396094</v>
      </c>
      <c r="K23" s="2"/>
    </row>
    <row r="24" spans="1:13">
      <c r="A24" t="s">
        <v>5</v>
      </c>
      <c r="B24" t="s">
        <v>7</v>
      </c>
      <c r="C24">
        <v>2022</v>
      </c>
      <c r="D24">
        <v>12</v>
      </c>
      <c r="E24" s="2">
        <v>118518503</v>
      </c>
      <c r="F24" s="2">
        <v>-796888</v>
      </c>
      <c r="G24" s="2">
        <v>119315391</v>
      </c>
      <c r="H24">
        <v>117146335</v>
      </c>
      <c r="I24" s="2">
        <v>-749899</v>
      </c>
      <c r="J24" s="2">
        <v>117896234</v>
      </c>
      <c r="K24" s="2"/>
    </row>
    <row r="25" spans="1:13">
      <c r="A25" t="s">
        <v>5</v>
      </c>
      <c r="B25" t="s">
        <v>7</v>
      </c>
      <c r="C25">
        <v>2023</v>
      </c>
      <c r="D25">
        <v>1</v>
      </c>
      <c r="E25" s="2">
        <v>133299420</v>
      </c>
      <c r="F25" s="2">
        <v>-3169385</v>
      </c>
      <c r="G25" s="2">
        <v>136468805</v>
      </c>
      <c r="H25">
        <v>114176220</v>
      </c>
      <c r="I25" s="2">
        <v>-9605640</v>
      </c>
      <c r="J25" s="2">
        <v>123781860</v>
      </c>
      <c r="K25" s="2"/>
    </row>
    <row r="26" spans="1:13">
      <c r="A26" t="s">
        <v>5</v>
      </c>
      <c r="B26" t="s">
        <v>7</v>
      </c>
      <c r="C26">
        <v>2023</v>
      </c>
      <c r="D26">
        <v>2</v>
      </c>
      <c r="E26" s="2">
        <v>110299769</v>
      </c>
      <c r="F26">
        <v>-8313029</v>
      </c>
      <c r="G26" s="2">
        <v>118612798</v>
      </c>
      <c r="H26">
        <v>93994400</v>
      </c>
      <c r="I26" s="2">
        <v>-9657882</v>
      </c>
      <c r="J26">
        <v>103652282</v>
      </c>
      <c r="K26" s="2"/>
    </row>
    <row r="27" spans="1:13">
      <c r="A27" s="3" t="s">
        <v>5</v>
      </c>
      <c r="B27" s="3" t="s">
        <v>7</v>
      </c>
      <c r="C27" s="3">
        <v>2023</v>
      </c>
      <c r="D27" s="3">
        <v>3</v>
      </c>
      <c r="E27" s="4">
        <v>106489346</v>
      </c>
      <c r="F27" s="3">
        <v>-8360760</v>
      </c>
      <c r="G27" s="4">
        <v>114850106</v>
      </c>
      <c r="H27" s="3">
        <v>115456421</v>
      </c>
      <c r="I27" s="4">
        <v>-1573915</v>
      </c>
      <c r="J27" s="3">
        <v>117030336</v>
      </c>
      <c r="K27" s="2"/>
    </row>
    <row r="28" spans="1:13">
      <c r="E28" s="5">
        <f>SUM(E16:E27)</f>
        <v>1359897572</v>
      </c>
      <c r="F28" s="5">
        <f t="shared" ref="F28:J28" si="1">SUM(F16:F27)</f>
        <v>-19128904</v>
      </c>
      <c r="G28" s="5">
        <f t="shared" si="1"/>
        <v>1379026476</v>
      </c>
      <c r="H28" s="6">
        <f t="shared" si="1"/>
        <v>1361273327</v>
      </c>
      <c r="I28" s="6">
        <f t="shared" si="1"/>
        <v>-17582768</v>
      </c>
      <c r="J28" s="6">
        <f t="shared" si="1"/>
        <v>1378856095</v>
      </c>
      <c r="K28" s="2"/>
      <c r="L28" s="8">
        <f>-I28/H28</f>
        <v>1.2916412634595021E-2</v>
      </c>
      <c r="M28" t="s">
        <v>16</v>
      </c>
    </row>
    <row r="29" spans="1:13">
      <c r="E29" s="2"/>
      <c r="G29" s="2"/>
      <c r="I29" s="2"/>
      <c r="K29" s="2"/>
    </row>
    <row r="30" spans="1:13">
      <c r="A30" t="s">
        <v>5</v>
      </c>
      <c r="B30" t="s">
        <v>8</v>
      </c>
      <c r="C30">
        <v>2022</v>
      </c>
      <c r="D30">
        <v>4</v>
      </c>
      <c r="E30" s="2">
        <v>169664994</v>
      </c>
      <c r="F30">
        <v>0</v>
      </c>
      <c r="G30" s="2">
        <v>169664994</v>
      </c>
      <c r="H30">
        <v>169645766</v>
      </c>
      <c r="I30" s="2">
        <v>0</v>
      </c>
      <c r="J30">
        <v>169645766</v>
      </c>
      <c r="K30" s="2"/>
    </row>
    <row r="31" spans="1:13">
      <c r="A31" t="s">
        <v>5</v>
      </c>
      <c r="B31" t="s">
        <v>8</v>
      </c>
      <c r="C31">
        <v>2022</v>
      </c>
      <c r="D31">
        <v>5</v>
      </c>
      <c r="E31" s="2">
        <v>177724595</v>
      </c>
      <c r="F31">
        <v>0</v>
      </c>
      <c r="G31" s="2">
        <v>177724595</v>
      </c>
      <c r="H31">
        <v>183307754</v>
      </c>
      <c r="I31" s="2">
        <v>0</v>
      </c>
      <c r="J31">
        <v>183307754</v>
      </c>
      <c r="K31" s="2"/>
    </row>
    <row r="32" spans="1:13">
      <c r="A32" t="s">
        <v>5</v>
      </c>
      <c r="B32" t="s">
        <v>8</v>
      </c>
      <c r="C32">
        <v>2022</v>
      </c>
      <c r="D32">
        <v>6</v>
      </c>
      <c r="E32" s="2">
        <v>167509845</v>
      </c>
      <c r="F32">
        <v>0</v>
      </c>
      <c r="G32" s="2">
        <v>167509845</v>
      </c>
      <c r="H32">
        <v>169970906</v>
      </c>
      <c r="I32" s="2">
        <v>0</v>
      </c>
      <c r="J32">
        <v>169970906</v>
      </c>
      <c r="K32" s="2"/>
    </row>
    <row r="33" spans="1:11">
      <c r="A33" t="s">
        <v>5</v>
      </c>
      <c r="B33" t="s">
        <v>8</v>
      </c>
      <c r="C33">
        <v>2022</v>
      </c>
      <c r="D33">
        <v>7</v>
      </c>
      <c r="E33" s="2">
        <v>177956737</v>
      </c>
      <c r="F33">
        <v>0</v>
      </c>
      <c r="G33" s="2">
        <v>177956737</v>
      </c>
      <c r="H33">
        <v>174194029</v>
      </c>
      <c r="I33" s="2">
        <v>0</v>
      </c>
      <c r="J33">
        <v>174194029</v>
      </c>
      <c r="K33" s="2"/>
    </row>
    <row r="34" spans="1:11">
      <c r="A34" t="s">
        <v>5</v>
      </c>
      <c r="B34" t="s">
        <v>8</v>
      </c>
      <c r="C34">
        <v>2022</v>
      </c>
      <c r="D34">
        <v>8</v>
      </c>
      <c r="E34" s="2">
        <v>131401125</v>
      </c>
      <c r="F34">
        <v>0</v>
      </c>
      <c r="G34" s="2">
        <v>131401125</v>
      </c>
      <c r="H34">
        <v>131913904</v>
      </c>
      <c r="I34" s="2">
        <v>0</v>
      </c>
      <c r="J34">
        <v>131913904</v>
      </c>
      <c r="K34" s="2"/>
    </row>
    <row r="35" spans="1:11">
      <c r="A35" t="s">
        <v>5</v>
      </c>
      <c r="B35" t="s">
        <v>8</v>
      </c>
      <c r="C35">
        <v>2022</v>
      </c>
      <c r="D35">
        <v>9</v>
      </c>
      <c r="E35" s="2">
        <v>210595288</v>
      </c>
      <c r="F35">
        <v>0</v>
      </c>
      <c r="G35" s="2">
        <v>210595288</v>
      </c>
      <c r="H35">
        <v>204928127</v>
      </c>
      <c r="I35" s="2">
        <v>0</v>
      </c>
      <c r="J35">
        <v>204928127</v>
      </c>
      <c r="K35" s="2"/>
    </row>
    <row r="36" spans="1:11">
      <c r="A36" t="s">
        <v>5</v>
      </c>
      <c r="B36" t="s">
        <v>8</v>
      </c>
      <c r="C36">
        <v>2022</v>
      </c>
      <c r="D36">
        <v>10</v>
      </c>
      <c r="E36" s="2">
        <v>173620668</v>
      </c>
      <c r="F36">
        <v>0</v>
      </c>
      <c r="G36" s="2">
        <v>173620668</v>
      </c>
      <c r="H36">
        <v>180673939</v>
      </c>
      <c r="I36" s="2">
        <v>0</v>
      </c>
      <c r="J36">
        <v>180673939</v>
      </c>
      <c r="K36" s="2"/>
    </row>
    <row r="37" spans="1:11">
      <c r="A37" t="s">
        <v>5</v>
      </c>
      <c r="B37" t="s">
        <v>8</v>
      </c>
      <c r="C37">
        <v>2022</v>
      </c>
      <c r="D37">
        <v>11</v>
      </c>
      <c r="E37" s="2">
        <v>158986208</v>
      </c>
      <c r="F37">
        <v>0</v>
      </c>
      <c r="G37" s="2">
        <v>158986208</v>
      </c>
      <c r="H37">
        <v>163451816</v>
      </c>
      <c r="I37" s="2">
        <v>0</v>
      </c>
      <c r="J37">
        <v>163451816</v>
      </c>
      <c r="K37" s="2"/>
    </row>
    <row r="38" spans="1:11">
      <c r="A38" t="s">
        <v>5</v>
      </c>
      <c r="B38" t="s">
        <v>8</v>
      </c>
      <c r="C38">
        <v>2022</v>
      </c>
      <c r="D38">
        <v>12</v>
      </c>
      <c r="E38" s="2">
        <v>180841065</v>
      </c>
      <c r="F38">
        <v>0</v>
      </c>
      <c r="G38" s="2">
        <v>180841065</v>
      </c>
      <c r="H38">
        <v>179761416</v>
      </c>
      <c r="I38" s="2">
        <v>0</v>
      </c>
      <c r="J38">
        <v>179761416</v>
      </c>
      <c r="K38" s="2"/>
    </row>
    <row r="39" spans="1:11">
      <c r="A39" t="s">
        <v>5</v>
      </c>
      <c r="B39" t="s">
        <v>8</v>
      </c>
      <c r="C39">
        <v>2023</v>
      </c>
      <c r="D39">
        <v>1</v>
      </c>
      <c r="E39" s="2">
        <v>177559307</v>
      </c>
      <c r="F39" s="2">
        <v>0</v>
      </c>
      <c r="G39" s="2">
        <v>177559307</v>
      </c>
      <c r="H39">
        <v>166775335</v>
      </c>
      <c r="I39" s="2">
        <v>0</v>
      </c>
      <c r="J39" s="2">
        <v>166775335</v>
      </c>
      <c r="K39" s="2"/>
    </row>
    <row r="40" spans="1:11">
      <c r="A40" t="s">
        <v>5</v>
      </c>
      <c r="B40" t="s">
        <v>8</v>
      </c>
      <c r="C40">
        <v>2023</v>
      </c>
      <c r="D40">
        <v>2</v>
      </c>
      <c r="E40" s="2">
        <v>162413872</v>
      </c>
      <c r="F40" s="2">
        <v>0</v>
      </c>
      <c r="G40" s="2">
        <v>162413872</v>
      </c>
      <c r="H40">
        <v>159197621</v>
      </c>
      <c r="I40" s="2">
        <v>0</v>
      </c>
      <c r="J40" s="2">
        <v>159197621</v>
      </c>
      <c r="K40" s="2"/>
    </row>
    <row r="41" spans="1:11">
      <c r="A41" t="s">
        <v>5</v>
      </c>
      <c r="B41" t="s">
        <v>8</v>
      </c>
      <c r="C41">
        <v>2023</v>
      </c>
      <c r="D41">
        <v>3</v>
      </c>
      <c r="E41" s="2">
        <v>172948974</v>
      </c>
      <c r="F41" s="2">
        <v>0</v>
      </c>
      <c r="G41" s="2">
        <v>172948974</v>
      </c>
      <c r="H41">
        <v>181315628</v>
      </c>
      <c r="I41" s="2">
        <v>0</v>
      </c>
      <c r="J41" s="2">
        <v>181315628</v>
      </c>
      <c r="K41" s="2"/>
    </row>
    <row r="42" spans="1:11">
      <c r="E42" s="2"/>
      <c r="F42" s="2"/>
      <c r="G42" s="2"/>
      <c r="I42" s="2"/>
      <c r="J42" s="2"/>
      <c r="K42" s="2"/>
    </row>
    <row r="43" spans="1:11">
      <c r="E43" s="2"/>
      <c r="F43" s="2"/>
      <c r="G43" s="2"/>
      <c r="I43" s="2"/>
      <c r="J43" s="2"/>
      <c r="K43" s="2"/>
    </row>
    <row r="44" spans="1:11">
      <c r="A44" t="s">
        <v>5</v>
      </c>
      <c r="B44" t="s">
        <v>9</v>
      </c>
      <c r="C44">
        <v>2022</v>
      </c>
      <c r="D44">
        <v>4</v>
      </c>
      <c r="E44" s="2">
        <v>708248</v>
      </c>
      <c r="F44" s="2">
        <v>0</v>
      </c>
      <c r="G44" s="2">
        <v>708248</v>
      </c>
      <c r="H44">
        <v>709625</v>
      </c>
      <c r="I44" s="2">
        <v>0</v>
      </c>
      <c r="J44" s="2">
        <v>709625</v>
      </c>
      <c r="K44" s="2"/>
    </row>
    <row r="45" spans="1:11">
      <c r="A45" t="s">
        <v>5</v>
      </c>
      <c r="B45" t="s">
        <v>9</v>
      </c>
      <c r="C45">
        <v>2022</v>
      </c>
      <c r="D45">
        <v>5</v>
      </c>
      <c r="E45" s="2">
        <v>629321</v>
      </c>
      <c r="F45" s="2">
        <v>0</v>
      </c>
      <c r="G45" s="2">
        <v>629321</v>
      </c>
      <c r="H45">
        <v>630132</v>
      </c>
      <c r="I45" s="2">
        <v>0</v>
      </c>
      <c r="J45" s="2">
        <v>630132</v>
      </c>
      <c r="K45" s="2"/>
    </row>
    <row r="46" spans="1:11">
      <c r="A46" t="s">
        <v>5</v>
      </c>
      <c r="B46" t="s">
        <v>9</v>
      </c>
      <c r="C46">
        <v>2022</v>
      </c>
      <c r="D46">
        <v>6</v>
      </c>
      <c r="E46" s="2">
        <v>571790</v>
      </c>
      <c r="F46" s="2">
        <v>0</v>
      </c>
      <c r="G46" s="2">
        <v>571790</v>
      </c>
      <c r="H46">
        <v>572222</v>
      </c>
      <c r="I46" s="2">
        <v>0</v>
      </c>
      <c r="J46" s="2">
        <v>572222</v>
      </c>
      <c r="K46" s="2"/>
    </row>
    <row r="47" spans="1:11">
      <c r="A47" t="s">
        <v>5</v>
      </c>
      <c r="B47" t="s">
        <v>9</v>
      </c>
      <c r="C47">
        <v>2022</v>
      </c>
      <c r="D47">
        <v>7</v>
      </c>
      <c r="E47" s="2">
        <v>607296</v>
      </c>
      <c r="F47" s="2">
        <v>0</v>
      </c>
      <c r="G47" s="2">
        <v>607296</v>
      </c>
      <c r="H47">
        <v>610544</v>
      </c>
      <c r="I47" s="2">
        <v>0</v>
      </c>
      <c r="J47" s="2">
        <v>610544</v>
      </c>
      <c r="K47" s="2"/>
    </row>
    <row r="48" spans="1:11">
      <c r="A48" t="s">
        <v>5</v>
      </c>
      <c r="B48" t="s">
        <v>9</v>
      </c>
      <c r="C48">
        <v>2022</v>
      </c>
      <c r="D48">
        <v>8</v>
      </c>
      <c r="E48" s="2">
        <v>684377</v>
      </c>
      <c r="F48" s="2">
        <v>0</v>
      </c>
      <c r="G48" s="2">
        <v>684377</v>
      </c>
      <c r="H48">
        <v>677744</v>
      </c>
      <c r="I48" s="2">
        <v>0</v>
      </c>
      <c r="J48" s="2">
        <v>677744</v>
      </c>
      <c r="K48" s="2"/>
    </row>
    <row r="49" spans="1:11">
      <c r="A49" t="s">
        <v>5</v>
      </c>
      <c r="B49" t="s">
        <v>9</v>
      </c>
      <c r="C49">
        <v>2022</v>
      </c>
      <c r="D49">
        <v>9</v>
      </c>
      <c r="E49" s="2">
        <v>736074</v>
      </c>
      <c r="F49" s="2">
        <v>0</v>
      </c>
      <c r="G49" s="2">
        <v>736074</v>
      </c>
      <c r="H49">
        <v>728683</v>
      </c>
      <c r="I49" s="2">
        <v>0</v>
      </c>
      <c r="J49" s="2">
        <v>728683</v>
      </c>
      <c r="K49" s="2"/>
    </row>
    <row r="50" spans="1:11">
      <c r="A50" t="s">
        <v>5</v>
      </c>
      <c r="B50" t="s">
        <v>9</v>
      </c>
      <c r="C50">
        <v>2022</v>
      </c>
      <c r="D50">
        <v>10</v>
      </c>
      <c r="E50" s="2">
        <v>845630</v>
      </c>
      <c r="F50" s="2">
        <v>0</v>
      </c>
      <c r="G50" s="2">
        <v>845630</v>
      </c>
      <c r="H50">
        <v>857230</v>
      </c>
      <c r="I50" s="2">
        <v>0</v>
      </c>
      <c r="J50" s="2">
        <v>857230</v>
      </c>
      <c r="K50" s="2"/>
    </row>
    <row r="51" spans="1:11">
      <c r="A51" t="s">
        <v>5</v>
      </c>
      <c r="B51" t="s">
        <v>9</v>
      </c>
      <c r="C51">
        <v>2022</v>
      </c>
      <c r="D51">
        <v>11</v>
      </c>
      <c r="E51" s="2">
        <v>927469</v>
      </c>
      <c r="F51" s="2">
        <v>0</v>
      </c>
      <c r="G51" s="2">
        <v>927469</v>
      </c>
      <c r="H51">
        <v>948233</v>
      </c>
      <c r="I51" s="2">
        <v>0</v>
      </c>
      <c r="J51" s="2">
        <v>948233</v>
      </c>
      <c r="K51" s="2"/>
    </row>
    <row r="52" spans="1:11">
      <c r="A52" t="s">
        <v>5</v>
      </c>
      <c r="B52" t="s">
        <v>9</v>
      </c>
      <c r="C52">
        <v>2022</v>
      </c>
      <c r="D52">
        <v>12</v>
      </c>
      <c r="E52">
        <v>1010634</v>
      </c>
      <c r="F52">
        <v>0</v>
      </c>
      <c r="G52">
        <v>1010634</v>
      </c>
      <c r="H52">
        <v>1025580</v>
      </c>
      <c r="I52">
        <v>0</v>
      </c>
      <c r="J52">
        <v>1025580</v>
      </c>
    </row>
    <row r="53" spans="1:11">
      <c r="A53" t="s">
        <v>5</v>
      </c>
      <c r="B53" t="s">
        <v>9</v>
      </c>
      <c r="C53">
        <v>2023</v>
      </c>
      <c r="D53">
        <v>1</v>
      </c>
      <c r="E53">
        <v>1004337</v>
      </c>
      <c r="F53">
        <v>0</v>
      </c>
      <c r="G53">
        <v>1004337</v>
      </c>
      <c r="H53">
        <v>977338</v>
      </c>
      <c r="I53">
        <v>0</v>
      </c>
      <c r="J53">
        <v>977338</v>
      </c>
    </row>
    <row r="54" spans="1:11">
      <c r="A54" t="s">
        <v>5</v>
      </c>
      <c r="B54" t="s">
        <v>9</v>
      </c>
      <c r="C54">
        <v>2023</v>
      </c>
      <c r="D54">
        <v>2</v>
      </c>
      <c r="E54">
        <v>847635</v>
      </c>
      <c r="F54">
        <v>0</v>
      </c>
      <c r="G54">
        <v>847635</v>
      </c>
      <c r="H54">
        <v>837468</v>
      </c>
      <c r="I54">
        <v>0</v>
      </c>
      <c r="J54">
        <v>837468</v>
      </c>
    </row>
    <row r="55" spans="1:11">
      <c r="A55" t="s">
        <v>5</v>
      </c>
      <c r="B55" t="s">
        <v>9</v>
      </c>
      <c r="C55">
        <v>2023</v>
      </c>
      <c r="D55">
        <v>3</v>
      </c>
      <c r="E55">
        <v>838296</v>
      </c>
      <c r="F55">
        <v>0</v>
      </c>
      <c r="G55">
        <v>838296</v>
      </c>
      <c r="H55">
        <v>849235</v>
      </c>
      <c r="I55">
        <v>0</v>
      </c>
      <c r="J55">
        <v>849235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F642A-4E5A-4FA6-BC6A-16E428B070F7}">
  <dimension ref="A1:P83"/>
  <sheetViews>
    <sheetView workbookViewId="0">
      <selection activeCell="A68" sqref="A68:B69"/>
    </sheetView>
  </sheetViews>
  <sheetFormatPr defaultRowHeight="14.5"/>
  <cols>
    <col min="2" max="2" width="11.453125" style="18" bestFit="1" customWidth="1"/>
    <col min="3" max="13" width="14.6328125" customWidth="1"/>
    <col min="14" max="14" width="12.6328125" customWidth="1"/>
    <col min="15" max="15" width="22.36328125" customWidth="1"/>
    <col min="16" max="16" width="16.08984375" bestFit="1" customWidth="1"/>
  </cols>
  <sheetData>
    <row r="1" spans="1:16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>
      <c r="A2" s="44" t="s">
        <v>18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5">
        <v>2023</v>
      </c>
      <c r="M2" s="45"/>
      <c r="N2" s="45"/>
      <c r="O2" s="9"/>
      <c r="P2" s="9"/>
    </row>
    <row r="3" spans="1:16">
      <c r="C3" s="10" t="s">
        <v>19</v>
      </c>
      <c r="D3" s="10" t="s">
        <v>20</v>
      </c>
      <c r="E3" s="10" t="s">
        <v>21</v>
      </c>
      <c r="F3" s="10" t="s">
        <v>22</v>
      </c>
      <c r="G3" s="10" t="s">
        <v>23</v>
      </c>
      <c r="H3" s="10" t="s">
        <v>24</v>
      </c>
      <c r="I3" s="10" t="s">
        <v>25</v>
      </c>
      <c r="J3" s="10" t="s">
        <v>26</v>
      </c>
      <c r="K3" s="10" t="s">
        <v>27</v>
      </c>
      <c r="L3" s="11" t="s">
        <v>28</v>
      </c>
      <c r="M3" s="11" t="s">
        <v>29</v>
      </c>
      <c r="N3" s="12" t="s">
        <v>30</v>
      </c>
      <c r="O3" t="s">
        <v>31</v>
      </c>
    </row>
    <row r="4" spans="1:16">
      <c r="A4" s="46">
        <v>11</v>
      </c>
      <c r="B4" s="46" t="s">
        <v>32</v>
      </c>
      <c r="C4" s="13">
        <f>'Weather ratios'!C4*'Weather Normal Adj'!$C$4</f>
        <v>-11251.741176635982</v>
      </c>
      <c r="D4" s="13">
        <f>'Weather ratios'!D4*'Weather Normal Adj'!$D$4</f>
        <v>690.61442883132759</v>
      </c>
      <c r="E4" s="13">
        <f>'Weather ratios'!E4*'Weather Normal Adj'!$E$4</f>
        <v>-5202.0382369889394</v>
      </c>
      <c r="F4" s="13">
        <f>'Weather ratios'!F4*'Weather Normal Adj'!$F$4</f>
        <v>-5894.4093507117677</v>
      </c>
      <c r="G4" s="13">
        <f>'Weather ratios'!G4*'Weather Normal Adj'!$G$4</f>
        <v>-1497.8287804760225</v>
      </c>
      <c r="H4" s="13">
        <f>'Weather ratios'!H4*'Weather Normal Adj'!$H$4</f>
        <v>6.9296355353926096</v>
      </c>
      <c r="I4" s="13">
        <f>'Weather ratios'!I4*'Weather Normal Adj'!$I$4</f>
        <v>5945.3798713881197</v>
      </c>
      <c r="J4" s="13">
        <f>'Weather ratios'!J4*'Weather Normal Adj'!$J$4</f>
        <v>1062.3531911584021</v>
      </c>
      <c r="K4" s="13">
        <f>'Weather ratios'!K4*'Weather Normal Adj'!$K$4</f>
        <v>4481.197519414869</v>
      </c>
      <c r="L4" s="13">
        <f>'Weather ratios'!L4*'Weather Normal Adj'!$L$4</f>
        <v>56021.001858826494</v>
      </c>
      <c r="M4" s="13">
        <f>'Weather ratios'!M4*'Weather Normal Adj'!$M$4</f>
        <v>59946.752544821298</v>
      </c>
      <c r="N4" s="13">
        <f>'Weather ratios'!N4*'Weather Normal Adj'!$N$4</f>
        <v>8448.8109000931618</v>
      </c>
      <c r="O4" s="32">
        <f>SUM(C4:N4)</f>
        <v>112757.02240525636</v>
      </c>
    </row>
    <row r="5" spans="1:16">
      <c r="A5" s="46">
        <v>12</v>
      </c>
      <c r="B5" s="46" t="s">
        <v>33</v>
      </c>
      <c r="C5" s="13">
        <f>'Weather ratios'!C5*'Weather Normal Adj'!$C$4</f>
        <v>-1154.5856525683882</v>
      </c>
      <c r="D5" s="13">
        <f>'Weather ratios'!D5*'Weather Normal Adj'!$D$4</f>
        <v>64.955086819811356</v>
      </c>
      <c r="E5" s="13">
        <f>'Weather ratios'!E5*'Weather Normal Adj'!$E$4</f>
        <v>-432.21796436392481</v>
      </c>
      <c r="F5" s="13">
        <f>'Weather ratios'!F5*'Weather Normal Adj'!$F$4</f>
        <v>-569.88291553766032</v>
      </c>
      <c r="G5" s="13">
        <f>'Weather ratios'!G5*'Weather Normal Adj'!$G$4</f>
        <v>-130.95793365738788</v>
      </c>
      <c r="H5" s="13">
        <f>'Weather ratios'!H5*'Weather Normal Adj'!$H$4</f>
        <v>0.6653018654601458</v>
      </c>
      <c r="I5" s="13">
        <f>'Weather ratios'!I5*'Weather Normal Adj'!$I$4</f>
        <v>489.38103254377398</v>
      </c>
      <c r="J5" s="13">
        <f>'Weather ratios'!J5*'Weather Normal Adj'!$J$4</f>
        <v>92.796627700418853</v>
      </c>
      <c r="K5" s="13">
        <f>'Weather ratios'!K5*'Weather Normal Adj'!$K$4</f>
        <v>400.82018538403213</v>
      </c>
      <c r="L5" s="13">
        <f>'Weather ratios'!L5*'Weather Normal Adj'!$L$4</f>
        <v>4744.1162781872108</v>
      </c>
      <c r="M5" s="13">
        <f>'Weather ratios'!M5*'Weather Normal Adj'!$M$4</f>
        <v>5360.5742243941222</v>
      </c>
      <c r="N5" s="13">
        <f>'Weather ratios'!N5*'Weather Normal Adj'!$N$4</f>
        <v>734.29565839754025</v>
      </c>
      <c r="O5" s="32">
        <f t="shared" ref="O5:O68" si="0">SUM(C5:N5)</f>
        <v>9599.9599291650102</v>
      </c>
    </row>
    <row r="6" spans="1:16">
      <c r="A6" s="46">
        <v>13</v>
      </c>
      <c r="B6" s="46" t="s">
        <v>34</v>
      </c>
      <c r="C6" s="13">
        <f>'Weather ratios'!C6*'Weather Normal Adj'!$C$4</f>
        <v>-96.721515283911629</v>
      </c>
      <c r="D6" s="13">
        <f>'Weather ratios'!D6*'Weather Normal Adj'!$D$4</f>
        <v>7.8039839186148043</v>
      </c>
      <c r="E6" s="13">
        <f>'Weather ratios'!E6*'Weather Normal Adj'!$E$4</f>
        <v>-46.857770715308483</v>
      </c>
      <c r="F6" s="13">
        <f>'Weather ratios'!F6*'Weather Normal Adj'!$F$4</f>
        <v>-51.790509826183424</v>
      </c>
      <c r="G6" s="13">
        <f>'Weather ratios'!G6*'Weather Normal Adj'!$G$4</f>
        <v>-14.480089966540012</v>
      </c>
      <c r="H6" s="13">
        <f>'Weather ratios'!H6*'Weather Normal Adj'!$H$4</f>
        <v>6.5054167616891825E-2</v>
      </c>
      <c r="I6" s="13">
        <f>'Weather ratios'!I6*'Weather Normal Adj'!$I$4</f>
        <v>56.816173696576548</v>
      </c>
      <c r="J6" s="13">
        <f>'Weather ratios'!J6*'Weather Normal Adj'!$J$4</f>
        <v>8.9772497394546562</v>
      </c>
      <c r="K6" s="13">
        <f>'Weather ratios'!K6*'Weather Normal Adj'!$K$4</f>
        <v>31.571333751047952</v>
      </c>
      <c r="L6" s="13">
        <f>'Weather ratios'!L6*'Weather Normal Adj'!$L$4</f>
        <v>334.43919362397975</v>
      </c>
      <c r="M6" s="13">
        <f>'Weather ratios'!M6*'Weather Normal Adj'!$M$4</f>
        <v>369.97587791922933</v>
      </c>
      <c r="N6" s="13">
        <f>'Weather ratios'!N6*'Weather Normal Adj'!$N$4</f>
        <v>61.46549150428141</v>
      </c>
      <c r="O6" s="32">
        <f t="shared" si="0"/>
        <v>661.26447252885782</v>
      </c>
    </row>
    <row r="7" spans="1:16">
      <c r="A7" s="46">
        <v>14</v>
      </c>
      <c r="B7" s="46" t="s">
        <v>35</v>
      </c>
      <c r="C7" s="13">
        <f>'Weather ratios'!C7*'Weather Normal Adj'!$C$4</f>
        <v>-1015.7222365253743</v>
      </c>
      <c r="D7" s="13">
        <f>'Weather ratios'!D7*'Weather Normal Adj'!$D$4</f>
        <v>76.606565603329827</v>
      </c>
      <c r="E7" s="13">
        <f>'Weather ratios'!E7*'Weather Normal Adj'!$E$4</f>
        <v>-506.14649248430135</v>
      </c>
      <c r="F7" s="13">
        <f>'Weather ratios'!F7*'Weather Normal Adj'!$F$4</f>
        <v>-672.80835911627798</v>
      </c>
      <c r="G7" s="13">
        <f>'Weather ratios'!G7*'Weather Normal Adj'!$G$4</f>
        <v>-176.63227458041692</v>
      </c>
      <c r="H7" s="13">
        <f>'Weather ratios'!H7*'Weather Normal Adj'!$H$4</f>
        <v>0.72305048484198553</v>
      </c>
      <c r="I7" s="13">
        <f>'Weather ratios'!I7*'Weather Normal Adj'!$I$4</f>
        <v>555.69792402736084</v>
      </c>
      <c r="J7" s="13">
        <f>'Weather ratios'!J7*'Weather Normal Adj'!$J$4</f>
        <v>103.22817830606829</v>
      </c>
      <c r="K7" s="13">
        <f>'Weather ratios'!K7*'Weather Normal Adj'!$K$4</f>
        <v>323.17976649570528</v>
      </c>
      <c r="L7" s="13">
        <f>'Weather ratios'!L7*'Weather Normal Adj'!$L$4</f>
        <v>5040.2609076557728</v>
      </c>
      <c r="M7" s="13">
        <f>'Weather ratios'!M7*'Weather Normal Adj'!$M$4</f>
        <v>5430.4933945432649</v>
      </c>
      <c r="N7" s="13">
        <f>'Weather ratios'!N7*'Weather Normal Adj'!$N$4</f>
        <v>832.71674021665342</v>
      </c>
      <c r="O7" s="32">
        <f t="shared" si="0"/>
        <v>9991.597164626628</v>
      </c>
    </row>
    <row r="8" spans="1:16">
      <c r="A8" s="46">
        <v>15</v>
      </c>
      <c r="B8" s="46" t="s">
        <v>36</v>
      </c>
      <c r="C8" s="13">
        <f>'Weather ratios'!C8*'Weather Normal Adj'!$C$4</f>
        <v>-4146779.9353537722</v>
      </c>
      <c r="D8" s="13">
        <f>'Weather ratios'!D8*'Weather Normal Adj'!$D$4</f>
        <v>297551.97735945293</v>
      </c>
      <c r="E8" s="13">
        <f>'Weather ratios'!E8*'Weather Normal Adj'!$E$4</f>
        <v>-2107041.4622629113</v>
      </c>
      <c r="F8" s="13">
        <f>'Weather ratios'!F8*'Weather Normal Adj'!$F$4</f>
        <v>-2548763.1446314128</v>
      </c>
      <c r="G8" s="13">
        <f>'Weather ratios'!G8*'Weather Normal Adj'!$G$4</f>
        <v>-662147.4984591658</v>
      </c>
      <c r="H8" s="13">
        <f>'Weather ratios'!H8*'Weather Normal Adj'!$H$4</f>
        <v>2953.2787080981147</v>
      </c>
      <c r="I8" s="13">
        <f>'Weather ratios'!I8*'Weather Normal Adj'!$I$4</f>
        <v>2545875.2687043091</v>
      </c>
      <c r="J8" s="13">
        <f>'Weather ratios'!J8*'Weather Normal Adj'!$J$4</f>
        <v>441453.78226705047</v>
      </c>
      <c r="K8" s="13">
        <f>'Weather ratios'!K8*'Weather Normal Adj'!$K$4</f>
        <v>1697034.6366005309</v>
      </c>
      <c r="L8" s="13">
        <f>'Weather ratios'!L8*'Weather Normal Adj'!$L$4</f>
        <v>21622982.017762195</v>
      </c>
      <c r="M8" s="13">
        <f>'Weather ratios'!M8*'Weather Normal Adj'!$M$4</f>
        <v>22259550.096484095</v>
      </c>
      <c r="N8" s="13">
        <f>'Weather ratios'!N8*'Weather Normal Adj'!$N$4</f>
        <v>3274227.7740881839</v>
      </c>
      <c r="O8" s="32">
        <f t="shared" si="0"/>
        <v>42676896.79126665</v>
      </c>
    </row>
    <row r="9" spans="1:16">
      <c r="A9" s="46">
        <v>17</v>
      </c>
      <c r="B9" s="46" t="s">
        <v>37</v>
      </c>
      <c r="C9" s="13">
        <f>'Weather ratios'!C9*'Weather Normal Adj'!$C$4</f>
        <v>-25461.02436071284</v>
      </c>
      <c r="D9" s="13">
        <f>'Weather ratios'!D9*'Weather Normal Adj'!$D$4</f>
        <v>1678.3034186762936</v>
      </c>
      <c r="E9" s="13">
        <f>'Weather ratios'!E9*'Weather Normal Adj'!$E$4</f>
        <v>-11770.618923769011</v>
      </c>
      <c r="F9" s="13">
        <f>'Weather ratios'!F9*'Weather Normal Adj'!$F$4</f>
        <v>-14244.325712513417</v>
      </c>
      <c r="G9" s="13">
        <f>'Weather ratios'!G9*'Weather Normal Adj'!$G$4</f>
        <v>-3617.9621816911927</v>
      </c>
      <c r="H9" s="13">
        <f>'Weather ratios'!H9*'Weather Normal Adj'!$H$4</f>
        <v>15.987521394716294</v>
      </c>
      <c r="I9" s="13">
        <f>'Weather ratios'!I9*'Weather Normal Adj'!$I$4</f>
        <v>14035.758432847488</v>
      </c>
      <c r="J9" s="13">
        <f>'Weather ratios'!J9*'Weather Normal Adj'!$J$4</f>
        <v>2586.9022258291352</v>
      </c>
      <c r="K9" s="13">
        <f>'Weather ratios'!K9*'Weather Normal Adj'!$K$4</f>
        <v>10097.953606592073</v>
      </c>
      <c r="L9" s="13">
        <f>'Weather ratios'!L9*'Weather Normal Adj'!$L$4</f>
        <v>132320.25192341843</v>
      </c>
      <c r="M9" s="13">
        <f>'Weather ratios'!M9*'Weather Normal Adj'!$M$4</f>
        <v>123952.26588596837</v>
      </c>
      <c r="N9" s="13">
        <f>'Weather ratios'!N9*'Weather Normal Adj'!$N$4</f>
        <v>18307.751757334969</v>
      </c>
      <c r="O9" s="32">
        <f t="shared" si="0"/>
        <v>247901.24359337502</v>
      </c>
    </row>
    <row r="10" spans="1:16">
      <c r="A10" s="46">
        <v>22</v>
      </c>
      <c r="B10" s="46" t="s">
        <v>38</v>
      </c>
      <c r="C10" s="13">
        <f>'Weather ratios'!C10*'Weather Normal Adj'!$C$4</f>
        <v>-5001984.037702837</v>
      </c>
      <c r="D10" s="13">
        <f>'Weather ratios'!D10*'Weather Normal Adj'!$D$4</f>
        <v>319352.42278523173</v>
      </c>
      <c r="E10" s="13">
        <f>'Weather ratios'!E10*'Weather Normal Adj'!$E$4</f>
        <v>-2085017.4843391264</v>
      </c>
      <c r="F10" s="13">
        <f>'Weather ratios'!F10*'Weather Normal Adj'!$F$4</f>
        <v>-2569734.9607948316</v>
      </c>
      <c r="G10" s="13">
        <f>'Weather ratios'!G10*'Weather Normal Adj'!$G$4</f>
        <v>-668515.75928307872</v>
      </c>
      <c r="H10" s="13">
        <f>'Weather ratios'!H10*'Weather Normal Adj'!$H$4</f>
        <v>3012.5635302112046</v>
      </c>
      <c r="I10" s="13">
        <f>'Weather ratios'!I10*'Weather Normal Adj'!$I$4</f>
        <v>2844732.1050088117</v>
      </c>
      <c r="J10" s="13">
        <f>'Weather ratios'!J10*'Weather Normal Adj'!$J$4</f>
        <v>549750.26025399356</v>
      </c>
      <c r="K10" s="13">
        <f>'Weather ratios'!K10*'Weather Normal Adj'!$K$4</f>
        <v>2146712.1049220543</v>
      </c>
      <c r="L10" s="13">
        <f>'Weather ratios'!L10*'Weather Normal Adj'!$L$4</f>
        <v>27965362.314334325</v>
      </c>
      <c r="M10" s="13">
        <f>'Weather ratios'!M10*'Weather Normal Adj'!$M$4</f>
        <v>27897119.303437628</v>
      </c>
      <c r="N10" s="13">
        <f>'Weather ratios'!N10*'Weather Normal Adj'!$N$4</f>
        <v>3963401.8488271311</v>
      </c>
      <c r="O10" s="32">
        <f t="shared" si="0"/>
        <v>55364190.680979513</v>
      </c>
    </row>
    <row r="11" spans="1:16">
      <c r="A11" s="46">
        <v>28</v>
      </c>
      <c r="B11" s="46" t="s">
        <v>39</v>
      </c>
      <c r="C11" s="13">
        <f>'Weather ratios'!C11*'Weather Normal Adj'!$C$4</f>
        <v>-555.74631626066014</v>
      </c>
      <c r="D11" s="13">
        <f>'Weather ratios'!D11*'Weather Normal Adj'!$D$4</f>
        <v>40.164358575552455</v>
      </c>
      <c r="E11" s="13">
        <f>'Weather ratios'!E11*'Weather Normal Adj'!$E$4</f>
        <v>-271.97559427771569</v>
      </c>
      <c r="F11" s="13">
        <f>'Weather ratios'!F11*'Weather Normal Adj'!$F$4</f>
        <v>-342.33558213015516</v>
      </c>
      <c r="G11" s="13">
        <f>'Weather ratios'!G11*'Weather Normal Adj'!$G$4</f>
        <v>-77.257485724333776</v>
      </c>
      <c r="H11" s="13">
        <f>'Weather ratios'!H11*'Weather Normal Adj'!$H$4</f>
        <v>0.57375887329031017</v>
      </c>
      <c r="I11" s="13">
        <f>'Weather ratios'!I11*'Weather Normal Adj'!$I$4</f>
        <v>385.81380201408723</v>
      </c>
      <c r="J11" s="13">
        <f>'Weather ratios'!J11*'Weather Normal Adj'!$J$4</f>
        <v>46.924988229322018</v>
      </c>
      <c r="K11" s="13">
        <f>'Weather ratios'!K11*'Weather Normal Adj'!$K$4</f>
        <v>225.24597651932885</v>
      </c>
      <c r="L11" s="13">
        <f>'Weather ratios'!L11*'Weather Normal Adj'!$L$4</f>
        <v>3945.7326376136566</v>
      </c>
      <c r="M11" s="13">
        <f>'Weather ratios'!M11*'Weather Normal Adj'!$M$4</f>
        <v>3401.8968435793545</v>
      </c>
      <c r="N11" s="13">
        <f>'Weather ratios'!N11*'Weather Normal Adj'!$N$4</f>
        <v>366.36103275980923</v>
      </c>
      <c r="O11" s="32">
        <f t="shared" si="0"/>
        <v>7165.3984197715363</v>
      </c>
    </row>
    <row r="12" spans="1:16">
      <c r="A12" s="46">
        <v>30</v>
      </c>
      <c r="B12" s="46" t="s">
        <v>40</v>
      </c>
      <c r="C12" s="13">
        <f>'Weather ratios'!C12*'Weather Normal Adj'!$C$4</f>
        <v>-5477.9349575282258</v>
      </c>
      <c r="D12" s="13">
        <f>'Weather ratios'!D12*'Weather Normal Adj'!$D$4</f>
        <v>418.45593937907665</v>
      </c>
      <c r="E12" s="13">
        <f>'Weather ratios'!E12*'Weather Normal Adj'!$E$4</f>
        <v>-2696.4597572107036</v>
      </c>
      <c r="F12" s="13">
        <f>'Weather ratios'!F12*'Weather Normal Adj'!$F$4</f>
        <v>-3422.1071049706011</v>
      </c>
      <c r="G12" s="13">
        <f>'Weather ratios'!G12*'Weather Normal Adj'!$G$4</f>
        <v>-889.54916116160985</v>
      </c>
      <c r="H12" s="13">
        <f>'Weather ratios'!H12*'Weather Normal Adj'!$H$4</f>
        <v>4.3001351468442941</v>
      </c>
      <c r="I12" s="13">
        <f>'Weather ratios'!I12*'Weather Normal Adj'!$I$4</f>
        <v>3414.6614458155245</v>
      </c>
      <c r="J12" s="13">
        <f>'Weather ratios'!J12*'Weather Normal Adj'!$J$4</f>
        <v>611.85291676159</v>
      </c>
      <c r="K12" s="13">
        <f>'Weather ratios'!K12*'Weather Normal Adj'!$K$4</f>
        <v>2789.9730350760697</v>
      </c>
      <c r="L12" s="13">
        <f>'Weather ratios'!L12*'Weather Normal Adj'!$L$4</f>
        <v>41342.579373921159</v>
      </c>
      <c r="M12" s="13">
        <f>'Weather ratios'!M12*'Weather Normal Adj'!$M$4</f>
        <v>32390.44749518975</v>
      </c>
      <c r="N12" s="13">
        <f>'Weather ratios'!N12*'Weather Normal Adj'!$N$4</f>
        <v>4821.7746857485863</v>
      </c>
      <c r="O12" s="32">
        <f t="shared" si="0"/>
        <v>73307.994046167471</v>
      </c>
    </row>
    <row r="13" spans="1:16">
      <c r="A13" s="46">
        <v>32</v>
      </c>
      <c r="B13" s="46" t="s">
        <v>41</v>
      </c>
      <c r="C13" s="13">
        <f>'Weather ratios'!C13*'Weather Normal Adj'!$C$4</f>
        <v>-6831.377704303628</v>
      </c>
      <c r="D13" s="13">
        <f>'Weather ratios'!D13*'Weather Normal Adj'!$D$4</f>
        <v>405.94885621341956</v>
      </c>
      <c r="E13" s="13">
        <f>'Weather ratios'!E13*'Weather Normal Adj'!$E$4</f>
        <v>-2930.6306554172893</v>
      </c>
      <c r="F13" s="13">
        <f>'Weather ratios'!F13*'Weather Normal Adj'!$F$4</f>
        <v>-3769.6248598742022</v>
      </c>
      <c r="G13" s="13">
        <f>'Weather ratios'!G13*'Weather Normal Adj'!$G$4</f>
        <v>-932.72465227327018</v>
      </c>
      <c r="H13" s="13">
        <f>'Weather ratios'!H13*'Weather Normal Adj'!$H$4</f>
        <v>4.4951982544808873</v>
      </c>
      <c r="I13" s="13">
        <f>'Weather ratios'!I13*'Weather Normal Adj'!$I$4</f>
        <v>3685.9492685654036</v>
      </c>
      <c r="J13" s="13">
        <f>'Weather ratios'!J13*'Weather Normal Adj'!$J$4</f>
        <v>693.2937652684974</v>
      </c>
      <c r="K13" s="13">
        <f>'Weather ratios'!K13*'Weather Normal Adj'!$K$4</f>
        <v>3249.6718434368354</v>
      </c>
      <c r="L13" s="13">
        <f>'Weather ratios'!L13*'Weather Normal Adj'!$L$4</f>
        <v>42725.129184065532</v>
      </c>
      <c r="M13" s="13">
        <f>'Weather ratios'!M13*'Weather Normal Adj'!$M$4</f>
        <v>39705.623094963936</v>
      </c>
      <c r="N13" s="13">
        <f>'Weather ratios'!N13*'Weather Normal Adj'!$N$4</f>
        <v>4910.8495795654972</v>
      </c>
      <c r="O13" s="32">
        <f t="shared" si="0"/>
        <v>80916.602918465229</v>
      </c>
    </row>
    <row r="14" spans="1:16">
      <c r="A14" s="46">
        <v>34</v>
      </c>
      <c r="B14" s="46" t="s">
        <v>42</v>
      </c>
      <c r="C14" s="13">
        <f>'Weather ratios'!C14*'Weather Normal Adj'!$C$4</f>
        <v>-54.433288480506995</v>
      </c>
      <c r="D14" s="13">
        <f>'Weather ratios'!D14*'Weather Normal Adj'!$D$4</f>
        <v>3.2316776981414659</v>
      </c>
      <c r="E14" s="13">
        <f>'Weather ratios'!E14*'Weather Normal Adj'!$E$4</f>
        <v>-14.449532819698652</v>
      </c>
      <c r="F14" s="13">
        <f>'Weather ratios'!F14*'Weather Normal Adj'!$F$4</f>
        <v>-17.138631642299398</v>
      </c>
      <c r="G14" s="13">
        <f>'Weather ratios'!G14*'Weather Normal Adj'!$G$4</f>
        <v>-2.6395135424721508</v>
      </c>
      <c r="H14" s="13">
        <f>'Weather ratios'!H14*'Weather Normal Adj'!$H$4</f>
        <v>2.6787010195190745E-2</v>
      </c>
      <c r="I14" s="13">
        <f>'Weather ratios'!I14*'Weather Normal Adj'!$I$4</f>
        <v>69.044820353124479</v>
      </c>
      <c r="J14" s="13">
        <f>'Weather ratios'!J14*'Weather Normal Adj'!$J$4</f>
        <v>7.3802371060164687</v>
      </c>
      <c r="K14" s="13">
        <f>'Weather ratios'!K14*'Weather Normal Adj'!$K$4</f>
        <v>27.550948912849449</v>
      </c>
      <c r="L14" s="13">
        <f>'Weather ratios'!L14*'Weather Normal Adj'!$L$4</f>
        <v>218.6271480872928</v>
      </c>
      <c r="M14" s="13">
        <f>'Weather ratios'!M14*'Weather Normal Adj'!$M$4</f>
        <v>307.26810200071588</v>
      </c>
      <c r="N14" s="13">
        <f>'Weather ratios'!N14*'Weather Normal Adj'!$N$4</f>
        <v>53.120680788029084</v>
      </c>
      <c r="O14" s="32">
        <f t="shared" si="0"/>
        <v>597.58943547138767</v>
      </c>
    </row>
    <row r="15" spans="1:16">
      <c r="A15" s="46">
        <v>36</v>
      </c>
      <c r="B15" s="46" t="s">
        <v>43</v>
      </c>
      <c r="C15" s="13">
        <f>'Weather ratios'!C15*'Weather Normal Adj'!$C$4</f>
        <v>-386.73973509134402</v>
      </c>
      <c r="D15" s="13">
        <f>'Weather ratios'!D15*'Weather Normal Adj'!$D$4</f>
        <v>25.515539599828575</v>
      </c>
      <c r="E15" s="13">
        <f>'Weather ratios'!E15*'Weather Normal Adj'!$E$4</f>
        <v>-195.65846991571541</v>
      </c>
      <c r="F15" s="13">
        <f>'Weather ratios'!F15*'Weather Normal Adj'!$F$4</f>
        <v>-240.47154743284565</v>
      </c>
      <c r="G15" s="13">
        <f>'Weather ratios'!G15*'Weather Normal Adj'!$G$4</f>
        <v>-75.710184682194921</v>
      </c>
      <c r="H15" s="13">
        <f>'Weather ratios'!H15*'Weather Normal Adj'!$H$4</f>
        <v>0.3913189578421743</v>
      </c>
      <c r="I15" s="13">
        <f>'Weather ratios'!I15*'Weather Normal Adj'!$I$4</f>
        <v>357.12351562757101</v>
      </c>
      <c r="J15" s="13">
        <f>'Weather ratios'!J15*'Weather Normal Adj'!$J$4</f>
        <v>30.248098857163264</v>
      </c>
      <c r="K15" s="13">
        <f>'Weather ratios'!K15*'Weather Normal Adj'!$K$4</f>
        <v>290.09426183156955</v>
      </c>
      <c r="L15" s="13">
        <f>'Weather ratios'!L15*'Weather Normal Adj'!$L$4</f>
        <v>4126.5293980807501</v>
      </c>
      <c r="M15" s="13">
        <f>'Weather ratios'!M15*'Weather Normal Adj'!$M$4</f>
        <v>3807.3026148925437</v>
      </c>
      <c r="N15" s="13">
        <f>'Weather ratios'!N15*'Weather Normal Adj'!$N$4</f>
        <v>479.23055827620493</v>
      </c>
      <c r="O15" s="32">
        <f t="shared" si="0"/>
        <v>8217.8553690013741</v>
      </c>
      <c r="P15" s="33">
        <f>SUM(O4:O15)-'Weather Normal Adj'!O4</f>
        <v>0</v>
      </c>
    </row>
    <row r="16" spans="1:16">
      <c r="A16" s="23">
        <v>93</v>
      </c>
      <c r="B16" s="23" t="s">
        <v>44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32">
        <f t="shared" si="0"/>
        <v>0</v>
      </c>
    </row>
    <row r="17" spans="1:15">
      <c r="A17" s="23">
        <v>94</v>
      </c>
      <c r="B17" s="23" t="s">
        <v>45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2">
        <f t="shared" si="0"/>
        <v>0</v>
      </c>
    </row>
    <row r="18" spans="1:15">
      <c r="A18" s="23">
        <v>95</v>
      </c>
      <c r="B18" s="23" t="s">
        <v>46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32">
        <f t="shared" si="0"/>
        <v>0</v>
      </c>
    </row>
    <row r="19" spans="1:15">
      <c r="A19" s="23">
        <v>97</v>
      </c>
      <c r="B19" s="23" t="s">
        <v>47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32">
        <f t="shared" si="0"/>
        <v>0</v>
      </c>
    </row>
    <row r="20" spans="1:15">
      <c r="A20" s="23">
        <v>98</v>
      </c>
      <c r="B20" s="23" t="s">
        <v>48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32">
        <f t="shared" si="0"/>
        <v>0</v>
      </c>
    </row>
    <row r="21" spans="1:15">
      <c r="A21" s="23">
        <v>99</v>
      </c>
      <c r="B21" s="23" t="s">
        <v>49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32">
        <f t="shared" si="0"/>
        <v>0</v>
      </c>
    </row>
    <row r="22" spans="1:15">
      <c r="A22" s="23">
        <v>103</v>
      </c>
      <c r="B22" s="23" t="s">
        <v>50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32">
        <f t="shared" si="0"/>
        <v>0</v>
      </c>
    </row>
    <row r="23" spans="1:15">
      <c r="A23" s="23">
        <v>107</v>
      </c>
      <c r="B23" s="23" t="s">
        <v>51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32">
        <f t="shared" si="0"/>
        <v>0</v>
      </c>
    </row>
    <row r="24" spans="1:15">
      <c r="A24" s="23">
        <v>109</v>
      </c>
      <c r="B24" s="23" t="s">
        <v>52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32">
        <f t="shared" si="0"/>
        <v>0</v>
      </c>
    </row>
    <row r="25" spans="1:15">
      <c r="A25" s="23">
        <v>110</v>
      </c>
      <c r="B25" s="23" t="s">
        <v>53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32">
        <f t="shared" si="0"/>
        <v>0</v>
      </c>
    </row>
    <row r="26" spans="1:15">
      <c r="A26" s="23">
        <v>111</v>
      </c>
      <c r="B26" s="23" t="s">
        <v>54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32">
        <f t="shared" si="0"/>
        <v>0</v>
      </c>
    </row>
    <row r="27" spans="1:15">
      <c r="A27" s="23">
        <v>113</v>
      </c>
      <c r="B27" s="23" t="s">
        <v>55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32">
        <f t="shared" si="0"/>
        <v>0</v>
      </c>
    </row>
    <row r="28" spans="1:15">
      <c r="A28" s="23">
        <v>116</v>
      </c>
      <c r="B28" s="23" t="s">
        <v>56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32">
        <f t="shared" si="0"/>
        <v>0</v>
      </c>
    </row>
    <row r="29" spans="1:15">
      <c r="A29" s="23">
        <v>120</v>
      </c>
      <c r="B29" s="23" t="s">
        <v>57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32">
        <f t="shared" si="0"/>
        <v>0</v>
      </c>
    </row>
    <row r="30" spans="1:15">
      <c r="A30" s="23">
        <v>122</v>
      </c>
      <c r="B30" s="23" t="s">
        <v>58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32">
        <f t="shared" si="0"/>
        <v>0</v>
      </c>
    </row>
    <row r="31" spans="1:15">
      <c r="A31" s="23">
        <v>126</v>
      </c>
      <c r="B31" s="23" t="s">
        <v>59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32">
        <f t="shared" si="0"/>
        <v>0</v>
      </c>
    </row>
    <row r="32" spans="1:15">
      <c r="A32" s="23">
        <v>130</v>
      </c>
      <c r="B32" s="23" t="s">
        <v>60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32">
        <f t="shared" si="0"/>
        <v>0</v>
      </c>
    </row>
    <row r="33" spans="1:15">
      <c r="A33" s="23">
        <v>131</v>
      </c>
      <c r="B33" s="23" t="s">
        <v>61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32">
        <f t="shared" si="0"/>
        <v>0</v>
      </c>
    </row>
    <row r="34" spans="1:15">
      <c r="A34" s="23">
        <v>136</v>
      </c>
      <c r="B34" s="23" t="s">
        <v>62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32">
        <f t="shared" si="0"/>
        <v>0</v>
      </c>
    </row>
    <row r="35" spans="1:15">
      <c r="A35" s="23">
        <v>150</v>
      </c>
      <c r="B35" s="23" t="s">
        <v>63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32">
        <f t="shared" si="0"/>
        <v>0</v>
      </c>
    </row>
    <row r="36" spans="1:15">
      <c r="A36" s="23">
        <v>151</v>
      </c>
      <c r="B36" s="24" t="s">
        <v>64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32">
        <f t="shared" si="0"/>
        <v>0</v>
      </c>
    </row>
    <row r="37" spans="1:15">
      <c r="A37" s="23">
        <v>152</v>
      </c>
      <c r="B37" s="25" t="s">
        <v>65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32">
        <f t="shared" si="0"/>
        <v>0</v>
      </c>
    </row>
    <row r="38" spans="1:15">
      <c r="A38" s="23">
        <v>153</v>
      </c>
      <c r="B38" s="24" t="s">
        <v>66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32">
        <f t="shared" si="0"/>
        <v>0</v>
      </c>
    </row>
    <row r="39" spans="1:15">
      <c r="A39" s="23">
        <v>160</v>
      </c>
      <c r="B39" s="23" t="s">
        <v>67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32">
        <f t="shared" si="0"/>
        <v>0</v>
      </c>
    </row>
    <row r="40" spans="1:15">
      <c r="A40" s="23"/>
      <c r="B40" s="2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32">
        <f t="shared" si="0"/>
        <v>0</v>
      </c>
    </row>
    <row r="41" spans="1:15">
      <c r="A41" s="23"/>
      <c r="B41" s="2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32">
        <f t="shared" si="0"/>
        <v>0</v>
      </c>
    </row>
    <row r="42" spans="1:15">
      <c r="A42" s="23">
        <v>165</v>
      </c>
      <c r="B42" s="23" t="s">
        <v>65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32">
        <f t="shared" si="0"/>
        <v>0</v>
      </c>
    </row>
    <row r="43" spans="1:15">
      <c r="A43" s="23">
        <v>166</v>
      </c>
      <c r="B43" s="23" t="s">
        <v>68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32">
        <f t="shared" si="0"/>
        <v>0</v>
      </c>
    </row>
    <row r="44" spans="1:15">
      <c r="A44" s="23">
        <v>175</v>
      </c>
      <c r="B44" s="23" t="s">
        <v>69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32">
        <f t="shared" si="0"/>
        <v>0</v>
      </c>
    </row>
    <row r="45" spans="1:15">
      <c r="A45" s="23">
        <v>201</v>
      </c>
      <c r="B45" s="23" t="s">
        <v>69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2">
        <f t="shared" si="0"/>
        <v>0</v>
      </c>
    </row>
    <row r="46" spans="1:15">
      <c r="A46" s="46">
        <v>204</v>
      </c>
      <c r="B46" s="46" t="s">
        <v>70</v>
      </c>
      <c r="C46" s="13">
        <f>'Weather ratios'!C46*'Weather Normal Adj'!C$6</f>
        <v>-1800.2190447193643</v>
      </c>
      <c r="D46" s="13">
        <f>'Weather ratios'!D46*'Weather Normal Adj'!D$6</f>
        <v>-314.94537508962071</v>
      </c>
      <c r="E46" s="13">
        <f>'Weather ratios'!E46*'Weather Normal Adj'!E$6</f>
        <v>-1216.2519385919661</v>
      </c>
      <c r="F46" s="13">
        <f>'Weather ratios'!F46*'Weather Normal Adj'!F$6</f>
        <v>-1424.5081252671102</v>
      </c>
      <c r="G46" s="13">
        <f>'Weather ratios'!G46*'Weather Normal Adj'!G$6</f>
        <v>-346.09537031900385</v>
      </c>
      <c r="H46" s="13">
        <f>'Weather ratios'!H46*'Weather Normal Adj'!H$6</f>
        <v>126.90388600010309</v>
      </c>
      <c r="I46" s="13">
        <f>'Weather ratios'!I46*'Weather Normal Adj'!I$6</f>
        <v>1719.6024143492725</v>
      </c>
      <c r="J46" s="13">
        <f>'Weather ratios'!J46*'Weather Normal Adj'!J$6</f>
        <v>-108.82020748205585</v>
      </c>
      <c r="K46" s="13">
        <f>'Weather ratios'!K46*'Weather Normal Adj'!K$6</f>
        <v>574.95284450321901</v>
      </c>
      <c r="L46" s="13">
        <f>'Weather ratios'!L46*'Weather Normal Adj'!L$6</f>
        <v>6533.0657898441559</v>
      </c>
      <c r="M46" s="13">
        <f>'Weather ratios'!M46*'Weather Normal Adj'!M$6</f>
        <v>7515.152070928787</v>
      </c>
      <c r="N46" s="13">
        <f>'Weather ratios'!N46*'Weather Normal Adj'!N$6</f>
        <v>1381.1718725253527</v>
      </c>
      <c r="O46" s="32">
        <f t="shared" si="0"/>
        <v>12640.00881668177</v>
      </c>
    </row>
    <row r="47" spans="1:15">
      <c r="A47" s="46">
        <v>211</v>
      </c>
      <c r="B47" s="46" t="s">
        <v>71</v>
      </c>
      <c r="C47" s="13">
        <f>'Weather ratios'!C47*'Weather Normal Adj'!C$6</f>
        <v>-237410.00481615347</v>
      </c>
      <c r="D47" s="13">
        <f>'Weather ratios'!D47*'Weather Normal Adj'!D$6</f>
        <v>-36073.791343787438</v>
      </c>
      <c r="E47" s="13">
        <f>'Weather ratios'!E47*'Weather Normal Adj'!E$6</f>
        <v>-175527.4107014855</v>
      </c>
      <c r="F47" s="13">
        <f>'Weather ratios'!F47*'Weather Normal Adj'!F$6</f>
        <v>-233092.95935007295</v>
      </c>
      <c r="G47" s="13">
        <f>'Weather ratios'!G47*'Weather Normal Adj'!G$6</f>
        <v>-58154.998145141006</v>
      </c>
      <c r="H47" s="13">
        <f>'Weather ratios'!H47*'Weather Normal Adj'!H$6</f>
        <v>18031.896799313738</v>
      </c>
      <c r="I47" s="13">
        <f>'Weather ratios'!I47*'Weather Normal Adj'!I$6</f>
        <v>204502.81199296613</v>
      </c>
      <c r="J47" s="13">
        <f>'Weather ratios'!J47*'Weather Normal Adj'!J$6</f>
        <v>-13595.8751525157</v>
      </c>
      <c r="K47" s="13">
        <f>'Weather ratios'!K47*'Weather Normal Adj'!K$6</f>
        <v>112092.14673806362</v>
      </c>
      <c r="L47" s="13">
        <f>'Weather ratios'!L47*'Weather Normal Adj'!L$6</f>
        <v>1525843.5010408985</v>
      </c>
      <c r="M47" s="13">
        <f>'Weather ratios'!M47*'Weather Normal Adj'!M$6</f>
        <v>1357753.073820547</v>
      </c>
      <c r="N47" s="13">
        <f>'Weather ratios'!N47*'Weather Normal Adj'!N$6</f>
        <v>211013.62354116578</v>
      </c>
      <c r="O47" s="32">
        <f t="shared" si="0"/>
        <v>2675382.0144237983</v>
      </c>
    </row>
    <row r="48" spans="1:15">
      <c r="A48" s="46">
        <v>212</v>
      </c>
      <c r="B48" s="46" t="s">
        <v>72</v>
      </c>
      <c r="C48" s="13">
        <f>'Weather ratios'!C48*'Weather Normal Adj'!C$6</f>
        <v>-6.0787817061717941</v>
      </c>
      <c r="D48" s="13">
        <f>'Weather ratios'!D48*'Weather Normal Adj'!D$6</f>
        <v>-1.0926552394805495</v>
      </c>
      <c r="E48" s="13">
        <f>'Weather ratios'!E48*'Weather Normal Adj'!E$6</f>
        <v>-4.274204352712629</v>
      </c>
      <c r="F48" s="13">
        <f>'Weather ratios'!F48*'Weather Normal Adj'!F$6</f>
        <v>-4.514480003909136</v>
      </c>
      <c r="G48" s="13">
        <f>'Weather ratios'!G48*'Weather Normal Adj'!G$6</f>
        <v>-1.3002184367703273</v>
      </c>
      <c r="H48" s="13">
        <f>'Weather ratios'!H48*'Weather Normal Adj'!H$6</f>
        <v>0.41113381046947389</v>
      </c>
      <c r="I48" s="13">
        <f>'Weather ratios'!I48*'Weather Normal Adj'!I$6</f>
        <v>6.7569856173480298</v>
      </c>
      <c r="J48" s="13">
        <f>'Weather ratios'!J48*'Weather Normal Adj'!J$6</f>
        <v>-0.41575034602608063</v>
      </c>
      <c r="K48" s="13">
        <f>'Weather ratios'!K48*'Weather Normal Adj'!K$6</f>
        <v>2.124733349974941</v>
      </c>
      <c r="L48" s="13">
        <f>'Weather ratios'!L48*'Weather Normal Adj'!L$6</f>
        <v>23.601728718421501</v>
      </c>
      <c r="M48" s="13">
        <f>'Weather ratios'!M48*'Weather Normal Adj'!M$6</f>
        <v>28.943033723488821</v>
      </c>
      <c r="N48" s="13">
        <f>'Weather ratios'!N48*'Weather Normal Adj'!N$6</f>
        <v>5.5374253375231897</v>
      </c>
      <c r="O48" s="32">
        <f t="shared" si="0"/>
        <v>49.698950472155438</v>
      </c>
    </row>
    <row r="49" spans="1:15">
      <c r="A49" s="23">
        <v>213</v>
      </c>
      <c r="B49" s="23" t="s">
        <v>73</v>
      </c>
      <c r="C49" s="13">
        <f>'Weather ratios'!C49*'Weather Normal Adj'!C$6</f>
        <v>0</v>
      </c>
      <c r="D49" s="13">
        <f>'Weather ratios'!D49*'Weather Normal Adj'!D$6</f>
        <v>0</v>
      </c>
      <c r="E49" s="13">
        <f>'Weather ratios'!E49*'Weather Normal Adj'!E$6</f>
        <v>0</v>
      </c>
      <c r="F49" s="13">
        <f>'Weather ratios'!F49*'Weather Normal Adj'!F$6</f>
        <v>0</v>
      </c>
      <c r="G49" s="13">
        <f>'Weather ratios'!G49*'Weather Normal Adj'!G$6</f>
        <v>0</v>
      </c>
      <c r="H49" s="13">
        <f>'Weather ratios'!H49*'Weather Normal Adj'!H$6</f>
        <v>0</v>
      </c>
      <c r="I49" s="13">
        <f>'Weather ratios'!I49*'Weather Normal Adj'!I$6</f>
        <v>0</v>
      </c>
      <c r="J49" s="13">
        <f>'Weather ratios'!J49*'Weather Normal Adj'!J$6</f>
        <v>0</v>
      </c>
      <c r="K49" s="13">
        <f>'Weather ratios'!K49*'Weather Normal Adj'!K$6</f>
        <v>0</v>
      </c>
      <c r="L49" s="13">
        <f>'Weather ratios'!L49*'Weather Normal Adj'!L$6</f>
        <v>0</v>
      </c>
      <c r="M49" s="13">
        <f>'Weather ratios'!M49*'Weather Normal Adj'!M$6</f>
        <v>0</v>
      </c>
      <c r="N49" s="13">
        <f>'Weather ratios'!N49*'Weather Normal Adj'!N$6</f>
        <v>0</v>
      </c>
      <c r="O49" s="32">
        <f t="shared" si="0"/>
        <v>0</v>
      </c>
    </row>
    <row r="50" spans="1:15">
      <c r="A50" s="23">
        <v>214</v>
      </c>
      <c r="B50" s="23" t="s">
        <v>74</v>
      </c>
      <c r="C50" s="13">
        <f>'Weather ratios'!C50*'Weather Normal Adj'!C$6</f>
        <v>0</v>
      </c>
      <c r="D50" s="13">
        <f>'Weather ratios'!D50*'Weather Normal Adj'!D$6</f>
        <v>0</v>
      </c>
      <c r="E50" s="13">
        <f>'Weather ratios'!E50*'Weather Normal Adj'!E$6</f>
        <v>0</v>
      </c>
      <c r="F50" s="13">
        <f>'Weather ratios'!F50*'Weather Normal Adj'!F$6</f>
        <v>0</v>
      </c>
      <c r="G50" s="13">
        <f>'Weather ratios'!G50*'Weather Normal Adj'!G$6</f>
        <v>0</v>
      </c>
      <c r="H50" s="13">
        <f>'Weather ratios'!H50*'Weather Normal Adj'!H$6</f>
        <v>0</v>
      </c>
      <c r="I50" s="13">
        <f>'Weather ratios'!I50*'Weather Normal Adj'!I$6</f>
        <v>0</v>
      </c>
      <c r="J50" s="13">
        <f>'Weather ratios'!J50*'Weather Normal Adj'!J$6</f>
        <v>0</v>
      </c>
      <c r="K50" s="13">
        <f>'Weather ratios'!K50*'Weather Normal Adj'!K$6</f>
        <v>0</v>
      </c>
      <c r="L50" s="13">
        <f>'Weather ratios'!L50*'Weather Normal Adj'!L$6</f>
        <v>0</v>
      </c>
      <c r="M50" s="13">
        <f>'Weather ratios'!M50*'Weather Normal Adj'!M$6</f>
        <v>0</v>
      </c>
      <c r="N50" s="13">
        <f>'Weather ratios'!N50*'Weather Normal Adj'!N$6</f>
        <v>0</v>
      </c>
      <c r="O50" s="32">
        <f t="shared" si="0"/>
        <v>0</v>
      </c>
    </row>
    <row r="51" spans="1:15">
      <c r="A51" s="46">
        <v>215</v>
      </c>
      <c r="B51" s="46" t="s">
        <v>71</v>
      </c>
      <c r="C51" s="13">
        <f>'Weather ratios'!C51*'Weather Normal Adj'!C$6</f>
        <v>-743523.55835670594</v>
      </c>
      <c r="D51" s="13">
        <f>'Weather ratios'!D51*'Weather Normal Adj'!D$6</f>
        <v>-123118.47488184611</v>
      </c>
      <c r="E51" s="13">
        <f>'Weather ratios'!E51*'Weather Normal Adj'!E$6</f>
        <v>-615873.74728607165</v>
      </c>
      <c r="F51" s="13">
        <f>'Weather ratios'!F51*'Weather Normal Adj'!F$6</f>
        <v>-771248.45271489106</v>
      </c>
      <c r="G51" s="13">
        <f>'Weather ratios'!G51*'Weather Normal Adj'!G$6</f>
        <v>-198606.55824869522</v>
      </c>
      <c r="H51" s="13">
        <f>'Weather ratios'!H51*'Weather Normal Adj'!H$6</f>
        <v>61111.004816922381</v>
      </c>
      <c r="I51" s="13">
        <f>'Weather ratios'!I51*'Weather Normal Adj'!I$6</f>
        <v>687005.9233380428</v>
      </c>
      <c r="J51" s="13">
        <f>'Weather ratios'!J51*'Weather Normal Adj'!J$6</f>
        <v>-41541.11059716747</v>
      </c>
      <c r="K51" s="13">
        <f>'Weather ratios'!K51*'Weather Normal Adj'!K$6</f>
        <v>312631.44170778332</v>
      </c>
      <c r="L51" s="13">
        <f>'Weather ratios'!L51*'Weather Normal Adj'!L$6</f>
        <v>4041537.2822584603</v>
      </c>
      <c r="M51" s="13">
        <f>'Weather ratios'!M51*'Weather Normal Adj'!M$6</f>
        <v>3936370.4592334339</v>
      </c>
      <c r="N51" s="13">
        <f>'Weather ratios'!N51*'Weather Normal Adj'!N$6</f>
        <v>628064.33516744652</v>
      </c>
      <c r="O51" s="32">
        <f t="shared" si="0"/>
        <v>7172808.5444367118</v>
      </c>
    </row>
    <row r="52" spans="1:15">
      <c r="A52" s="46">
        <v>217</v>
      </c>
      <c r="B52" s="46" t="s">
        <v>75</v>
      </c>
      <c r="C52" s="13">
        <f>'Weather ratios'!C52*'Weather Normal Adj'!C$6</f>
        <v>-6488.7104293091952</v>
      </c>
      <c r="D52" s="13">
        <f>'Weather ratios'!D52*'Weather Normal Adj'!D$6</f>
        <v>-956.53039294630935</v>
      </c>
      <c r="E52" s="13">
        <f>'Weather ratios'!E52*'Weather Normal Adj'!E$6</f>
        <v>-3725.2399936649322</v>
      </c>
      <c r="F52" s="13">
        <f>'Weather ratios'!F52*'Weather Normal Adj'!F$6</f>
        <v>-5162.8579681680521</v>
      </c>
      <c r="G52" s="13">
        <f>'Weather ratios'!G52*'Weather Normal Adj'!G$6</f>
        <v>-1244.6269806142529</v>
      </c>
      <c r="H52" s="13">
        <f>'Weather ratios'!H52*'Weather Normal Adj'!H$6</f>
        <v>412.78884274481055</v>
      </c>
      <c r="I52" s="13">
        <f>'Weather ratios'!I52*'Weather Normal Adj'!I$6</f>
        <v>5289.9331042370113</v>
      </c>
      <c r="J52" s="13">
        <f>'Weather ratios'!J52*'Weather Normal Adj'!J$6</f>
        <v>-368.59325163050477</v>
      </c>
      <c r="K52" s="13">
        <f>'Weather ratios'!K52*'Weather Normal Adj'!K$6</f>
        <v>2560.960422482523</v>
      </c>
      <c r="L52" s="13">
        <f>'Weather ratios'!L52*'Weather Normal Adj'!L$6</f>
        <v>29145.774794378711</v>
      </c>
      <c r="M52" s="13">
        <f>'Weather ratios'!M52*'Weather Normal Adj'!M$6</f>
        <v>34788.009360478703</v>
      </c>
      <c r="N52" s="13">
        <f>'Weather ratios'!N52*'Weather Normal Adj'!N$6</f>
        <v>4951.1305270263256</v>
      </c>
      <c r="O52" s="32">
        <f t="shared" si="0"/>
        <v>59202.038035014833</v>
      </c>
    </row>
    <row r="53" spans="1:15">
      <c r="A53" s="46">
        <v>218</v>
      </c>
      <c r="B53" s="46" t="s">
        <v>76</v>
      </c>
      <c r="C53" s="13">
        <f>'Weather ratios'!C53*'Weather Normal Adj'!C$6</f>
        <v>-296.7174926416576</v>
      </c>
      <c r="D53" s="13">
        <f>'Weather ratios'!D53*'Weather Normal Adj'!D$6</f>
        <v>-49.858644146623895</v>
      </c>
      <c r="E53" s="13">
        <f>'Weather ratios'!E53*'Weather Normal Adj'!E$6</f>
        <v>-193.10674665371738</v>
      </c>
      <c r="F53" s="13">
        <f>'Weather ratios'!F53*'Weather Normal Adj'!F$6</f>
        <v>-287.75067924076296</v>
      </c>
      <c r="G53" s="13">
        <f>'Weather ratios'!G53*'Weather Normal Adj'!G$6</f>
        <v>-73.149150375235763</v>
      </c>
      <c r="H53" s="13">
        <f>'Weather ratios'!H53*'Weather Normal Adj'!H$6</f>
        <v>22.187229720739865</v>
      </c>
      <c r="I53" s="13">
        <f>'Weather ratios'!I53*'Weather Normal Adj'!I$6</f>
        <v>320.78537092030774</v>
      </c>
      <c r="J53" s="13">
        <f>'Weather ratios'!J53*'Weather Normal Adj'!J$6</f>
        <v>-20.418233170422042</v>
      </c>
      <c r="K53" s="13">
        <f>'Weather ratios'!K53*'Weather Normal Adj'!K$6</f>
        <v>175.36390125229539</v>
      </c>
      <c r="L53" s="13">
        <f>'Weather ratios'!L53*'Weather Normal Adj'!L$6</f>
        <v>2190.1331444844313</v>
      </c>
      <c r="M53" s="13">
        <f>'Weather ratios'!M53*'Weather Normal Adj'!M$6</f>
        <v>2152.4047216221948</v>
      </c>
      <c r="N53" s="13">
        <f>'Weather ratios'!N53*'Weather Normal Adj'!N$6</f>
        <v>264.91184346348956</v>
      </c>
      <c r="O53" s="32">
        <f t="shared" si="0"/>
        <v>4204.7852652350384</v>
      </c>
    </row>
    <row r="54" spans="1:15">
      <c r="A54" s="23">
        <v>220</v>
      </c>
      <c r="B54" s="23" t="s">
        <v>77</v>
      </c>
      <c r="C54" s="13">
        <f>'Weather ratios'!C54*'Weather Normal Adj'!C$6</f>
        <v>0</v>
      </c>
      <c r="D54" s="13">
        <f>'Weather ratios'!D54*'Weather Normal Adj'!D$6</f>
        <v>0</v>
      </c>
      <c r="E54" s="13">
        <f>'Weather ratios'!E54*'Weather Normal Adj'!E$6</f>
        <v>0</v>
      </c>
      <c r="F54" s="13">
        <f>'Weather ratios'!F54*'Weather Normal Adj'!F$6</f>
        <v>0</v>
      </c>
      <c r="G54" s="13">
        <f>'Weather ratios'!G54*'Weather Normal Adj'!G$6</f>
        <v>0</v>
      </c>
      <c r="H54" s="13">
        <f>'Weather ratios'!H54*'Weather Normal Adj'!H$6</f>
        <v>0</v>
      </c>
      <c r="I54" s="13">
        <f>'Weather ratios'!I54*'Weather Normal Adj'!I$6</f>
        <v>0</v>
      </c>
      <c r="J54" s="13">
        <f>'Weather ratios'!J54*'Weather Normal Adj'!J$6</f>
        <v>0</v>
      </c>
      <c r="K54" s="13">
        <f>'Weather ratios'!K54*'Weather Normal Adj'!K$6</f>
        <v>0</v>
      </c>
      <c r="L54" s="13">
        <f>'Weather ratios'!L54*'Weather Normal Adj'!L$6</f>
        <v>0</v>
      </c>
      <c r="M54" s="13">
        <f>'Weather ratios'!M54*'Weather Normal Adj'!M$6</f>
        <v>0</v>
      </c>
      <c r="N54" s="13">
        <f>'Weather ratios'!N54*'Weather Normal Adj'!N$6</f>
        <v>0</v>
      </c>
      <c r="O54" s="32">
        <f t="shared" si="0"/>
        <v>0</v>
      </c>
    </row>
    <row r="55" spans="1:15">
      <c r="A55" s="46">
        <v>223</v>
      </c>
      <c r="B55" s="46" t="s">
        <v>78</v>
      </c>
      <c r="C55" s="13">
        <f>'Weather ratios'!C55*'Weather Normal Adj'!C$6</f>
        <v>-1332.4203197392078</v>
      </c>
      <c r="D55" s="13">
        <f>'Weather ratios'!D55*'Weather Normal Adj'!D$6</f>
        <v>-108.9227301474336</v>
      </c>
      <c r="E55" s="13">
        <f>'Weather ratios'!E55*'Weather Normal Adj'!E$6</f>
        <v>-774.4436886686143</v>
      </c>
      <c r="F55" s="13">
        <f>'Weather ratios'!F55*'Weather Normal Adj'!F$6</f>
        <v>-1244.3651983884333</v>
      </c>
      <c r="G55" s="13">
        <f>'Weather ratios'!G55*'Weather Normal Adj'!G$6</f>
        <v>-289.87278623559206</v>
      </c>
      <c r="H55" s="13">
        <f>'Weather ratios'!H55*'Weather Normal Adj'!H$6</f>
        <v>103.14560027169689</v>
      </c>
      <c r="I55" s="13">
        <f>'Weather ratios'!I55*'Weather Normal Adj'!I$6</f>
        <v>464.49737845345618</v>
      </c>
      <c r="J55" s="13">
        <f>'Weather ratios'!J55*'Weather Normal Adj'!J$6</f>
        <v>-80.606655323644802</v>
      </c>
      <c r="K55" s="13">
        <f>'Weather ratios'!K55*'Weather Normal Adj'!K$6</f>
        <v>889.06569666042333</v>
      </c>
      <c r="L55" s="13">
        <f>'Weather ratios'!L55*'Weather Normal Adj'!L$6</f>
        <v>12836.0147246837</v>
      </c>
      <c r="M55" s="13">
        <f>'Weather ratios'!M55*'Weather Normal Adj'!M$6</f>
        <v>8704.3839807769764</v>
      </c>
      <c r="N55" s="13">
        <f>'Weather ratios'!N55*'Weather Normal Adj'!N$6</f>
        <v>1041.832078918221</v>
      </c>
      <c r="O55" s="32">
        <f t="shared" si="0"/>
        <v>20208.308081261548</v>
      </c>
    </row>
    <row r="56" spans="1:15">
      <c r="A56" s="46">
        <v>225</v>
      </c>
      <c r="B56" s="46" t="s">
        <v>79</v>
      </c>
      <c r="C56" s="13">
        <f>'Weather ratios'!C56*'Weather Normal Adj'!C$6</f>
        <v>-1821.6649865787385</v>
      </c>
      <c r="D56" s="13">
        <f>'Weather ratios'!D56*'Weather Normal Adj'!D$6</f>
        <v>-269.71087648262858</v>
      </c>
      <c r="E56" s="13">
        <f>'Weather ratios'!E56*'Weather Normal Adj'!E$6</f>
        <v>-1163.546784918728</v>
      </c>
      <c r="F56" s="13">
        <f>'Weather ratios'!F56*'Weather Normal Adj'!F$6</f>
        <v>-1319.4042021508894</v>
      </c>
      <c r="G56" s="13">
        <f>'Weather ratios'!G56*'Weather Normal Adj'!G$6</f>
        <v>-320.91668774417406</v>
      </c>
      <c r="H56" s="13">
        <f>'Weather ratios'!H56*'Weather Normal Adj'!H$6</f>
        <v>123.18618665011316</v>
      </c>
      <c r="I56" s="13">
        <f>'Weather ratios'!I56*'Weather Normal Adj'!I$6</f>
        <v>1593.8821416539586</v>
      </c>
      <c r="J56" s="13">
        <f>'Weather ratios'!J56*'Weather Normal Adj'!J$6</f>
        <v>-98.40199292869643</v>
      </c>
      <c r="K56" s="13">
        <f>'Weather ratios'!K56*'Weather Normal Adj'!K$6</f>
        <v>563.99694672043915</v>
      </c>
      <c r="L56" s="13">
        <f>'Weather ratios'!L56*'Weather Normal Adj'!L$6</f>
        <v>7397.2109026936332</v>
      </c>
      <c r="M56" s="13">
        <f>'Weather ratios'!M56*'Weather Normal Adj'!M$6</f>
        <v>7710.7509601246229</v>
      </c>
      <c r="N56" s="13">
        <f>'Weather ratios'!N56*'Weather Normal Adj'!N$6</f>
        <v>1356.2446127791222</v>
      </c>
      <c r="O56" s="32">
        <f t="shared" si="0"/>
        <v>13751.626219818034</v>
      </c>
    </row>
    <row r="57" spans="1:15">
      <c r="A57" s="26">
        <v>227</v>
      </c>
      <c r="B57" s="26" t="s">
        <v>80</v>
      </c>
      <c r="C57" s="13">
        <f>'Weather ratios'!C57*'Weather Normal Adj'!C$6</f>
        <v>0</v>
      </c>
      <c r="D57" s="13">
        <f>'Weather ratios'!D57*'Weather Normal Adj'!D$6</f>
        <v>0</v>
      </c>
      <c r="E57" s="13">
        <f>'Weather ratios'!E57*'Weather Normal Adj'!E$6</f>
        <v>0</v>
      </c>
      <c r="F57" s="13">
        <f>'Weather ratios'!F57*'Weather Normal Adj'!F$6</f>
        <v>0</v>
      </c>
      <c r="G57" s="13">
        <f>'Weather ratios'!G57*'Weather Normal Adj'!G$6</f>
        <v>0</v>
      </c>
      <c r="H57" s="13">
        <f>'Weather ratios'!H57*'Weather Normal Adj'!H$6</f>
        <v>0</v>
      </c>
      <c r="I57" s="13">
        <f>'Weather ratios'!I57*'Weather Normal Adj'!I$6</f>
        <v>0</v>
      </c>
      <c r="J57" s="13">
        <f>'Weather ratios'!J57*'Weather Normal Adj'!J$6</f>
        <v>0</v>
      </c>
      <c r="K57" s="13">
        <f>'Weather ratios'!K57*'Weather Normal Adj'!K$6</f>
        <v>0</v>
      </c>
      <c r="L57" s="13">
        <f>'Weather ratios'!L57*'Weather Normal Adj'!L$6</f>
        <v>0</v>
      </c>
      <c r="M57" s="13">
        <f>'Weather ratios'!M57*'Weather Normal Adj'!M$6</f>
        <v>0</v>
      </c>
      <c r="N57" s="13">
        <f>'Weather ratios'!N57*'Weather Normal Adj'!N$6</f>
        <v>0</v>
      </c>
      <c r="O57" s="32">
        <f t="shared" si="0"/>
        <v>0</v>
      </c>
    </row>
    <row r="58" spans="1:15">
      <c r="A58" s="46">
        <v>229</v>
      </c>
      <c r="B58" s="46" t="s">
        <v>81</v>
      </c>
      <c r="C58" s="13">
        <f>'Weather ratios'!C58*'Weather Normal Adj'!C$6</f>
        <v>-14258.828042279403</v>
      </c>
      <c r="D58" s="13">
        <f>'Weather ratios'!D58*'Weather Normal Adj'!D$6</f>
        <v>-2380.3065899832995</v>
      </c>
      <c r="E58" s="13">
        <f>'Weather ratios'!E58*'Weather Normal Adj'!E$6</f>
        <v>-10995.992697966296</v>
      </c>
      <c r="F58" s="13">
        <f>'Weather ratios'!F58*'Weather Normal Adj'!F$6</f>
        <v>-13713.719368849645</v>
      </c>
      <c r="G58" s="13">
        <f>'Weather ratios'!G58*'Weather Normal Adj'!G$6</f>
        <v>-3301.4634051613862</v>
      </c>
      <c r="H58" s="13">
        <f>'Weather ratios'!H58*'Weather Normal Adj'!H$6</f>
        <v>1151.137929697421</v>
      </c>
      <c r="I58" s="13">
        <f>'Weather ratios'!I58*'Weather Normal Adj'!I$6</f>
        <v>13571.919950154692</v>
      </c>
      <c r="J58" s="13">
        <f>'Weather ratios'!J58*'Weather Normal Adj'!J$6</f>
        <v>-883.06107173020746</v>
      </c>
      <c r="K58" s="13">
        <f>'Weather ratios'!K58*'Weather Normal Adj'!K$6</f>
        <v>6188.56789186483</v>
      </c>
      <c r="L58" s="13">
        <f>'Weather ratios'!L58*'Weather Normal Adj'!L$6</f>
        <v>85022.760254656532</v>
      </c>
      <c r="M58" s="13">
        <f>'Weather ratios'!M58*'Weather Normal Adj'!M$6</f>
        <v>69031.819663487127</v>
      </c>
      <c r="N58" s="13">
        <f>'Weather ratios'!N58*'Weather Normal Adj'!N$6</f>
        <v>12289.2805865297</v>
      </c>
      <c r="O58" s="32">
        <f t="shared" si="0"/>
        <v>141722.11510042008</v>
      </c>
    </row>
    <row r="59" spans="1:15">
      <c r="A59" s="26">
        <v>236</v>
      </c>
      <c r="B59" s="26" t="s">
        <v>82</v>
      </c>
      <c r="C59" s="13">
        <f>'Weather ratios'!C59*'Weather Normal Adj'!C$6</f>
        <v>0</v>
      </c>
      <c r="D59" s="13">
        <f>'Weather ratios'!D59*'Weather Normal Adj'!D$6</f>
        <v>0</v>
      </c>
      <c r="E59" s="13">
        <f>'Weather ratios'!E59*'Weather Normal Adj'!E$6</f>
        <v>0</v>
      </c>
      <c r="F59" s="13">
        <f>'Weather ratios'!F59*'Weather Normal Adj'!F$6</f>
        <v>0</v>
      </c>
      <c r="G59" s="13">
        <f>'Weather ratios'!G59*'Weather Normal Adj'!G$6</f>
        <v>0</v>
      </c>
      <c r="H59" s="13">
        <f>'Weather ratios'!H59*'Weather Normal Adj'!H$6</f>
        <v>0</v>
      </c>
      <c r="I59" s="13">
        <f>'Weather ratios'!I59*'Weather Normal Adj'!I$6</f>
        <v>0</v>
      </c>
      <c r="J59" s="13">
        <f>'Weather ratios'!J59*'Weather Normal Adj'!J$6</f>
        <v>0</v>
      </c>
      <c r="K59" s="13">
        <f>'Weather ratios'!K59*'Weather Normal Adj'!K$6</f>
        <v>0</v>
      </c>
      <c r="L59" s="13">
        <f>'Weather ratios'!L59*'Weather Normal Adj'!L$6</f>
        <v>0</v>
      </c>
      <c r="M59" s="13">
        <f>'Weather ratios'!M59*'Weather Normal Adj'!M$6</f>
        <v>0</v>
      </c>
      <c r="N59" s="13">
        <f>'Weather ratios'!N59*'Weather Normal Adj'!N$6</f>
        <v>0</v>
      </c>
      <c r="O59" s="32">
        <f t="shared" si="0"/>
        <v>0</v>
      </c>
    </row>
    <row r="60" spans="1:15">
      <c r="A60" s="46">
        <v>240</v>
      </c>
      <c r="B60" s="46" t="s">
        <v>83</v>
      </c>
      <c r="C60" s="13">
        <f>'Weather ratios'!C60*'Weather Normal Adj'!C$6</f>
        <v>-522965.95458558708</v>
      </c>
      <c r="D60" s="13">
        <f>'Weather ratios'!D60*'Weather Normal Adj'!D$6</f>
        <v>-89317.052930071295</v>
      </c>
      <c r="E60" s="13">
        <f>'Weather ratios'!E60*'Weather Normal Adj'!E$6</f>
        <v>-394107.93369687971</v>
      </c>
      <c r="F60" s="13">
        <f>'Weather ratios'!F60*'Weather Normal Adj'!F$6</f>
        <v>-470582.16864580137</v>
      </c>
      <c r="G60" s="13">
        <f>'Weather ratios'!G60*'Weather Normal Adj'!G$6</f>
        <v>-122500.90570647696</v>
      </c>
      <c r="H60" s="13">
        <f>'Weather ratios'!H60*'Weather Normal Adj'!H$6</f>
        <v>39564.758949288072</v>
      </c>
      <c r="I60" s="13">
        <f>'Weather ratios'!I60*'Weather Normal Adj'!I$6</f>
        <v>500214.52204526932</v>
      </c>
      <c r="J60" s="13">
        <f>'Weather ratios'!J60*'Weather Normal Adj'!J$6</f>
        <v>-30718.961567175043</v>
      </c>
      <c r="K60" s="13">
        <f>'Weather ratios'!K60*'Weather Normal Adj'!K$6</f>
        <v>191266.38688400039</v>
      </c>
      <c r="L60" s="13">
        <f>'Weather ratios'!L60*'Weather Normal Adj'!L$6</f>
        <v>2357082.1181858876</v>
      </c>
      <c r="M60" s="13">
        <f>'Weather ratios'!M60*'Weather Normal Adj'!M$6</f>
        <v>2542888.1439274899</v>
      </c>
      <c r="N60" s="13">
        <f>'Weather ratios'!N60*'Weather Normal Adj'!N$6</f>
        <v>433689.57789534325</v>
      </c>
      <c r="O60" s="32">
        <f t="shared" si="0"/>
        <v>4434512.530755287</v>
      </c>
    </row>
    <row r="61" spans="1:15">
      <c r="A61" s="46">
        <v>242</v>
      </c>
      <c r="B61" s="46" t="s">
        <v>84</v>
      </c>
      <c r="C61" s="13">
        <f>'Weather ratios'!C61*'Weather Normal Adj'!C$6</f>
        <v>-11160.93499405331</v>
      </c>
      <c r="D61" s="13">
        <f>'Weather ratios'!D61*'Weather Normal Adj'!D$6</f>
        <v>-1847.5800284364282</v>
      </c>
      <c r="E61" s="13">
        <f>'Weather ratios'!E61*'Weather Normal Adj'!E$6</f>
        <v>-10245.147433329559</v>
      </c>
      <c r="F61" s="13">
        <f>'Weather ratios'!F61*'Weather Normal Adj'!F$6</f>
        <v>-12800.447651420178</v>
      </c>
      <c r="G61" s="13">
        <f>'Weather ratios'!G61*'Weather Normal Adj'!G$6</f>
        <v>-3334.6806644949347</v>
      </c>
      <c r="H61" s="13">
        <f>'Weather ratios'!H61*'Weather Normal Adj'!H$6</f>
        <v>955.22304672804614</v>
      </c>
      <c r="I61" s="13">
        <f>'Weather ratios'!I61*'Weather Normal Adj'!I$6</f>
        <v>10495.595504267216</v>
      </c>
      <c r="J61" s="13">
        <f>'Weather ratios'!J61*'Weather Normal Adj'!J$6</f>
        <v>-653.47027990811671</v>
      </c>
      <c r="K61" s="13">
        <f>'Weather ratios'!K61*'Weather Normal Adj'!K$6</f>
        <v>4977.0835672245721</v>
      </c>
      <c r="L61" s="13">
        <f>'Weather ratios'!L61*'Weather Normal Adj'!L$6</f>
        <v>68134.221428434772</v>
      </c>
      <c r="M61" s="13">
        <f>'Weather ratios'!M61*'Weather Normal Adj'!M$6</f>
        <v>56202.353142426138</v>
      </c>
      <c r="N61" s="13">
        <f>'Weather ratios'!N61*'Weather Normal Adj'!N$6</f>
        <v>9259.5835772596638</v>
      </c>
      <c r="O61" s="32">
        <f t="shared" si="0"/>
        <v>109981.79921469786</v>
      </c>
    </row>
    <row r="62" spans="1:15">
      <c r="A62" s="46">
        <v>244</v>
      </c>
      <c r="B62" s="46" t="s">
        <v>85</v>
      </c>
      <c r="C62" s="13">
        <f>'Weather ratios'!C62*'Weather Normal Adj'!C$6</f>
        <v>-143624.83427933045</v>
      </c>
      <c r="D62" s="13">
        <f>'Weather ratios'!D62*'Weather Normal Adj'!D$6</f>
        <v>-26072.950036791142</v>
      </c>
      <c r="E62" s="13">
        <f>'Weather ratios'!E62*'Weather Normal Adj'!E$6</f>
        <v>-93462.310879019846</v>
      </c>
      <c r="F62" s="13">
        <f>'Weather ratios'!F62*'Weather Normal Adj'!F$6</f>
        <v>-113670.96456498351</v>
      </c>
      <c r="G62" s="13">
        <f>'Weather ratios'!G62*'Weather Normal Adj'!G$6</f>
        <v>-31151.031915255502</v>
      </c>
      <c r="H62" s="13">
        <f>'Weather ratios'!H62*'Weather Normal Adj'!H$6</f>
        <v>10684.5594625253</v>
      </c>
      <c r="I62" s="13">
        <f>'Weather ratios'!I62*'Weather Normal Adj'!I$6</f>
        <v>138896.83839148199</v>
      </c>
      <c r="J62" s="13">
        <f>'Weather ratios'!J62*'Weather Normal Adj'!J$6</f>
        <v>-8894.910176700414</v>
      </c>
      <c r="K62" s="13">
        <f>'Weather ratios'!K62*'Weather Normal Adj'!K$6</f>
        <v>56531.289066286721</v>
      </c>
      <c r="L62" s="13">
        <f>'Weather ratios'!L62*'Weather Normal Adj'!L$6</f>
        <v>709662.46497650712</v>
      </c>
      <c r="M62" s="13">
        <f>'Weather ratios'!M62*'Weather Normal Adj'!M$6</f>
        <v>833705.6035802504</v>
      </c>
      <c r="N62" s="13">
        <f>'Weather ratios'!N62*'Weather Normal Adj'!N$6</f>
        <v>137575.47490801464</v>
      </c>
      <c r="O62" s="32">
        <f t="shared" si="0"/>
        <v>1470179.2285329853</v>
      </c>
    </row>
    <row r="63" spans="1:15">
      <c r="A63" s="23">
        <v>246</v>
      </c>
      <c r="B63" s="23" t="s">
        <v>86</v>
      </c>
      <c r="C63" s="13">
        <f>'Weather ratios'!C63*'Weather Normal Adj'!C$6</f>
        <v>0</v>
      </c>
      <c r="D63" s="13">
        <f>'Weather ratios'!D63*'Weather Normal Adj'!D$6</f>
        <v>0</v>
      </c>
      <c r="E63" s="13">
        <f>'Weather ratios'!E63*'Weather Normal Adj'!E$6</f>
        <v>0</v>
      </c>
      <c r="F63" s="13">
        <f>'Weather ratios'!F63*'Weather Normal Adj'!F$6</f>
        <v>0</v>
      </c>
      <c r="G63" s="13">
        <f>'Weather ratios'!G63*'Weather Normal Adj'!G$6</f>
        <v>0</v>
      </c>
      <c r="H63" s="13">
        <f>'Weather ratios'!H63*'Weather Normal Adj'!H$6</f>
        <v>0</v>
      </c>
      <c r="I63" s="13">
        <f>'Weather ratios'!I63*'Weather Normal Adj'!I$6</f>
        <v>0</v>
      </c>
      <c r="J63" s="13">
        <f>'Weather ratios'!J63*'Weather Normal Adj'!J$6</f>
        <v>0</v>
      </c>
      <c r="K63" s="13">
        <f>'Weather ratios'!K63*'Weather Normal Adj'!K$6</f>
        <v>0</v>
      </c>
      <c r="L63" s="13">
        <f>'Weather ratios'!L63*'Weather Normal Adj'!L$6</f>
        <v>0</v>
      </c>
      <c r="M63" s="13">
        <f>'Weather ratios'!M63*'Weather Normal Adj'!M$6</f>
        <v>0</v>
      </c>
      <c r="N63" s="13">
        <f>'Weather ratios'!N63*'Weather Normal Adj'!N$6</f>
        <v>0</v>
      </c>
      <c r="O63" s="32">
        <f t="shared" si="0"/>
        <v>0</v>
      </c>
    </row>
    <row r="64" spans="1:15">
      <c r="A64" s="23">
        <v>248</v>
      </c>
      <c r="B64" s="23" t="s">
        <v>87</v>
      </c>
      <c r="C64" s="13">
        <f>'Weather ratios'!C64*'Weather Normal Adj'!C$6</f>
        <v>0</v>
      </c>
      <c r="D64" s="13">
        <f>'Weather ratios'!D64*'Weather Normal Adj'!D$6</f>
        <v>0</v>
      </c>
      <c r="E64" s="13">
        <f>'Weather ratios'!E64*'Weather Normal Adj'!E$6</f>
        <v>0</v>
      </c>
      <c r="F64" s="13">
        <f>'Weather ratios'!F64*'Weather Normal Adj'!F$6</f>
        <v>0</v>
      </c>
      <c r="G64" s="13">
        <f>'Weather ratios'!G64*'Weather Normal Adj'!G$6</f>
        <v>0</v>
      </c>
      <c r="H64" s="13">
        <f>'Weather ratios'!H64*'Weather Normal Adj'!H$6</f>
        <v>0</v>
      </c>
      <c r="I64" s="13">
        <f>'Weather ratios'!I64*'Weather Normal Adj'!I$6</f>
        <v>0</v>
      </c>
      <c r="J64" s="13">
        <f>'Weather ratios'!J64*'Weather Normal Adj'!J$6</f>
        <v>0</v>
      </c>
      <c r="K64" s="13">
        <f>'Weather ratios'!K64*'Weather Normal Adj'!K$6</f>
        <v>0</v>
      </c>
      <c r="L64" s="13">
        <f>'Weather ratios'!L64*'Weather Normal Adj'!L$6</f>
        <v>0</v>
      </c>
      <c r="M64" s="13">
        <f>'Weather ratios'!M64*'Weather Normal Adj'!M$6</f>
        <v>0</v>
      </c>
      <c r="N64" s="13">
        <f>'Weather ratios'!N64*'Weather Normal Adj'!N$6</f>
        <v>0</v>
      </c>
      <c r="O64" s="32">
        <f t="shared" si="0"/>
        <v>0</v>
      </c>
    </row>
    <row r="65" spans="1:16">
      <c r="A65" s="23">
        <v>251</v>
      </c>
      <c r="B65" s="23" t="s">
        <v>88</v>
      </c>
      <c r="C65" s="13">
        <f>'Weather ratios'!C65*'Weather Normal Adj'!C$6</f>
        <v>0</v>
      </c>
      <c r="D65" s="13">
        <f>'Weather ratios'!D65*'Weather Normal Adj'!D$6</f>
        <v>0</v>
      </c>
      <c r="E65" s="13">
        <f>'Weather ratios'!E65*'Weather Normal Adj'!E$6</f>
        <v>0</v>
      </c>
      <c r="F65" s="13">
        <f>'Weather ratios'!F65*'Weather Normal Adj'!F$6</f>
        <v>0</v>
      </c>
      <c r="G65" s="13">
        <f>'Weather ratios'!G65*'Weather Normal Adj'!G$6</f>
        <v>0</v>
      </c>
      <c r="H65" s="13">
        <f>'Weather ratios'!H65*'Weather Normal Adj'!H$6</f>
        <v>0</v>
      </c>
      <c r="I65" s="13">
        <f>'Weather ratios'!I65*'Weather Normal Adj'!I$6</f>
        <v>0</v>
      </c>
      <c r="J65" s="13">
        <f>'Weather ratios'!J65*'Weather Normal Adj'!J$6</f>
        <v>0</v>
      </c>
      <c r="K65" s="13">
        <f>'Weather ratios'!K65*'Weather Normal Adj'!K$6</f>
        <v>0</v>
      </c>
      <c r="L65" s="13">
        <f>'Weather ratios'!L65*'Weather Normal Adj'!L$6</f>
        <v>0</v>
      </c>
      <c r="M65" s="13">
        <f>'Weather ratios'!M65*'Weather Normal Adj'!M$6</f>
        <v>0</v>
      </c>
      <c r="N65" s="13">
        <f>'Weather ratios'!N65*'Weather Normal Adj'!N$6</f>
        <v>0</v>
      </c>
      <c r="O65" s="32">
        <f t="shared" si="0"/>
        <v>0</v>
      </c>
    </row>
    <row r="66" spans="1:16">
      <c r="A66" s="23">
        <v>256</v>
      </c>
      <c r="B66" s="23" t="s">
        <v>89</v>
      </c>
      <c r="C66" s="13">
        <f>'Weather ratios'!C66*'Weather Normal Adj'!C$6</f>
        <v>0</v>
      </c>
      <c r="D66" s="13">
        <f>'Weather ratios'!D66*'Weather Normal Adj'!D$6</f>
        <v>0</v>
      </c>
      <c r="E66" s="13">
        <f>'Weather ratios'!E66*'Weather Normal Adj'!E$6</f>
        <v>0</v>
      </c>
      <c r="F66" s="13">
        <f>'Weather ratios'!F66*'Weather Normal Adj'!F$6</f>
        <v>0</v>
      </c>
      <c r="G66" s="13">
        <f>'Weather ratios'!G66*'Weather Normal Adj'!G$6</f>
        <v>0</v>
      </c>
      <c r="H66" s="13">
        <f>'Weather ratios'!H66*'Weather Normal Adj'!H$6</f>
        <v>0</v>
      </c>
      <c r="I66" s="13">
        <f>'Weather ratios'!I66*'Weather Normal Adj'!I$6</f>
        <v>0</v>
      </c>
      <c r="J66" s="13">
        <f>'Weather ratios'!J66*'Weather Normal Adj'!J$6</f>
        <v>0</v>
      </c>
      <c r="K66" s="13">
        <f>'Weather ratios'!K66*'Weather Normal Adj'!K$6</f>
        <v>0</v>
      </c>
      <c r="L66" s="13">
        <f>'Weather ratios'!L66*'Weather Normal Adj'!L$6</f>
        <v>0</v>
      </c>
      <c r="M66" s="13">
        <f>'Weather ratios'!M66*'Weather Normal Adj'!M$6</f>
        <v>0</v>
      </c>
      <c r="N66" s="13">
        <f>'Weather ratios'!N66*'Weather Normal Adj'!N$6</f>
        <v>0</v>
      </c>
      <c r="O66" s="32">
        <f t="shared" si="0"/>
        <v>0</v>
      </c>
    </row>
    <row r="67" spans="1:16">
      <c r="A67" s="23">
        <v>257</v>
      </c>
      <c r="B67" s="27" t="s">
        <v>90</v>
      </c>
      <c r="C67" s="13">
        <f>'Weather ratios'!C67*'Weather Normal Adj'!C$6</f>
        <v>0</v>
      </c>
      <c r="D67" s="13">
        <f>'Weather ratios'!D67*'Weather Normal Adj'!D$6</f>
        <v>0</v>
      </c>
      <c r="E67" s="13">
        <f>'Weather ratios'!E67*'Weather Normal Adj'!E$6</f>
        <v>0</v>
      </c>
      <c r="F67" s="13">
        <f>'Weather ratios'!F67*'Weather Normal Adj'!F$6</f>
        <v>0</v>
      </c>
      <c r="G67" s="13">
        <f>'Weather ratios'!G67*'Weather Normal Adj'!G$6</f>
        <v>0</v>
      </c>
      <c r="H67" s="13">
        <f>'Weather ratios'!H67*'Weather Normal Adj'!H$6</f>
        <v>0</v>
      </c>
      <c r="I67" s="13">
        <f>'Weather ratios'!I67*'Weather Normal Adj'!I$6</f>
        <v>0</v>
      </c>
      <c r="J67" s="13">
        <f>'Weather ratios'!J67*'Weather Normal Adj'!J$6</f>
        <v>0</v>
      </c>
      <c r="K67" s="13">
        <f>'Weather ratios'!K67*'Weather Normal Adj'!K$6</f>
        <v>0</v>
      </c>
      <c r="L67" s="13">
        <f>'Weather ratios'!L67*'Weather Normal Adj'!L$6</f>
        <v>0</v>
      </c>
      <c r="M67" s="13">
        <f>'Weather ratios'!M67*'Weather Normal Adj'!M$6</f>
        <v>0</v>
      </c>
      <c r="N67" s="13">
        <f>'Weather ratios'!N67*'Weather Normal Adj'!N$6</f>
        <v>0</v>
      </c>
      <c r="O67" s="32">
        <f t="shared" si="0"/>
        <v>0</v>
      </c>
    </row>
    <row r="68" spans="1:16">
      <c r="A68" s="46">
        <v>260</v>
      </c>
      <c r="B68" s="46" t="s">
        <v>91</v>
      </c>
      <c r="C68" s="13">
        <f>'Weather ratios'!C68*'Weather Normal Adj'!C$6</f>
        <v>-153652.51415746557</v>
      </c>
      <c r="D68" s="13">
        <f>'Weather ratios'!D68*'Weather Normal Adj'!D$6</f>
        <v>-26602.112971119052</v>
      </c>
      <c r="E68" s="13">
        <f>'Weather ratios'!E68*'Weather Normal Adj'!E$6</f>
        <v>-114105.81490170224</v>
      </c>
      <c r="F68" s="13">
        <f>'Weather ratios'!F68*'Weather Normal Adj'!F$6</f>
        <v>-110912.6552194018</v>
      </c>
      <c r="G68" s="13">
        <f>'Weather ratios'!G68*'Weather Normal Adj'!G$6</f>
        <v>-33882.159722982629</v>
      </c>
      <c r="H68" s="13">
        <f>'Weather ratios'!H68*'Weather Normal Adj'!H$6</f>
        <v>13402.04548038278</v>
      </c>
      <c r="I68" s="13">
        <f>'Weather ratios'!I68*'Weather Normal Adj'!I$6</f>
        <v>151271.29946960468</v>
      </c>
      <c r="J68" s="13">
        <f>'Weather ratios'!J68*'Weather Normal Adj'!J$6</f>
        <v>-8214.4882692135889</v>
      </c>
      <c r="K68" s="13">
        <f>'Weather ratios'!K68*'Weather Normal Adj'!K$6</f>
        <v>60028.028413916749</v>
      </c>
      <c r="L68" s="13">
        <f>'Weather ratios'!L68*'Weather Normal Adj'!L$6</f>
        <v>739234.2509742534</v>
      </c>
      <c r="M68" s="13">
        <f>'Weather ratios'!M68*'Weather Normal Adj'!M$6</f>
        <v>780146.16955759085</v>
      </c>
      <c r="N68" s="13">
        <f>'Weather ratios'!N68*'Weather Normal Adj'!N$6</f>
        <v>130697.21421480173</v>
      </c>
      <c r="O68" s="32">
        <f t="shared" si="0"/>
        <v>1427409.2628686654</v>
      </c>
    </row>
    <row r="69" spans="1:16">
      <c r="A69" s="46">
        <v>264</v>
      </c>
      <c r="B69" s="46" t="s">
        <v>92</v>
      </c>
      <c r="C69" s="13">
        <f>'Weather ratios'!C69*'Weather Normal Adj'!C$6</f>
        <v>-2621.5597137304726</v>
      </c>
      <c r="D69" s="13">
        <f>'Weather ratios'!D69*'Weather Normal Adj'!D$6</f>
        <v>-410.67054391313241</v>
      </c>
      <c r="E69" s="13">
        <f>'Weather ratios'!E69*'Weather Normal Adj'!E$6</f>
        <v>-2009.7790466945225</v>
      </c>
      <c r="F69" s="13">
        <f>'Weather ratios'!F69*'Weather Normal Adj'!F$6</f>
        <v>-2056.231831360345</v>
      </c>
      <c r="G69" s="13">
        <f>'Weather ratios'!G69*'Weather Normal Adj'!G$6</f>
        <v>-574.24099806733886</v>
      </c>
      <c r="H69" s="13">
        <f>'Weather ratios'!H69*'Weather Normal Adj'!H$6</f>
        <v>227.75063594432385</v>
      </c>
      <c r="I69" s="13">
        <f>'Weather ratios'!I69*'Weather Normal Adj'!I$6</f>
        <v>2709.6319129818421</v>
      </c>
      <c r="J69" s="13">
        <f>'Weather ratios'!J69*'Weather Normal Adj'!J$6</f>
        <v>-173.86679470810694</v>
      </c>
      <c r="K69" s="13">
        <f>'Weather ratios'!K69*'Weather Normal Adj'!K$6</f>
        <v>1417.5911858909171</v>
      </c>
      <c r="L69" s="13">
        <f>'Weather ratios'!L69*'Weather Normal Adj'!L$6</f>
        <v>20997.599796098941</v>
      </c>
      <c r="M69" s="13">
        <f>'Weather ratios'!M69*'Weather Normal Adj'!M$6</f>
        <v>20884.732947120046</v>
      </c>
      <c r="N69" s="13">
        <f>'Weather ratios'!N69*'Weather Normal Adj'!N$6</f>
        <v>2325.0817493886507</v>
      </c>
      <c r="O69" s="32">
        <f t="shared" ref="O69:O82" si="1">SUM(C69:N69)</f>
        <v>40716.039298950804</v>
      </c>
      <c r="P69" s="33">
        <f>SUM(O46:O69)-'Weather Normal Adj'!O6</f>
        <v>0</v>
      </c>
    </row>
    <row r="70" spans="1:16">
      <c r="A70" s="23">
        <v>330</v>
      </c>
      <c r="B70" s="27" t="s">
        <v>93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32">
        <f t="shared" si="1"/>
        <v>0</v>
      </c>
    </row>
    <row r="71" spans="1:16">
      <c r="A71" s="23">
        <v>331</v>
      </c>
      <c r="B71" s="23" t="s">
        <v>94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32">
        <f t="shared" si="1"/>
        <v>0</v>
      </c>
    </row>
    <row r="72" spans="1:16">
      <c r="A72" s="23">
        <v>332</v>
      </c>
      <c r="B72" s="23" t="s">
        <v>95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32">
        <f t="shared" si="1"/>
        <v>0</v>
      </c>
    </row>
    <row r="73" spans="1:16">
      <c r="A73" s="23">
        <v>333</v>
      </c>
      <c r="B73" s="23" t="s">
        <v>96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32">
        <f t="shared" si="1"/>
        <v>0</v>
      </c>
    </row>
    <row r="74" spans="1:16">
      <c r="A74" s="23">
        <v>356</v>
      </c>
      <c r="B74" s="23" t="s">
        <v>97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32">
        <f t="shared" si="1"/>
        <v>0</v>
      </c>
    </row>
    <row r="75" spans="1:16">
      <c r="A75" s="23">
        <v>358</v>
      </c>
      <c r="B75" s="23" t="s">
        <v>98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32">
        <f t="shared" si="1"/>
        <v>0</v>
      </c>
    </row>
    <row r="76" spans="1:16">
      <c r="A76" s="23">
        <v>359</v>
      </c>
      <c r="B76" s="23" t="s">
        <v>99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32">
        <f t="shared" si="1"/>
        <v>0</v>
      </c>
    </row>
    <row r="77" spans="1:16">
      <c r="A77" s="23">
        <v>360</v>
      </c>
      <c r="B77" s="23" t="s">
        <v>100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32">
        <f t="shared" si="1"/>
        <v>0</v>
      </c>
    </row>
    <row r="78" spans="1:16">
      <c r="A78" s="23">
        <v>370</v>
      </c>
      <c r="B78" s="23" t="s">
        <v>100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32">
        <f t="shared" si="1"/>
        <v>0</v>
      </c>
    </row>
    <row r="79" spans="1:16">
      <c r="A79" s="23">
        <v>371</v>
      </c>
      <c r="B79" s="23" t="s">
        <v>100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32">
        <f t="shared" si="1"/>
        <v>0</v>
      </c>
    </row>
    <row r="80" spans="1:16">
      <c r="A80" s="23">
        <v>372</v>
      </c>
      <c r="B80" s="23" t="s">
        <v>100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32">
        <f t="shared" si="1"/>
        <v>0</v>
      </c>
    </row>
    <row r="81" spans="1:16">
      <c r="A81" s="23">
        <v>528</v>
      </c>
      <c r="B81" s="23" t="s">
        <v>101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32">
        <f t="shared" si="1"/>
        <v>0</v>
      </c>
    </row>
    <row r="82" spans="1:16">
      <c r="A82" s="23">
        <v>540</v>
      </c>
      <c r="B82" s="23" t="s">
        <v>102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32">
        <f t="shared" si="1"/>
        <v>0</v>
      </c>
    </row>
    <row r="83" spans="1:16">
      <c r="C83" s="16">
        <f>SUM(C4:C82)</f>
        <v>-11042014.000000002</v>
      </c>
      <c r="D83" s="16">
        <f t="shared" ref="D83:O83" si="2">SUM(D4:D82)</f>
        <v>312791.99999999971</v>
      </c>
      <c r="E83" s="16">
        <f t="shared" si="2"/>
        <v>-5639531</v>
      </c>
      <c r="F83" s="16">
        <f t="shared" si="2"/>
        <v>-6885244.0000000009</v>
      </c>
      <c r="G83" s="16">
        <f t="shared" si="2"/>
        <v>-1791860.9999999998</v>
      </c>
      <c r="H83" s="16">
        <f t="shared" si="2"/>
        <v>151917</v>
      </c>
      <c r="I83" s="16">
        <f t="shared" si="2"/>
        <v>7137667</v>
      </c>
      <c r="J83" s="16">
        <f t="shared" si="2"/>
        <v>891094.99999999988</v>
      </c>
      <c r="K83" s="16">
        <f t="shared" si="2"/>
        <v>4615562.9999999991</v>
      </c>
      <c r="L83" s="16">
        <f t="shared" si="2"/>
        <v>59484802.999999985</v>
      </c>
      <c r="M83" s="16">
        <f t="shared" si="2"/>
        <v>60089224</v>
      </c>
      <c r="N83" s="31">
        <f t="shared" si="2"/>
        <v>8850561</v>
      </c>
      <c r="O83" s="31">
        <f t="shared" si="2"/>
        <v>116174971.99999997</v>
      </c>
      <c r="P83" s="16"/>
    </row>
  </sheetData>
  <mergeCells count="3">
    <mergeCell ref="A1:P1"/>
    <mergeCell ref="A2:K2"/>
    <mergeCell ref="L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F194C-7696-438C-AC0A-91201BC36511}">
  <dimension ref="B2:P6"/>
  <sheetViews>
    <sheetView tabSelected="1" workbookViewId="0">
      <selection activeCell="M18" sqref="M18"/>
    </sheetView>
  </sheetViews>
  <sheetFormatPr defaultRowHeight="14.5"/>
  <cols>
    <col min="2" max="2" width="10.453125" bestFit="1" customWidth="1"/>
    <col min="3" max="3" width="13.36328125" bestFit="1" customWidth="1"/>
    <col min="4" max="4" width="11.08984375" bestFit="1" customWidth="1"/>
    <col min="5" max="7" width="13.36328125" bestFit="1" customWidth="1"/>
    <col min="8" max="8" width="9.08984375" bestFit="1" customWidth="1"/>
    <col min="9" max="9" width="12.6328125" bestFit="1" customWidth="1"/>
    <col min="10" max="10" width="11.08984375" bestFit="1" customWidth="1"/>
    <col min="11" max="11" width="12.6328125" bestFit="1" customWidth="1"/>
    <col min="12" max="13" width="13.6328125" bestFit="1" customWidth="1"/>
    <col min="14" max="14" width="12.6328125" bestFit="1" customWidth="1"/>
    <col min="15" max="15" width="11" bestFit="1" customWidth="1"/>
    <col min="16" max="16" width="12" bestFit="1" customWidth="1"/>
  </cols>
  <sheetData>
    <row r="2" spans="2:16">
      <c r="C2">
        <v>2022</v>
      </c>
      <c r="D2">
        <v>2022</v>
      </c>
      <c r="E2">
        <v>2022</v>
      </c>
      <c r="F2">
        <v>2022</v>
      </c>
      <c r="G2">
        <v>2022</v>
      </c>
      <c r="H2">
        <v>2022</v>
      </c>
      <c r="I2">
        <v>2022</v>
      </c>
      <c r="J2">
        <v>2022</v>
      </c>
      <c r="K2">
        <v>2022</v>
      </c>
      <c r="L2">
        <v>2023</v>
      </c>
      <c r="M2">
        <v>2023</v>
      </c>
      <c r="N2">
        <v>2023</v>
      </c>
    </row>
    <row r="3" spans="2:16">
      <c r="C3" s="10" t="s">
        <v>19</v>
      </c>
      <c r="D3" s="10" t="s">
        <v>20</v>
      </c>
      <c r="E3" s="10" t="s">
        <v>21</v>
      </c>
      <c r="F3" s="10" t="s">
        <v>22</v>
      </c>
      <c r="G3" s="10" t="s">
        <v>23</v>
      </c>
      <c r="H3" s="10" t="s">
        <v>24</v>
      </c>
      <c r="I3" s="10" t="s">
        <v>25</v>
      </c>
      <c r="J3" s="10" t="s">
        <v>26</v>
      </c>
      <c r="K3" s="10" t="s">
        <v>27</v>
      </c>
      <c r="L3" s="11" t="s">
        <v>28</v>
      </c>
      <c r="M3" s="11" t="s">
        <v>29</v>
      </c>
      <c r="N3" s="12" t="s">
        <v>30</v>
      </c>
      <c r="O3" t="s">
        <v>31</v>
      </c>
      <c r="P3" t="s">
        <v>103</v>
      </c>
    </row>
    <row r="4" spans="2:16">
      <c r="B4" t="s">
        <v>6</v>
      </c>
      <c r="C4" s="13">
        <v>-9201050</v>
      </c>
      <c r="D4" s="13">
        <v>620316</v>
      </c>
      <c r="E4" s="13">
        <v>-4216126</v>
      </c>
      <c r="F4" s="13">
        <v>-5147723</v>
      </c>
      <c r="G4" s="13">
        <v>-1338079</v>
      </c>
      <c r="H4" s="13">
        <v>6000</v>
      </c>
      <c r="I4" s="13">
        <v>5419603</v>
      </c>
      <c r="J4" s="13">
        <v>996448</v>
      </c>
      <c r="K4" s="13">
        <v>3865664</v>
      </c>
      <c r="L4" s="13">
        <v>49879163</v>
      </c>
      <c r="M4" s="13">
        <v>50431342</v>
      </c>
      <c r="N4" s="13">
        <v>7276646</v>
      </c>
      <c r="O4" s="14">
        <f>SUM(C4:N4)</f>
        <v>98592204</v>
      </c>
      <c r="P4" s="14">
        <f>-O4-'Weather Normal kWh'!I14</f>
        <v>0</v>
      </c>
    </row>
    <row r="6" spans="2:16">
      <c r="B6" t="s">
        <v>104</v>
      </c>
      <c r="C6">
        <v>-1840964</v>
      </c>
      <c r="D6">
        <v>-307524</v>
      </c>
      <c r="E6">
        <v>-1423405</v>
      </c>
      <c r="F6">
        <v>-1737521</v>
      </c>
      <c r="G6">
        <v>-453782</v>
      </c>
      <c r="H6">
        <v>145917</v>
      </c>
      <c r="I6">
        <v>1718064</v>
      </c>
      <c r="J6">
        <v>-105353</v>
      </c>
      <c r="K6">
        <v>749899</v>
      </c>
      <c r="L6">
        <v>9605640</v>
      </c>
      <c r="M6">
        <v>9657882</v>
      </c>
      <c r="N6">
        <v>1573915</v>
      </c>
      <c r="O6" s="14">
        <f>SUM(C6:N6)</f>
        <v>17582768</v>
      </c>
      <c r="P6" s="14">
        <f>-O6-'Weather Normal kWh'!I28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D7C72-D425-487C-B44B-D21F721D9C3C}">
  <dimension ref="A1:P83"/>
  <sheetViews>
    <sheetView topLeftCell="A21" workbookViewId="0">
      <selection activeCell="C3" sqref="C3:O3"/>
    </sheetView>
  </sheetViews>
  <sheetFormatPr defaultRowHeight="14.5"/>
  <cols>
    <col min="2" max="2" width="11.453125" style="18" bestFit="1" customWidth="1"/>
    <col min="3" max="13" width="14.6328125" bestFit="1" customWidth="1"/>
    <col min="14" max="14" width="12" bestFit="1" customWidth="1"/>
    <col min="15" max="16" width="16.08984375" bestFit="1" customWidth="1"/>
  </cols>
  <sheetData>
    <row r="1" spans="1:16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>
      <c r="A2" s="44" t="s">
        <v>18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5">
        <v>2023</v>
      </c>
      <c r="M2" s="45"/>
      <c r="N2" s="45"/>
      <c r="O2" s="9"/>
      <c r="P2" s="9"/>
    </row>
    <row r="3" spans="1:16">
      <c r="C3" s="10" t="s">
        <v>19</v>
      </c>
      <c r="D3" s="10" t="s">
        <v>20</v>
      </c>
      <c r="E3" s="10" t="s">
        <v>21</v>
      </c>
      <c r="F3" s="10" t="s">
        <v>22</v>
      </c>
      <c r="G3" s="10" t="s">
        <v>23</v>
      </c>
      <c r="H3" s="10" t="s">
        <v>24</v>
      </c>
      <c r="I3" s="10" t="s">
        <v>25</v>
      </c>
      <c r="J3" s="10" t="s">
        <v>26</v>
      </c>
      <c r="K3" s="10" t="s">
        <v>27</v>
      </c>
      <c r="L3" s="11" t="s">
        <v>28</v>
      </c>
      <c r="M3" s="11" t="s">
        <v>29</v>
      </c>
      <c r="N3" s="12" t="s">
        <v>30</v>
      </c>
      <c r="O3" t="s">
        <v>31</v>
      </c>
    </row>
    <row r="4" spans="1:16">
      <c r="A4">
        <v>11</v>
      </c>
      <c r="B4" s="18" t="s">
        <v>32</v>
      </c>
      <c r="C4" s="13">
        <v>153790</v>
      </c>
      <c r="D4" s="13">
        <v>126725</v>
      </c>
      <c r="E4" s="13">
        <v>176407</v>
      </c>
      <c r="F4" s="13">
        <v>188815</v>
      </c>
      <c r="G4" s="13">
        <v>181021</v>
      </c>
      <c r="H4" s="13">
        <v>139436</v>
      </c>
      <c r="I4" s="13">
        <v>126408</v>
      </c>
      <c r="J4" s="13">
        <v>156325</v>
      </c>
      <c r="K4" s="13">
        <v>257477</v>
      </c>
      <c r="L4" s="13">
        <v>241378</v>
      </c>
      <c r="M4" s="13">
        <v>191194</v>
      </c>
      <c r="N4" s="13">
        <v>177181</v>
      </c>
      <c r="O4" s="14">
        <f>SUM(C4:N4)</f>
        <v>2116157</v>
      </c>
    </row>
    <row r="5" spans="1:16">
      <c r="A5">
        <v>12</v>
      </c>
      <c r="B5" s="18" t="s">
        <v>33</v>
      </c>
      <c r="C5" s="13">
        <v>15781</v>
      </c>
      <c r="D5" s="13">
        <v>11919</v>
      </c>
      <c r="E5" s="13">
        <v>14657</v>
      </c>
      <c r="F5" s="13">
        <v>18255</v>
      </c>
      <c r="G5" s="13">
        <v>15827</v>
      </c>
      <c r="H5" s="13">
        <v>13387</v>
      </c>
      <c r="I5" s="13">
        <v>10405</v>
      </c>
      <c r="J5" s="13">
        <v>13655</v>
      </c>
      <c r="K5" s="13">
        <v>23030</v>
      </c>
      <c r="L5" s="13">
        <v>20441</v>
      </c>
      <c r="M5" s="13">
        <v>17097</v>
      </c>
      <c r="N5" s="13">
        <v>15399</v>
      </c>
      <c r="O5" s="14">
        <f t="shared" ref="O5:O68" si="0">SUM(C5:N5)</f>
        <v>189853</v>
      </c>
    </row>
    <row r="6" spans="1:16">
      <c r="A6">
        <v>13</v>
      </c>
      <c r="B6" s="18" t="s">
        <v>34</v>
      </c>
      <c r="C6" s="13">
        <v>1322</v>
      </c>
      <c r="D6" s="13">
        <v>1432</v>
      </c>
      <c r="E6" s="13">
        <v>1589</v>
      </c>
      <c r="F6" s="13">
        <v>1659</v>
      </c>
      <c r="G6" s="13">
        <v>1750</v>
      </c>
      <c r="H6" s="13">
        <v>1309</v>
      </c>
      <c r="I6" s="13">
        <v>1208</v>
      </c>
      <c r="J6" s="13">
        <v>1321</v>
      </c>
      <c r="K6" s="13">
        <v>1814</v>
      </c>
      <c r="L6" s="13">
        <v>1441</v>
      </c>
      <c r="M6" s="13">
        <v>1180</v>
      </c>
      <c r="N6" s="13">
        <v>1289</v>
      </c>
      <c r="O6" s="14">
        <f t="shared" si="0"/>
        <v>17314</v>
      </c>
    </row>
    <row r="7" spans="1:16">
      <c r="A7">
        <v>14</v>
      </c>
      <c r="B7" s="18" t="s">
        <v>35</v>
      </c>
      <c r="C7" s="13">
        <v>13883</v>
      </c>
      <c r="D7" s="13">
        <v>14057</v>
      </c>
      <c r="E7" s="13">
        <v>17164</v>
      </c>
      <c r="F7" s="13">
        <v>21552</v>
      </c>
      <c r="G7" s="13">
        <v>21347</v>
      </c>
      <c r="H7" s="13">
        <v>14549</v>
      </c>
      <c r="I7" s="13">
        <v>11815</v>
      </c>
      <c r="J7" s="13">
        <v>15190</v>
      </c>
      <c r="K7" s="13">
        <v>18569</v>
      </c>
      <c r="L7" s="13">
        <v>21717</v>
      </c>
      <c r="M7" s="13">
        <v>17320</v>
      </c>
      <c r="N7" s="13">
        <v>17463</v>
      </c>
      <c r="O7" s="14">
        <f t="shared" si="0"/>
        <v>204626</v>
      </c>
    </row>
    <row r="8" spans="1:16">
      <c r="A8">
        <v>15</v>
      </c>
      <c r="B8" s="18" t="s">
        <v>36</v>
      </c>
      <c r="C8" s="13">
        <v>56678631</v>
      </c>
      <c r="D8" s="13">
        <v>54599604</v>
      </c>
      <c r="E8" s="13">
        <v>71452159</v>
      </c>
      <c r="F8" s="13">
        <v>81644264</v>
      </c>
      <c r="G8" s="13">
        <v>80024235</v>
      </c>
      <c r="H8" s="13">
        <v>59424968</v>
      </c>
      <c r="I8" s="13">
        <v>54129258</v>
      </c>
      <c r="J8" s="13">
        <v>64959811</v>
      </c>
      <c r="K8" s="13">
        <v>97506835</v>
      </c>
      <c r="L8" s="13">
        <v>93167062</v>
      </c>
      <c r="M8" s="13">
        <v>70994545</v>
      </c>
      <c r="N8" s="13">
        <v>68664213</v>
      </c>
      <c r="O8" s="14">
        <f t="shared" si="0"/>
        <v>853245585</v>
      </c>
    </row>
    <row r="9" spans="1:16">
      <c r="A9">
        <v>17</v>
      </c>
      <c r="B9" s="18" t="s">
        <v>37</v>
      </c>
      <c r="C9" s="13">
        <v>348004</v>
      </c>
      <c r="D9" s="13">
        <v>307962</v>
      </c>
      <c r="E9" s="13">
        <v>399155</v>
      </c>
      <c r="F9" s="13">
        <v>456287</v>
      </c>
      <c r="G9" s="13">
        <v>437251</v>
      </c>
      <c r="H9" s="13">
        <v>321696</v>
      </c>
      <c r="I9" s="13">
        <v>298422</v>
      </c>
      <c r="J9" s="13">
        <v>380662</v>
      </c>
      <c r="K9" s="13">
        <v>580200</v>
      </c>
      <c r="L9" s="13">
        <v>570129</v>
      </c>
      <c r="M9" s="13">
        <v>395333</v>
      </c>
      <c r="N9" s="13">
        <v>383934</v>
      </c>
      <c r="O9" s="14">
        <f t="shared" si="0"/>
        <v>4879035</v>
      </c>
    </row>
    <row r="10" spans="1:16">
      <c r="A10">
        <v>22</v>
      </c>
      <c r="B10" s="18" t="s">
        <v>38</v>
      </c>
      <c r="C10" s="13">
        <v>68367652</v>
      </c>
      <c r="D10" s="13">
        <v>58599899</v>
      </c>
      <c r="E10" s="13">
        <v>70705301</v>
      </c>
      <c r="F10" s="13">
        <v>82316052</v>
      </c>
      <c r="G10" s="13">
        <v>80793875</v>
      </c>
      <c r="H10" s="13">
        <v>60617879</v>
      </c>
      <c r="I10" s="13">
        <v>60483418</v>
      </c>
      <c r="J10" s="13">
        <v>80895610</v>
      </c>
      <c r="K10" s="13">
        <v>123344037</v>
      </c>
      <c r="L10" s="13">
        <v>120494511</v>
      </c>
      <c r="M10" s="13">
        <v>88974992</v>
      </c>
      <c r="N10" s="13">
        <v>83116963</v>
      </c>
      <c r="O10" s="14">
        <f t="shared" si="0"/>
        <v>978710189</v>
      </c>
    </row>
    <row r="11" spans="1:16">
      <c r="A11">
        <v>28</v>
      </c>
      <c r="B11" s="18" t="s">
        <v>39</v>
      </c>
      <c r="C11" s="13">
        <v>7596</v>
      </c>
      <c r="D11" s="13">
        <v>7370</v>
      </c>
      <c r="E11" s="13">
        <v>9223</v>
      </c>
      <c r="F11" s="13">
        <v>10966</v>
      </c>
      <c r="G11" s="13">
        <v>9337</v>
      </c>
      <c r="H11" s="13">
        <v>11545</v>
      </c>
      <c r="I11" s="13">
        <v>8203</v>
      </c>
      <c r="J11" s="13">
        <v>6905</v>
      </c>
      <c r="K11" s="13">
        <v>12942</v>
      </c>
      <c r="L11" s="13">
        <v>17001</v>
      </c>
      <c r="M11" s="13">
        <v>10850</v>
      </c>
      <c r="N11" s="13">
        <v>7683</v>
      </c>
      <c r="O11" s="14">
        <f t="shared" si="0"/>
        <v>119621</v>
      </c>
    </row>
    <row r="12" spans="1:16">
      <c r="A12">
        <v>30</v>
      </c>
      <c r="B12" s="18" t="s">
        <v>40</v>
      </c>
      <c r="C12" s="13">
        <v>74873</v>
      </c>
      <c r="D12" s="13">
        <v>76785</v>
      </c>
      <c r="E12" s="13">
        <v>91440</v>
      </c>
      <c r="F12" s="13">
        <v>109620</v>
      </c>
      <c r="G12" s="13">
        <v>107507</v>
      </c>
      <c r="H12" s="13">
        <v>86526</v>
      </c>
      <c r="I12" s="13">
        <v>72601</v>
      </c>
      <c r="J12" s="13">
        <v>90034</v>
      </c>
      <c r="K12" s="13">
        <v>160304</v>
      </c>
      <c r="L12" s="13">
        <v>178133</v>
      </c>
      <c r="M12" s="13">
        <v>103306</v>
      </c>
      <c r="N12" s="13">
        <v>101118</v>
      </c>
      <c r="O12" s="14">
        <f t="shared" si="0"/>
        <v>1252247</v>
      </c>
    </row>
    <row r="13" spans="1:16">
      <c r="A13">
        <v>32</v>
      </c>
      <c r="B13" s="18" t="s">
        <v>41</v>
      </c>
      <c r="C13" s="13">
        <v>93372</v>
      </c>
      <c r="D13" s="13">
        <v>74490</v>
      </c>
      <c r="E13" s="13">
        <v>99381</v>
      </c>
      <c r="F13" s="13">
        <v>120752</v>
      </c>
      <c r="G13" s="13">
        <v>112725</v>
      </c>
      <c r="H13" s="13">
        <v>90451</v>
      </c>
      <c r="I13" s="13">
        <v>78369</v>
      </c>
      <c r="J13" s="13">
        <v>102018</v>
      </c>
      <c r="K13" s="13">
        <v>186717</v>
      </c>
      <c r="L13" s="13">
        <v>184090</v>
      </c>
      <c r="M13" s="13">
        <v>126637</v>
      </c>
      <c r="N13" s="13">
        <v>102986</v>
      </c>
      <c r="O13" s="14">
        <f t="shared" si="0"/>
        <v>1371988</v>
      </c>
    </row>
    <row r="14" spans="1:16">
      <c r="A14">
        <v>34</v>
      </c>
      <c r="B14" s="18" t="s">
        <v>42</v>
      </c>
      <c r="C14" s="13">
        <v>744</v>
      </c>
      <c r="D14" s="13">
        <v>593</v>
      </c>
      <c r="E14" s="13">
        <v>490</v>
      </c>
      <c r="F14" s="13">
        <v>549</v>
      </c>
      <c r="G14" s="13">
        <v>319</v>
      </c>
      <c r="H14" s="13">
        <v>539</v>
      </c>
      <c r="I14" s="13">
        <v>1468</v>
      </c>
      <c r="J14" s="13">
        <v>1086</v>
      </c>
      <c r="K14" s="13">
        <v>1583</v>
      </c>
      <c r="L14" s="13">
        <v>942</v>
      </c>
      <c r="M14" s="13">
        <v>980</v>
      </c>
      <c r="N14" s="13">
        <v>1114</v>
      </c>
      <c r="O14" s="14">
        <f t="shared" si="0"/>
        <v>10407</v>
      </c>
    </row>
    <row r="15" spans="1:16">
      <c r="A15">
        <v>36</v>
      </c>
      <c r="B15" s="18" t="s">
        <v>43</v>
      </c>
      <c r="C15" s="13">
        <v>5286</v>
      </c>
      <c r="D15" s="13">
        <v>4682</v>
      </c>
      <c r="E15" s="13">
        <v>6635</v>
      </c>
      <c r="F15" s="13">
        <v>7703</v>
      </c>
      <c r="G15" s="13">
        <v>9150</v>
      </c>
      <c r="H15" s="13">
        <v>7874</v>
      </c>
      <c r="I15" s="13">
        <v>7593</v>
      </c>
      <c r="J15" s="13">
        <v>4451</v>
      </c>
      <c r="K15" s="13">
        <v>16668</v>
      </c>
      <c r="L15" s="13">
        <v>17780</v>
      </c>
      <c r="M15" s="13">
        <v>12143</v>
      </c>
      <c r="N15" s="13">
        <v>10050</v>
      </c>
      <c r="O15" s="14">
        <f t="shared" si="0"/>
        <v>110015</v>
      </c>
    </row>
    <row r="16" spans="1:16">
      <c r="A16">
        <v>93</v>
      </c>
      <c r="B16" s="18" t="s">
        <v>44</v>
      </c>
      <c r="C16" s="13">
        <v>31846</v>
      </c>
      <c r="D16" s="13">
        <v>33700</v>
      </c>
      <c r="E16" s="13">
        <v>27608</v>
      </c>
      <c r="F16" s="13">
        <v>28546</v>
      </c>
      <c r="G16" s="13">
        <v>29562</v>
      </c>
      <c r="H16" s="13">
        <v>34624</v>
      </c>
      <c r="I16" s="13">
        <v>51390</v>
      </c>
      <c r="J16" s="13">
        <v>54656</v>
      </c>
      <c r="K16" s="13">
        <v>42871</v>
      </c>
      <c r="L16" s="13">
        <v>35308</v>
      </c>
      <c r="M16" s="13">
        <v>32229</v>
      </c>
      <c r="N16" s="13">
        <v>41723</v>
      </c>
      <c r="O16" s="14">
        <f t="shared" si="0"/>
        <v>444063</v>
      </c>
    </row>
    <row r="17" spans="1:15">
      <c r="A17">
        <v>94</v>
      </c>
      <c r="B17" s="18" t="s">
        <v>45</v>
      </c>
      <c r="C17" s="13">
        <v>608638</v>
      </c>
      <c r="D17" s="13">
        <v>619250</v>
      </c>
      <c r="E17" s="13">
        <v>511707</v>
      </c>
      <c r="F17" s="13">
        <v>542298</v>
      </c>
      <c r="G17" s="13">
        <v>667291</v>
      </c>
      <c r="H17" s="13">
        <v>648639</v>
      </c>
      <c r="I17" s="13">
        <v>931982</v>
      </c>
      <c r="J17" s="13">
        <v>1007060</v>
      </c>
      <c r="K17" s="13">
        <v>823109</v>
      </c>
      <c r="L17" s="13">
        <v>628086</v>
      </c>
      <c r="M17" s="13">
        <v>612317</v>
      </c>
      <c r="N17" s="13">
        <v>780512</v>
      </c>
      <c r="O17" s="14">
        <f t="shared" si="0"/>
        <v>8380889</v>
      </c>
    </row>
    <row r="18" spans="1:15">
      <c r="A18">
        <v>95</v>
      </c>
      <c r="B18" s="18" t="s">
        <v>46</v>
      </c>
      <c r="C18" s="13">
        <v>9524</v>
      </c>
      <c r="D18" s="13">
        <v>9706</v>
      </c>
      <c r="E18" s="13">
        <v>8131</v>
      </c>
      <c r="F18" s="13">
        <v>8358</v>
      </c>
      <c r="G18" s="13">
        <v>10929</v>
      </c>
      <c r="H18" s="13">
        <v>10536</v>
      </c>
      <c r="I18" s="13">
        <v>15753</v>
      </c>
      <c r="J18" s="13">
        <v>16124</v>
      </c>
      <c r="K18" s="13">
        <v>13868</v>
      </c>
      <c r="L18" s="13">
        <v>10687</v>
      </c>
      <c r="M18" s="13">
        <v>10743</v>
      </c>
      <c r="N18" s="13">
        <v>13231</v>
      </c>
      <c r="O18" s="14">
        <f t="shared" si="0"/>
        <v>137590</v>
      </c>
    </row>
    <row r="19" spans="1:15">
      <c r="A19">
        <v>97</v>
      </c>
      <c r="B19" s="18" t="s">
        <v>47</v>
      </c>
      <c r="C19" s="13">
        <v>112832</v>
      </c>
      <c r="D19" s="13">
        <v>114202</v>
      </c>
      <c r="E19" s="13">
        <v>93826</v>
      </c>
      <c r="F19" s="13">
        <v>100191</v>
      </c>
      <c r="G19" s="13">
        <v>123698</v>
      </c>
      <c r="H19" s="13">
        <v>119599</v>
      </c>
      <c r="I19" s="13">
        <v>177493</v>
      </c>
      <c r="J19" s="13">
        <v>189275</v>
      </c>
      <c r="K19" s="13">
        <v>158641</v>
      </c>
      <c r="L19" s="13">
        <v>121588</v>
      </c>
      <c r="M19" s="13">
        <v>113610</v>
      </c>
      <c r="N19" s="13">
        <v>151817</v>
      </c>
      <c r="O19" s="14">
        <f t="shared" si="0"/>
        <v>1576772</v>
      </c>
    </row>
    <row r="20" spans="1:15">
      <c r="A20">
        <v>98</v>
      </c>
      <c r="B20" s="18" t="s">
        <v>48</v>
      </c>
      <c r="C20" s="13">
        <v>35651</v>
      </c>
      <c r="D20" s="13">
        <v>35841</v>
      </c>
      <c r="E20" s="13">
        <v>28136</v>
      </c>
      <c r="F20" s="13">
        <v>32146</v>
      </c>
      <c r="G20" s="13">
        <v>40458</v>
      </c>
      <c r="H20" s="13">
        <v>37297</v>
      </c>
      <c r="I20" s="13">
        <v>56966</v>
      </c>
      <c r="J20" s="13">
        <v>64661</v>
      </c>
      <c r="K20" s="13">
        <v>46277</v>
      </c>
      <c r="L20" s="13">
        <v>39041</v>
      </c>
      <c r="M20" s="13">
        <v>37008</v>
      </c>
      <c r="N20" s="13">
        <v>50263</v>
      </c>
      <c r="O20" s="14">
        <f t="shared" si="0"/>
        <v>503745</v>
      </c>
    </row>
    <row r="21" spans="1:15">
      <c r="A21">
        <v>99</v>
      </c>
      <c r="B21" s="18" t="s">
        <v>49</v>
      </c>
      <c r="C21" s="13">
        <v>290</v>
      </c>
      <c r="D21" s="13">
        <v>299</v>
      </c>
      <c r="E21" s="13">
        <v>263</v>
      </c>
      <c r="F21" s="13">
        <v>259</v>
      </c>
      <c r="G21" s="13">
        <v>332</v>
      </c>
      <c r="H21" s="13">
        <v>340</v>
      </c>
      <c r="I21" s="13">
        <v>488</v>
      </c>
      <c r="J21" s="13">
        <v>552</v>
      </c>
      <c r="K21" s="13">
        <v>459</v>
      </c>
      <c r="L21" s="13">
        <v>298</v>
      </c>
      <c r="M21" s="13">
        <v>328</v>
      </c>
      <c r="N21" s="13">
        <v>434</v>
      </c>
      <c r="O21" s="14">
        <f t="shared" si="0"/>
        <v>4342</v>
      </c>
    </row>
    <row r="22" spans="1:15">
      <c r="A22">
        <v>103</v>
      </c>
      <c r="B22" s="18" t="s">
        <v>50</v>
      </c>
      <c r="C22" s="13">
        <v>255</v>
      </c>
      <c r="D22" s="13">
        <v>238</v>
      </c>
      <c r="E22" s="13">
        <v>234</v>
      </c>
      <c r="F22" s="13">
        <v>216</v>
      </c>
      <c r="G22" s="13">
        <v>289</v>
      </c>
      <c r="H22" s="13">
        <v>291</v>
      </c>
      <c r="I22" s="13">
        <v>443</v>
      </c>
      <c r="J22" s="13">
        <v>447</v>
      </c>
      <c r="K22" s="13">
        <v>394</v>
      </c>
      <c r="L22" s="13">
        <v>253</v>
      </c>
      <c r="M22" s="13">
        <v>293</v>
      </c>
      <c r="N22" s="13">
        <v>384</v>
      </c>
      <c r="O22" s="14">
        <f t="shared" si="0"/>
        <v>3737</v>
      </c>
    </row>
    <row r="23" spans="1:15">
      <c r="A23">
        <v>107</v>
      </c>
      <c r="B23" s="18" t="s">
        <v>51</v>
      </c>
      <c r="C23" s="13">
        <v>117437</v>
      </c>
      <c r="D23" s="13">
        <v>119614</v>
      </c>
      <c r="E23" s="13">
        <v>98815</v>
      </c>
      <c r="F23" s="13">
        <v>105364</v>
      </c>
      <c r="G23" s="13">
        <v>131673</v>
      </c>
      <c r="H23" s="13">
        <v>125990</v>
      </c>
      <c r="I23" s="13">
        <v>196534</v>
      </c>
      <c r="J23" s="13">
        <v>192902</v>
      </c>
      <c r="K23" s="13">
        <v>164690</v>
      </c>
      <c r="L23" s="13">
        <v>127603</v>
      </c>
      <c r="M23" s="13">
        <v>121973</v>
      </c>
      <c r="N23" s="13">
        <v>162913</v>
      </c>
      <c r="O23" s="14">
        <f t="shared" si="0"/>
        <v>1665508</v>
      </c>
    </row>
    <row r="24" spans="1:15">
      <c r="A24">
        <v>109</v>
      </c>
      <c r="B24" s="18" t="s">
        <v>52</v>
      </c>
      <c r="C24" s="13">
        <v>552421</v>
      </c>
      <c r="D24" s="13">
        <v>558597</v>
      </c>
      <c r="E24" s="13">
        <v>450213</v>
      </c>
      <c r="F24" s="13">
        <v>491141</v>
      </c>
      <c r="G24" s="13">
        <v>627268</v>
      </c>
      <c r="H24" s="13">
        <v>595655</v>
      </c>
      <c r="I24" s="13">
        <v>862118</v>
      </c>
      <c r="J24" s="13">
        <v>944348</v>
      </c>
      <c r="K24" s="13">
        <v>770963</v>
      </c>
      <c r="L24" s="13">
        <v>599297</v>
      </c>
      <c r="M24" s="13">
        <v>557058</v>
      </c>
      <c r="N24" s="13">
        <v>729762</v>
      </c>
      <c r="O24" s="14">
        <f t="shared" si="0"/>
        <v>7738841</v>
      </c>
    </row>
    <row r="25" spans="1:15">
      <c r="A25">
        <v>110</v>
      </c>
      <c r="B25" s="18" t="s">
        <v>53</v>
      </c>
      <c r="C25" s="13">
        <v>14016</v>
      </c>
      <c r="D25" s="13">
        <v>15280</v>
      </c>
      <c r="E25" s="13">
        <v>12099</v>
      </c>
      <c r="F25" s="13">
        <v>13428</v>
      </c>
      <c r="G25" s="13">
        <v>16954</v>
      </c>
      <c r="H25" s="13">
        <v>15719</v>
      </c>
      <c r="I25" s="13">
        <v>24914</v>
      </c>
      <c r="J25" s="13">
        <v>24815</v>
      </c>
      <c r="K25" s="13">
        <v>20116</v>
      </c>
      <c r="L25" s="13">
        <v>16531</v>
      </c>
      <c r="M25" s="13">
        <v>17777</v>
      </c>
      <c r="N25" s="13">
        <v>17971</v>
      </c>
      <c r="O25" s="14">
        <f t="shared" si="0"/>
        <v>209620</v>
      </c>
    </row>
    <row r="26" spans="1:15">
      <c r="A26">
        <v>111</v>
      </c>
      <c r="B26" s="18" t="s">
        <v>54</v>
      </c>
      <c r="C26" s="13">
        <v>27422</v>
      </c>
      <c r="D26" s="13">
        <v>22293</v>
      </c>
      <c r="E26" s="13">
        <v>20117</v>
      </c>
      <c r="F26" s="13">
        <v>21289</v>
      </c>
      <c r="G26" s="13">
        <v>26241</v>
      </c>
      <c r="H26" s="13">
        <v>26822</v>
      </c>
      <c r="I26" s="13">
        <v>38305</v>
      </c>
      <c r="J26" s="13">
        <v>42589</v>
      </c>
      <c r="K26" s="13">
        <v>33963</v>
      </c>
      <c r="L26" s="13">
        <v>28237</v>
      </c>
      <c r="M26" s="13">
        <v>27145</v>
      </c>
      <c r="N26" s="13">
        <v>32970</v>
      </c>
      <c r="O26" s="14">
        <f t="shared" si="0"/>
        <v>347393</v>
      </c>
    </row>
    <row r="27" spans="1:15">
      <c r="A27">
        <v>113</v>
      </c>
      <c r="B27" s="18" t="s">
        <v>55</v>
      </c>
      <c r="C27" s="13">
        <v>919080</v>
      </c>
      <c r="D27" s="13">
        <v>915676</v>
      </c>
      <c r="E27" s="13">
        <v>749341</v>
      </c>
      <c r="F27" s="13">
        <v>783958</v>
      </c>
      <c r="G27" s="13">
        <v>956012</v>
      </c>
      <c r="H27" s="13">
        <v>929967</v>
      </c>
      <c r="I27" s="13">
        <v>1334893</v>
      </c>
      <c r="J27" s="13">
        <v>1398766</v>
      </c>
      <c r="K27" s="13">
        <v>1127242</v>
      </c>
      <c r="L27" s="13">
        <v>862266</v>
      </c>
      <c r="M27" s="13">
        <v>847241</v>
      </c>
      <c r="N27" s="13">
        <v>1060916</v>
      </c>
      <c r="O27" s="14">
        <f t="shared" si="0"/>
        <v>11885358</v>
      </c>
    </row>
    <row r="28" spans="1:15">
      <c r="A28">
        <v>116</v>
      </c>
      <c r="B28" s="18" t="s">
        <v>56</v>
      </c>
      <c r="C28" s="13">
        <v>119830</v>
      </c>
      <c r="D28" s="13">
        <v>124265</v>
      </c>
      <c r="E28" s="13">
        <v>103464</v>
      </c>
      <c r="F28" s="13">
        <v>108745</v>
      </c>
      <c r="G28" s="13">
        <v>139192</v>
      </c>
      <c r="H28" s="13">
        <v>132171</v>
      </c>
      <c r="I28" s="13">
        <v>166301</v>
      </c>
      <c r="J28" s="13">
        <v>215590</v>
      </c>
      <c r="K28" s="13">
        <v>183844</v>
      </c>
      <c r="L28" s="13">
        <v>138455</v>
      </c>
      <c r="M28" s="13">
        <v>94843</v>
      </c>
      <c r="N28" s="13">
        <v>161106</v>
      </c>
      <c r="O28" s="14">
        <f t="shared" si="0"/>
        <v>1687806</v>
      </c>
    </row>
    <row r="29" spans="1:15">
      <c r="A29">
        <v>120</v>
      </c>
      <c r="B29" s="18" t="s">
        <v>57</v>
      </c>
      <c r="C29" s="13">
        <v>157</v>
      </c>
      <c r="D29" s="13">
        <v>182</v>
      </c>
      <c r="E29" s="13">
        <v>208</v>
      </c>
      <c r="F29" s="13">
        <v>86</v>
      </c>
      <c r="G29" s="13">
        <v>195</v>
      </c>
      <c r="H29" s="13">
        <v>186</v>
      </c>
      <c r="I29" s="13">
        <v>288</v>
      </c>
      <c r="J29" s="13">
        <v>339</v>
      </c>
      <c r="K29" s="13">
        <v>248</v>
      </c>
      <c r="L29" s="13">
        <v>175</v>
      </c>
      <c r="M29" s="13">
        <v>167</v>
      </c>
      <c r="N29" s="13">
        <v>255</v>
      </c>
      <c r="O29" s="14">
        <f t="shared" si="0"/>
        <v>2486</v>
      </c>
    </row>
    <row r="30" spans="1:15">
      <c r="A30">
        <v>122</v>
      </c>
      <c r="B30" s="18" t="s">
        <v>58</v>
      </c>
      <c r="C30" s="13">
        <v>3397</v>
      </c>
      <c r="D30" s="13">
        <v>3384</v>
      </c>
      <c r="E30" s="13">
        <v>2627</v>
      </c>
      <c r="F30" s="13">
        <v>3011</v>
      </c>
      <c r="G30" s="13">
        <v>3827</v>
      </c>
      <c r="H30" s="13">
        <v>3588</v>
      </c>
      <c r="I30" s="13">
        <v>5398</v>
      </c>
      <c r="J30" s="13">
        <v>6032</v>
      </c>
      <c r="K30" s="13">
        <v>4601</v>
      </c>
      <c r="L30" s="13">
        <v>3873</v>
      </c>
      <c r="M30" s="13">
        <v>3607</v>
      </c>
      <c r="N30" s="13">
        <v>4896</v>
      </c>
      <c r="O30" s="14">
        <f t="shared" si="0"/>
        <v>48241</v>
      </c>
    </row>
    <row r="31" spans="1:15">
      <c r="A31">
        <v>126</v>
      </c>
      <c r="B31" s="18" t="s">
        <v>59</v>
      </c>
      <c r="C31" s="13">
        <v>425</v>
      </c>
      <c r="D31" s="13">
        <v>387</v>
      </c>
      <c r="E31" s="13">
        <v>374</v>
      </c>
      <c r="F31" s="13">
        <v>375</v>
      </c>
      <c r="G31" s="13">
        <v>443</v>
      </c>
      <c r="H31" s="13">
        <v>471</v>
      </c>
      <c r="I31" s="13">
        <v>699</v>
      </c>
      <c r="J31" s="13">
        <v>735</v>
      </c>
      <c r="K31" s="13">
        <v>573</v>
      </c>
      <c r="L31" s="13">
        <v>541</v>
      </c>
      <c r="M31" s="13">
        <v>648</v>
      </c>
      <c r="N31" s="13">
        <v>793</v>
      </c>
      <c r="O31" s="14">
        <f t="shared" si="0"/>
        <v>6464</v>
      </c>
    </row>
    <row r="32" spans="1:15">
      <c r="A32">
        <v>130</v>
      </c>
      <c r="B32" s="18" t="s">
        <v>60</v>
      </c>
      <c r="C32" s="13">
        <v>208</v>
      </c>
      <c r="D32" s="13">
        <v>247</v>
      </c>
      <c r="E32" s="13">
        <v>212</v>
      </c>
      <c r="F32" s="13">
        <v>229</v>
      </c>
      <c r="G32" s="13">
        <v>698</v>
      </c>
      <c r="H32" s="13">
        <v>907</v>
      </c>
      <c r="I32" s="13">
        <v>1340</v>
      </c>
      <c r="J32" s="13">
        <v>1465</v>
      </c>
      <c r="K32" s="13">
        <v>1236</v>
      </c>
      <c r="L32" s="13">
        <v>940</v>
      </c>
      <c r="M32" s="13">
        <v>957</v>
      </c>
      <c r="N32" s="13">
        <v>1159</v>
      </c>
      <c r="O32" s="14">
        <f t="shared" si="0"/>
        <v>9598</v>
      </c>
    </row>
    <row r="33" spans="1:15">
      <c r="A33">
        <v>131</v>
      </c>
      <c r="B33" s="18" t="s">
        <v>61</v>
      </c>
      <c r="C33" s="13">
        <v>34666</v>
      </c>
      <c r="D33" s="13">
        <v>35387</v>
      </c>
      <c r="E33" s="13">
        <v>27965</v>
      </c>
      <c r="F33" s="13">
        <v>32222</v>
      </c>
      <c r="G33" s="13">
        <v>39423</v>
      </c>
      <c r="H33" s="13">
        <v>36533</v>
      </c>
      <c r="I33" s="13">
        <v>53953</v>
      </c>
      <c r="J33" s="13">
        <v>59777</v>
      </c>
      <c r="K33" s="13">
        <v>38600</v>
      </c>
      <c r="L33" s="13">
        <v>35862</v>
      </c>
      <c r="M33" s="13">
        <v>31060</v>
      </c>
      <c r="N33" s="13">
        <v>35998</v>
      </c>
      <c r="O33" s="14">
        <f t="shared" si="0"/>
        <v>461446</v>
      </c>
    </row>
    <row r="34" spans="1:15">
      <c r="A34">
        <v>136</v>
      </c>
      <c r="B34" s="18" t="s">
        <v>62</v>
      </c>
      <c r="C34" s="13">
        <v>1473</v>
      </c>
      <c r="D34" s="13">
        <v>1370</v>
      </c>
      <c r="E34" s="13">
        <v>1276</v>
      </c>
      <c r="F34" s="13">
        <v>1262</v>
      </c>
      <c r="G34" s="13">
        <v>1618</v>
      </c>
      <c r="H34" s="13">
        <v>1600</v>
      </c>
      <c r="I34" s="13">
        <v>2521</v>
      </c>
      <c r="J34" s="13">
        <v>2531</v>
      </c>
      <c r="K34" s="13">
        <v>2333</v>
      </c>
      <c r="L34" s="13">
        <v>1830</v>
      </c>
      <c r="M34" s="13">
        <v>1795</v>
      </c>
      <c r="N34" s="13">
        <v>2273</v>
      </c>
      <c r="O34" s="14">
        <f t="shared" si="0"/>
        <v>21882</v>
      </c>
    </row>
    <row r="35" spans="1:15">
      <c r="A35">
        <v>150</v>
      </c>
      <c r="B35" s="18" t="s">
        <v>63</v>
      </c>
      <c r="C35" s="13">
        <v>118529</v>
      </c>
      <c r="D35" s="13">
        <v>132729</v>
      </c>
      <c r="E35" s="13">
        <v>115925</v>
      </c>
      <c r="F35" s="13">
        <v>130985</v>
      </c>
      <c r="G35" s="13">
        <v>167017</v>
      </c>
      <c r="H35" s="13">
        <v>190025</v>
      </c>
      <c r="I35" s="13">
        <v>282092</v>
      </c>
      <c r="J35" s="13">
        <v>329667</v>
      </c>
      <c r="K35" s="13">
        <v>300586</v>
      </c>
      <c r="L35" s="13">
        <v>251879</v>
      </c>
      <c r="M35" s="13">
        <v>261304</v>
      </c>
      <c r="N35" s="13">
        <v>341143</v>
      </c>
      <c r="O35" s="14">
        <f t="shared" si="0"/>
        <v>2621881</v>
      </c>
    </row>
    <row r="36" spans="1:15">
      <c r="A36">
        <v>151</v>
      </c>
      <c r="B36" s="19" t="s">
        <v>64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>
        <v>87</v>
      </c>
      <c r="O36" s="14">
        <f t="shared" si="0"/>
        <v>87</v>
      </c>
    </row>
    <row r="37" spans="1:15">
      <c r="A37">
        <v>152</v>
      </c>
      <c r="B37" s="20" t="s">
        <v>65</v>
      </c>
      <c r="C37" s="13"/>
      <c r="D37" s="13"/>
      <c r="E37" s="13"/>
      <c r="F37" s="13">
        <v>36</v>
      </c>
      <c r="G37" s="13">
        <v>66</v>
      </c>
      <c r="H37" s="13">
        <v>68</v>
      </c>
      <c r="I37" s="13">
        <v>84</v>
      </c>
      <c r="J37" s="13">
        <v>96</v>
      </c>
      <c r="K37" s="13">
        <v>78</v>
      </c>
      <c r="L37" s="13">
        <v>90</v>
      </c>
      <c r="M37" s="13">
        <v>125</v>
      </c>
      <c r="N37" s="13">
        <v>356</v>
      </c>
      <c r="O37" s="14">
        <f t="shared" si="0"/>
        <v>999</v>
      </c>
    </row>
    <row r="38" spans="1:15">
      <c r="A38">
        <v>153</v>
      </c>
      <c r="B38" s="19" t="s">
        <v>66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>
        <v>301</v>
      </c>
      <c r="O38" s="14">
        <f t="shared" si="0"/>
        <v>301</v>
      </c>
    </row>
    <row r="39" spans="1:15">
      <c r="A39">
        <v>160</v>
      </c>
      <c r="B39" s="18" t="s">
        <v>67</v>
      </c>
      <c r="C39" s="13">
        <v>68</v>
      </c>
      <c r="D39" s="13">
        <v>137</v>
      </c>
      <c r="E39" s="13">
        <v>108</v>
      </c>
      <c r="F39" s="13">
        <v>115</v>
      </c>
      <c r="G39" s="13">
        <v>150</v>
      </c>
      <c r="H39" s="13">
        <v>147</v>
      </c>
      <c r="I39" s="13">
        <v>254</v>
      </c>
      <c r="J39" s="13">
        <v>262</v>
      </c>
      <c r="K39" s="13">
        <v>209</v>
      </c>
      <c r="L39" s="13">
        <v>193</v>
      </c>
      <c r="M39" s="13">
        <v>225</v>
      </c>
      <c r="N39" s="13">
        <v>321</v>
      </c>
      <c r="O39" s="14">
        <f t="shared" si="0"/>
        <v>2189</v>
      </c>
    </row>
    <row r="40" spans="1:15">
      <c r="C40" s="13"/>
      <c r="D40" s="13"/>
      <c r="E40" s="13"/>
      <c r="F40" s="13"/>
      <c r="G40" s="13"/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4">
        <f t="shared" si="0"/>
        <v>0</v>
      </c>
    </row>
    <row r="41" spans="1:15"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>
        <v>0</v>
      </c>
      <c r="O41" s="14">
        <f t="shared" si="0"/>
        <v>0</v>
      </c>
    </row>
    <row r="42" spans="1:15">
      <c r="A42">
        <v>165</v>
      </c>
      <c r="B42" s="18" t="s">
        <v>65</v>
      </c>
      <c r="C42" s="13">
        <v>580</v>
      </c>
      <c r="D42" s="13">
        <v>1029</v>
      </c>
      <c r="E42" s="13">
        <v>1045</v>
      </c>
      <c r="F42" s="13">
        <v>1245</v>
      </c>
      <c r="G42" s="13">
        <v>1731</v>
      </c>
      <c r="H42" s="13">
        <v>2237</v>
      </c>
      <c r="I42" s="13">
        <v>3614</v>
      </c>
      <c r="J42" s="13">
        <v>4878</v>
      </c>
      <c r="K42" s="13">
        <v>6249</v>
      </c>
      <c r="L42" s="13">
        <v>6250</v>
      </c>
      <c r="M42" s="13">
        <v>8791</v>
      </c>
      <c r="N42" s="13">
        <v>14432</v>
      </c>
      <c r="O42" s="14">
        <f t="shared" si="0"/>
        <v>52081</v>
      </c>
    </row>
    <row r="43" spans="1:15">
      <c r="A43">
        <v>166</v>
      </c>
      <c r="B43" s="18" t="s">
        <v>68</v>
      </c>
      <c r="C43" s="13"/>
      <c r="D43" s="13"/>
      <c r="E43" s="13">
        <v>88</v>
      </c>
      <c r="F43" s="13">
        <v>252</v>
      </c>
      <c r="G43" s="13">
        <v>1803</v>
      </c>
      <c r="H43" s="13">
        <v>4146</v>
      </c>
      <c r="I43" s="13">
        <v>6542</v>
      </c>
      <c r="J43" s="13">
        <v>8180</v>
      </c>
      <c r="K43" s="13">
        <v>7542</v>
      </c>
      <c r="L43" s="13">
        <v>8146</v>
      </c>
      <c r="M43" s="13">
        <v>7786</v>
      </c>
      <c r="N43" s="13">
        <v>11244</v>
      </c>
      <c r="O43" s="14">
        <f t="shared" si="0"/>
        <v>55729</v>
      </c>
    </row>
    <row r="44" spans="1:15">
      <c r="A44">
        <v>175</v>
      </c>
      <c r="B44" s="18" t="s">
        <v>69</v>
      </c>
      <c r="C44" s="13"/>
      <c r="D44" s="13"/>
      <c r="E44" s="13"/>
      <c r="F44" s="13"/>
      <c r="G44" s="13"/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4">
        <f t="shared" si="0"/>
        <v>0</v>
      </c>
    </row>
    <row r="45" spans="1:15">
      <c r="A45">
        <v>201</v>
      </c>
      <c r="B45" s="18" t="s">
        <v>69</v>
      </c>
      <c r="C45" s="13">
        <v>0</v>
      </c>
      <c r="D45" s="13"/>
      <c r="E45" s="13"/>
      <c r="F45" s="13"/>
      <c r="G45" s="13"/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4">
        <f t="shared" si="0"/>
        <v>0</v>
      </c>
    </row>
    <row r="46" spans="1:15">
      <c r="A46">
        <v>204</v>
      </c>
      <c r="B46" s="18" t="s">
        <v>70</v>
      </c>
      <c r="C46" s="13">
        <v>74037</v>
      </c>
      <c r="D46" s="13">
        <v>88201</v>
      </c>
      <c r="E46" s="13">
        <v>80814</v>
      </c>
      <c r="F46" s="13">
        <v>75099</v>
      </c>
      <c r="G46" s="13">
        <v>72934</v>
      </c>
      <c r="H46" s="13">
        <v>72537</v>
      </c>
      <c r="I46" s="13">
        <v>85255</v>
      </c>
      <c r="J46" s="13">
        <v>88993</v>
      </c>
      <c r="K46" s="13">
        <v>74415</v>
      </c>
      <c r="L46" s="13">
        <v>60897</v>
      </c>
      <c r="M46" s="13">
        <v>64394</v>
      </c>
      <c r="N46" s="13">
        <v>78070</v>
      </c>
      <c r="O46" s="14">
        <f t="shared" si="0"/>
        <v>915646</v>
      </c>
    </row>
    <row r="47" spans="1:15">
      <c r="A47">
        <v>211</v>
      </c>
      <c r="B47" s="18" t="s">
        <v>71</v>
      </c>
      <c r="C47" s="13">
        <v>9763881</v>
      </c>
      <c r="D47" s="13">
        <v>10102528</v>
      </c>
      <c r="E47" s="13">
        <v>11662939</v>
      </c>
      <c r="F47" s="13">
        <v>12288486</v>
      </c>
      <c r="G47" s="13">
        <v>12255225</v>
      </c>
      <c r="H47" s="13">
        <v>10306853</v>
      </c>
      <c r="I47" s="13">
        <v>10138906</v>
      </c>
      <c r="J47" s="13">
        <v>11118686</v>
      </c>
      <c r="K47" s="13">
        <v>14507863</v>
      </c>
      <c r="L47" s="13">
        <v>14222923</v>
      </c>
      <c r="M47" s="13">
        <v>11633983</v>
      </c>
      <c r="N47" s="13">
        <v>11927432</v>
      </c>
      <c r="O47" s="14">
        <f t="shared" si="0"/>
        <v>139929705</v>
      </c>
    </row>
    <row r="48" spans="1:15">
      <c r="A48">
        <v>212</v>
      </c>
      <c r="B48" s="18" t="s">
        <v>72</v>
      </c>
      <c r="C48" s="13">
        <v>250</v>
      </c>
      <c r="D48" s="13">
        <v>306</v>
      </c>
      <c r="E48" s="13">
        <v>284</v>
      </c>
      <c r="F48" s="13">
        <v>238</v>
      </c>
      <c r="G48" s="13">
        <v>274</v>
      </c>
      <c r="H48" s="13">
        <v>235</v>
      </c>
      <c r="I48" s="13">
        <v>335</v>
      </c>
      <c r="J48" s="13">
        <v>340</v>
      </c>
      <c r="K48" s="13">
        <v>275</v>
      </c>
      <c r="L48" s="13">
        <v>220</v>
      </c>
      <c r="M48" s="13">
        <v>248</v>
      </c>
      <c r="N48" s="13">
        <v>313</v>
      </c>
      <c r="O48" s="14">
        <f t="shared" si="0"/>
        <v>3318</v>
      </c>
    </row>
    <row r="49" spans="1:15">
      <c r="A49">
        <v>213</v>
      </c>
      <c r="B49" s="18" t="s">
        <v>73</v>
      </c>
      <c r="C49" s="13">
        <v>170286</v>
      </c>
      <c r="D49" s="13">
        <v>187124</v>
      </c>
      <c r="E49" s="13">
        <v>171783</v>
      </c>
      <c r="F49" s="13">
        <v>162245</v>
      </c>
      <c r="G49" s="13">
        <v>169175</v>
      </c>
      <c r="H49" s="13">
        <v>150858</v>
      </c>
      <c r="I49" s="13">
        <v>193649</v>
      </c>
      <c r="J49" s="13">
        <v>198700</v>
      </c>
      <c r="K49" s="13">
        <v>237556</v>
      </c>
      <c r="L49" s="13">
        <v>405540</v>
      </c>
      <c r="M49" s="13">
        <v>12710</v>
      </c>
      <c r="N49" s="13">
        <v>189415</v>
      </c>
      <c r="O49" s="14">
        <f t="shared" si="0"/>
        <v>2249041</v>
      </c>
    </row>
    <row r="50" spans="1:15">
      <c r="A50">
        <v>214</v>
      </c>
      <c r="B50" s="18" t="s">
        <v>74</v>
      </c>
      <c r="C50" s="13">
        <v>184942</v>
      </c>
      <c r="D50" s="13">
        <v>135427</v>
      </c>
      <c r="E50" s="13">
        <v>75520</v>
      </c>
      <c r="F50" s="13">
        <v>63322</v>
      </c>
      <c r="G50" s="13">
        <v>84385</v>
      </c>
      <c r="H50" s="13">
        <v>90541</v>
      </c>
      <c r="I50" s="13">
        <v>133384</v>
      </c>
      <c r="J50" s="13">
        <v>127976</v>
      </c>
      <c r="K50" s="13">
        <v>114850</v>
      </c>
      <c r="L50" s="13">
        <v>109335</v>
      </c>
      <c r="M50" s="13">
        <v>113752</v>
      </c>
      <c r="N50" s="13">
        <v>165469</v>
      </c>
      <c r="O50" s="14">
        <f t="shared" si="0"/>
        <v>1398903</v>
      </c>
    </row>
    <row r="51" spans="1:15">
      <c r="A51">
        <v>215</v>
      </c>
      <c r="B51" s="18" t="s">
        <v>71</v>
      </c>
      <c r="C51" s="13">
        <v>30578642</v>
      </c>
      <c r="D51" s="13">
        <v>34479543</v>
      </c>
      <c r="E51" s="13">
        <v>40921802</v>
      </c>
      <c r="F51" s="13">
        <v>40659640</v>
      </c>
      <c r="G51" s="13">
        <v>41853119</v>
      </c>
      <c r="H51" s="13">
        <v>34930443</v>
      </c>
      <c r="I51" s="13">
        <v>34060600</v>
      </c>
      <c r="J51" s="13">
        <v>33972257</v>
      </c>
      <c r="K51" s="13">
        <v>40463264</v>
      </c>
      <c r="L51" s="13">
        <v>37672588</v>
      </c>
      <c r="M51" s="13">
        <v>33729010</v>
      </c>
      <c r="N51" s="13">
        <v>35501000</v>
      </c>
      <c r="O51" s="14">
        <f t="shared" si="0"/>
        <v>438821908</v>
      </c>
    </row>
    <row r="52" spans="1:15">
      <c r="A52">
        <v>217</v>
      </c>
      <c r="B52" s="18" t="s">
        <v>75</v>
      </c>
      <c r="C52" s="13">
        <v>266859</v>
      </c>
      <c r="D52" s="13">
        <v>267878</v>
      </c>
      <c r="E52" s="13">
        <v>247524</v>
      </c>
      <c r="F52" s="13">
        <v>272182</v>
      </c>
      <c r="G52" s="13">
        <v>262285</v>
      </c>
      <c r="H52" s="13">
        <v>235946</v>
      </c>
      <c r="I52" s="13">
        <v>262266</v>
      </c>
      <c r="J52" s="13">
        <v>301435</v>
      </c>
      <c r="K52" s="13">
        <v>331460</v>
      </c>
      <c r="L52" s="13">
        <v>271678</v>
      </c>
      <c r="M52" s="13">
        <v>298083</v>
      </c>
      <c r="N52" s="13">
        <v>279860</v>
      </c>
      <c r="O52" s="14">
        <f t="shared" si="0"/>
        <v>3297456</v>
      </c>
    </row>
    <row r="53" spans="1:15">
      <c r="A53">
        <v>218</v>
      </c>
      <c r="B53" s="18" t="s">
        <v>76</v>
      </c>
      <c r="C53" s="13">
        <v>12203</v>
      </c>
      <c r="D53" s="13">
        <v>13963</v>
      </c>
      <c r="E53" s="13">
        <v>12831</v>
      </c>
      <c r="F53" s="13">
        <v>15170</v>
      </c>
      <c r="G53" s="13">
        <v>15415</v>
      </c>
      <c r="H53" s="13">
        <v>12682</v>
      </c>
      <c r="I53" s="13">
        <v>15904</v>
      </c>
      <c r="J53" s="13">
        <v>16698</v>
      </c>
      <c r="K53" s="13">
        <v>22697</v>
      </c>
      <c r="L53" s="13">
        <v>20415</v>
      </c>
      <c r="M53" s="13">
        <v>18443</v>
      </c>
      <c r="N53" s="13">
        <v>14974</v>
      </c>
      <c r="O53" s="14">
        <f t="shared" si="0"/>
        <v>191395</v>
      </c>
    </row>
    <row r="54" spans="1:15">
      <c r="A54">
        <v>220</v>
      </c>
      <c r="B54" s="18" t="s">
        <v>77</v>
      </c>
      <c r="C54" s="13">
        <v>451638</v>
      </c>
      <c r="D54" s="13">
        <v>487896</v>
      </c>
      <c r="E54" s="13">
        <v>412741</v>
      </c>
      <c r="F54" s="13">
        <v>209135</v>
      </c>
      <c r="G54" s="13">
        <v>279203</v>
      </c>
      <c r="H54" s="13">
        <v>246494</v>
      </c>
      <c r="I54" s="13">
        <v>481606</v>
      </c>
      <c r="J54" s="13">
        <v>569153</v>
      </c>
      <c r="K54" s="13">
        <v>527247</v>
      </c>
      <c r="L54" s="13">
        <v>396675</v>
      </c>
      <c r="M54" s="13">
        <v>507180</v>
      </c>
      <c r="N54" s="13">
        <v>285144</v>
      </c>
      <c r="O54" s="14">
        <f t="shared" si="0"/>
        <v>4854112</v>
      </c>
    </row>
    <row r="55" spans="1:15">
      <c r="A55">
        <v>223</v>
      </c>
      <c r="B55" s="18" t="s">
        <v>78</v>
      </c>
      <c r="C55" s="13">
        <v>54798</v>
      </c>
      <c r="D55" s="13">
        <v>30504</v>
      </c>
      <c r="E55" s="13">
        <v>51458</v>
      </c>
      <c r="F55" s="13">
        <v>65602</v>
      </c>
      <c r="G55" s="13">
        <v>61086</v>
      </c>
      <c r="H55" s="13">
        <v>58957</v>
      </c>
      <c r="I55" s="13">
        <v>23029</v>
      </c>
      <c r="J55" s="13">
        <v>65920</v>
      </c>
      <c r="K55" s="13">
        <v>115070</v>
      </c>
      <c r="L55" s="13">
        <v>119649</v>
      </c>
      <c r="M55" s="13">
        <v>74584</v>
      </c>
      <c r="N55" s="13">
        <v>58889</v>
      </c>
      <c r="O55" s="14">
        <f t="shared" si="0"/>
        <v>779546</v>
      </c>
    </row>
    <row r="56" spans="1:15">
      <c r="A56">
        <v>225</v>
      </c>
      <c r="B56" s="18" t="s">
        <v>79</v>
      </c>
      <c r="C56" s="13">
        <v>74919</v>
      </c>
      <c r="D56" s="13">
        <v>75533</v>
      </c>
      <c r="E56" s="13">
        <v>77312</v>
      </c>
      <c r="F56" s="13">
        <v>69558</v>
      </c>
      <c r="G56" s="13">
        <v>67628</v>
      </c>
      <c r="H56" s="13">
        <v>70412</v>
      </c>
      <c r="I56" s="13">
        <v>79022</v>
      </c>
      <c r="J56" s="13">
        <v>80473</v>
      </c>
      <c r="K56" s="13">
        <v>72997</v>
      </c>
      <c r="L56" s="13">
        <v>68952</v>
      </c>
      <c r="M56" s="13">
        <v>66070</v>
      </c>
      <c r="N56" s="13">
        <v>76661</v>
      </c>
      <c r="O56" s="14">
        <f t="shared" si="0"/>
        <v>879537</v>
      </c>
    </row>
    <row r="57" spans="1:15">
      <c r="A57">
        <v>227</v>
      </c>
      <c r="B57" s="18" t="s">
        <v>80</v>
      </c>
      <c r="C57" s="13">
        <v>662386</v>
      </c>
      <c r="D57" s="13">
        <v>765476</v>
      </c>
      <c r="E57" s="13">
        <v>785873</v>
      </c>
      <c r="F57" s="13">
        <v>646719</v>
      </c>
      <c r="G57" s="13">
        <v>691419</v>
      </c>
      <c r="H57" s="13">
        <v>616475</v>
      </c>
      <c r="I57" s="13">
        <v>693196</v>
      </c>
      <c r="J57" s="13">
        <v>705257</v>
      </c>
      <c r="K57" s="13">
        <v>632327</v>
      </c>
      <c r="L57" s="13">
        <v>551364</v>
      </c>
      <c r="M57" s="13">
        <v>535066</v>
      </c>
      <c r="N57" s="13">
        <v>663452</v>
      </c>
      <c r="O57" s="14">
        <f t="shared" si="0"/>
        <v>7949010</v>
      </c>
    </row>
    <row r="58" spans="1:15">
      <c r="A58">
        <v>229</v>
      </c>
      <c r="B58" s="18" t="s">
        <v>81</v>
      </c>
      <c r="C58" s="13">
        <v>586418</v>
      </c>
      <c r="D58" s="13">
        <v>666609</v>
      </c>
      <c r="E58" s="13">
        <v>730630</v>
      </c>
      <c r="F58" s="13">
        <v>722977</v>
      </c>
      <c r="G58" s="13">
        <v>695730</v>
      </c>
      <c r="H58" s="13">
        <v>657979</v>
      </c>
      <c r="I58" s="13">
        <v>672873</v>
      </c>
      <c r="J58" s="13">
        <v>722166</v>
      </c>
      <c r="K58" s="13">
        <v>800974</v>
      </c>
      <c r="L58" s="13">
        <v>792527</v>
      </c>
      <c r="M58" s="13">
        <v>591503</v>
      </c>
      <c r="N58" s="13">
        <v>694645</v>
      </c>
      <c r="O58" s="14">
        <f t="shared" si="0"/>
        <v>8335031</v>
      </c>
    </row>
    <row r="59" spans="1:15">
      <c r="A59">
        <v>236</v>
      </c>
      <c r="B59" s="18" t="s">
        <v>82</v>
      </c>
      <c r="C59" s="13">
        <v>58464</v>
      </c>
      <c r="D59" s="13">
        <v>39195</v>
      </c>
      <c r="E59" s="13">
        <v>57199</v>
      </c>
      <c r="F59" s="13">
        <v>13086</v>
      </c>
      <c r="G59" s="13">
        <v>30710</v>
      </c>
      <c r="H59" s="13">
        <v>44113</v>
      </c>
      <c r="I59" s="13">
        <v>13991</v>
      </c>
      <c r="J59" s="13">
        <v>32235</v>
      </c>
      <c r="K59" s="13">
        <v>51297</v>
      </c>
      <c r="L59" s="13">
        <v>31337</v>
      </c>
      <c r="M59" s="13">
        <v>12815</v>
      </c>
      <c r="N59" s="13">
        <v>27806</v>
      </c>
      <c r="O59" s="14">
        <f t="shared" si="0"/>
        <v>412248</v>
      </c>
    </row>
    <row r="60" spans="1:15">
      <c r="A60">
        <v>240</v>
      </c>
      <c r="B60" s="18" t="s">
        <v>83</v>
      </c>
      <c r="C60" s="13">
        <v>21507844</v>
      </c>
      <c r="D60" s="13">
        <v>25013396</v>
      </c>
      <c r="E60" s="13">
        <v>26186547</v>
      </c>
      <c r="F60" s="13">
        <v>24808739</v>
      </c>
      <c r="G60" s="13">
        <v>25815084</v>
      </c>
      <c r="H60" s="13">
        <v>22614823</v>
      </c>
      <c r="I60" s="13">
        <v>24799796</v>
      </c>
      <c r="J60" s="13">
        <v>25121920</v>
      </c>
      <c r="K60" s="13">
        <v>24755227</v>
      </c>
      <c r="L60" s="13">
        <v>21971190</v>
      </c>
      <c r="M60" s="13">
        <v>21788879</v>
      </c>
      <c r="N60" s="13">
        <v>24514071</v>
      </c>
      <c r="O60" s="14">
        <f t="shared" si="0"/>
        <v>288897516</v>
      </c>
    </row>
    <row r="61" spans="1:15">
      <c r="A61">
        <v>242</v>
      </c>
      <c r="B61" s="18" t="s">
        <v>84</v>
      </c>
      <c r="C61" s="13">
        <v>459012</v>
      </c>
      <c r="D61" s="13">
        <v>517418</v>
      </c>
      <c r="E61" s="13">
        <v>680740</v>
      </c>
      <c r="F61" s="13">
        <v>674830</v>
      </c>
      <c r="G61" s="13">
        <v>702730</v>
      </c>
      <c r="H61" s="13">
        <v>545996</v>
      </c>
      <c r="I61" s="13">
        <v>520354</v>
      </c>
      <c r="J61" s="13">
        <v>534407</v>
      </c>
      <c r="K61" s="13">
        <v>644174</v>
      </c>
      <c r="L61" s="13">
        <v>635103</v>
      </c>
      <c r="M61" s="13">
        <v>481573</v>
      </c>
      <c r="N61" s="13">
        <v>523393</v>
      </c>
      <c r="O61" s="14">
        <f t="shared" si="0"/>
        <v>6919730</v>
      </c>
    </row>
    <row r="62" spans="1:15">
      <c r="A62">
        <v>244</v>
      </c>
      <c r="B62" s="18" t="s">
        <v>85</v>
      </c>
      <c r="C62" s="13">
        <v>5906810</v>
      </c>
      <c r="D62" s="13">
        <v>7301775</v>
      </c>
      <c r="E62" s="13">
        <v>6210114</v>
      </c>
      <c r="F62" s="13">
        <v>5992648</v>
      </c>
      <c r="G62" s="13">
        <v>6564576</v>
      </c>
      <c r="H62" s="13">
        <v>6107188</v>
      </c>
      <c r="I62" s="13">
        <v>6886272</v>
      </c>
      <c r="J62" s="13">
        <v>7274244</v>
      </c>
      <c r="K62" s="13">
        <v>7316732</v>
      </c>
      <c r="L62" s="13">
        <v>6615013</v>
      </c>
      <c r="M62" s="13">
        <v>7143653</v>
      </c>
      <c r="N62" s="13">
        <v>7776380</v>
      </c>
      <c r="O62" s="14">
        <f t="shared" si="0"/>
        <v>81095405</v>
      </c>
    </row>
    <row r="63" spans="1:15">
      <c r="A63">
        <v>246</v>
      </c>
      <c r="B63" s="18" t="s">
        <v>86</v>
      </c>
      <c r="C63" s="13">
        <v>39681</v>
      </c>
      <c r="D63" s="13">
        <v>57466</v>
      </c>
      <c r="E63" s="13">
        <v>85894</v>
      </c>
      <c r="F63" s="13">
        <v>84713</v>
      </c>
      <c r="G63" s="13">
        <v>81365</v>
      </c>
      <c r="H63" s="13">
        <v>66308</v>
      </c>
      <c r="I63" s="13">
        <v>43408</v>
      </c>
      <c r="J63" s="13">
        <v>41228</v>
      </c>
      <c r="K63" s="13">
        <v>39742</v>
      </c>
      <c r="L63" s="13">
        <v>39202</v>
      </c>
      <c r="M63" s="13">
        <v>33853</v>
      </c>
      <c r="N63" s="13">
        <v>40778</v>
      </c>
      <c r="O63" s="14">
        <f t="shared" si="0"/>
        <v>653638</v>
      </c>
    </row>
    <row r="64" spans="1:15">
      <c r="A64">
        <v>248</v>
      </c>
      <c r="B64" s="18" t="s">
        <v>87</v>
      </c>
      <c r="C64" s="13">
        <v>747052</v>
      </c>
      <c r="D64" s="13">
        <v>1391803</v>
      </c>
      <c r="E64" s="13">
        <v>2877015</v>
      </c>
      <c r="F64" s="13">
        <v>57154</v>
      </c>
      <c r="G64" s="13">
        <v>1173774</v>
      </c>
      <c r="H64" s="13">
        <v>1037930</v>
      </c>
      <c r="I64" s="13">
        <v>929197</v>
      </c>
      <c r="J64" s="13">
        <v>1059915</v>
      </c>
      <c r="K64" s="13">
        <v>876627</v>
      </c>
      <c r="L64" s="13">
        <v>850462</v>
      </c>
      <c r="M64" s="13">
        <v>892981</v>
      </c>
      <c r="N64" s="13">
        <v>1082504</v>
      </c>
      <c r="O64" s="14">
        <f t="shared" si="0"/>
        <v>12976414</v>
      </c>
    </row>
    <row r="65" spans="1:15">
      <c r="A65">
        <v>251</v>
      </c>
      <c r="B65" s="18" t="s">
        <v>88</v>
      </c>
      <c r="C65" s="13">
        <v>71009</v>
      </c>
      <c r="D65" s="13">
        <v>144559</v>
      </c>
      <c r="E65" s="13">
        <v>81232</v>
      </c>
      <c r="F65" s="13">
        <v>160733</v>
      </c>
      <c r="G65" s="13">
        <v>150123</v>
      </c>
      <c r="H65" s="13">
        <v>165315</v>
      </c>
      <c r="I65" s="13">
        <v>247664</v>
      </c>
      <c r="J65" s="13">
        <v>262413</v>
      </c>
      <c r="K65" s="13">
        <v>232952</v>
      </c>
      <c r="L65" s="13">
        <v>127880</v>
      </c>
      <c r="M65" s="13">
        <v>24147</v>
      </c>
      <c r="N65" s="13">
        <v>74749</v>
      </c>
      <c r="O65" s="14">
        <f t="shared" si="0"/>
        <v>1742776</v>
      </c>
    </row>
    <row r="66" spans="1:15">
      <c r="A66">
        <v>256</v>
      </c>
      <c r="B66" s="18" t="s">
        <v>89</v>
      </c>
      <c r="C66" s="13">
        <v>227502</v>
      </c>
      <c r="D66" s="13">
        <v>620938</v>
      </c>
      <c r="E66" s="13">
        <v>426787</v>
      </c>
      <c r="F66" s="13">
        <v>380485</v>
      </c>
      <c r="G66" s="13">
        <v>408595</v>
      </c>
      <c r="H66" s="13">
        <v>405328</v>
      </c>
      <c r="I66" s="13">
        <v>445596</v>
      </c>
      <c r="J66" s="13">
        <v>458790</v>
      </c>
      <c r="K66" s="13">
        <v>427901</v>
      </c>
      <c r="L66" s="13">
        <v>376720</v>
      </c>
      <c r="M66" s="13">
        <v>375855</v>
      </c>
      <c r="N66" s="13">
        <v>480134</v>
      </c>
      <c r="O66" s="14">
        <f t="shared" si="0"/>
        <v>5034631</v>
      </c>
    </row>
    <row r="67" spans="1:15">
      <c r="A67">
        <v>257</v>
      </c>
      <c r="B67" s="21" t="s">
        <v>90</v>
      </c>
      <c r="C67" s="13">
        <v>267688</v>
      </c>
      <c r="D67" s="13">
        <v>241900</v>
      </c>
      <c r="E67" s="13">
        <v>246659</v>
      </c>
      <c r="F67" s="13">
        <v>196616</v>
      </c>
      <c r="G67" s="13">
        <v>329403</v>
      </c>
      <c r="H67" s="13">
        <v>313588</v>
      </c>
      <c r="I67" s="13">
        <v>326064</v>
      </c>
      <c r="J67" s="13">
        <v>38484</v>
      </c>
      <c r="K67" s="13">
        <v>78264</v>
      </c>
      <c r="L67" s="13">
        <v>71262</v>
      </c>
      <c r="M67" s="13">
        <v>70045</v>
      </c>
      <c r="N67" s="13">
        <v>129283</v>
      </c>
      <c r="O67" s="14">
        <f t="shared" si="0"/>
        <v>2309256</v>
      </c>
    </row>
    <row r="68" spans="1:15">
      <c r="A68">
        <v>260</v>
      </c>
      <c r="B68" s="18" t="s">
        <v>91</v>
      </c>
      <c r="C68" s="13">
        <v>6319215</v>
      </c>
      <c r="D68" s="13">
        <v>7449968</v>
      </c>
      <c r="E68" s="13">
        <v>7581774</v>
      </c>
      <c r="F68" s="13">
        <v>5847232</v>
      </c>
      <c r="G68" s="13">
        <v>7140117</v>
      </c>
      <c r="H68" s="13">
        <v>7660476</v>
      </c>
      <c r="I68" s="13">
        <v>7499777</v>
      </c>
      <c r="J68" s="13">
        <v>6717796</v>
      </c>
      <c r="K68" s="13">
        <v>7769308</v>
      </c>
      <c r="L68" s="13">
        <v>6890662</v>
      </c>
      <c r="M68" s="13">
        <v>6684726</v>
      </c>
      <c r="N68" s="13">
        <v>7387590</v>
      </c>
      <c r="O68" s="14">
        <f t="shared" si="0"/>
        <v>84948641</v>
      </c>
    </row>
    <row r="69" spans="1:15">
      <c r="A69">
        <v>264</v>
      </c>
      <c r="B69" s="18" t="s">
        <v>92</v>
      </c>
      <c r="C69" s="13">
        <v>107816</v>
      </c>
      <c r="D69" s="13">
        <v>115009</v>
      </c>
      <c r="E69" s="13">
        <v>133540</v>
      </c>
      <c r="F69" s="13">
        <v>108403</v>
      </c>
      <c r="G69" s="13">
        <v>121012</v>
      </c>
      <c r="H69" s="13">
        <v>130180</v>
      </c>
      <c r="I69" s="13">
        <v>134339</v>
      </c>
      <c r="J69" s="13">
        <v>142188</v>
      </c>
      <c r="K69" s="13">
        <v>183476</v>
      </c>
      <c r="L69" s="13">
        <v>195726</v>
      </c>
      <c r="M69" s="13">
        <v>178952</v>
      </c>
      <c r="N69" s="13">
        <v>131424</v>
      </c>
      <c r="O69" s="14">
        <f t="shared" ref="O69:O82" si="1">SUM(C69:N69)</f>
        <v>1682065</v>
      </c>
    </row>
    <row r="70" spans="1:15">
      <c r="A70">
        <v>330</v>
      </c>
      <c r="B70" s="21" t="s">
        <v>93</v>
      </c>
      <c r="C70" s="13">
        <v>2162339</v>
      </c>
      <c r="D70" s="13">
        <v>2291041</v>
      </c>
      <c r="E70" s="13">
        <v>2038397</v>
      </c>
      <c r="F70" s="13">
        <v>2245670</v>
      </c>
      <c r="G70" s="13">
        <v>2402878</v>
      </c>
      <c r="H70" s="13">
        <v>2118419</v>
      </c>
      <c r="I70" s="13">
        <v>2341624</v>
      </c>
      <c r="J70" s="13">
        <v>2761043</v>
      </c>
      <c r="K70" s="13">
        <v>2281226</v>
      </c>
      <c r="L70" s="13">
        <v>1838103</v>
      </c>
      <c r="M70" s="13">
        <v>1929598</v>
      </c>
      <c r="N70" s="13">
        <v>1932186</v>
      </c>
      <c r="O70" s="14">
        <f t="shared" si="1"/>
        <v>26342524</v>
      </c>
    </row>
    <row r="71" spans="1:15">
      <c r="A71">
        <v>331</v>
      </c>
      <c r="B71" s="18" t="s">
        <v>94</v>
      </c>
      <c r="C71" s="13">
        <v>11976000</v>
      </c>
      <c r="D71" s="13">
        <v>12528000</v>
      </c>
      <c r="E71" s="13">
        <v>10392000</v>
      </c>
      <c r="F71" s="13">
        <v>11856000</v>
      </c>
      <c r="G71" s="13">
        <v>12144000</v>
      </c>
      <c r="H71" s="13">
        <v>10392000</v>
      </c>
      <c r="I71" s="13">
        <v>11616000</v>
      </c>
      <c r="J71" s="13">
        <v>9768000</v>
      </c>
      <c r="K71" s="13">
        <v>11832000</v>
      </c>
      <c r="L71" s="13">
        <v>11880000</v>
      </c>
      <c r="M71" s="13">
        <v>10392000</v>
      </c>
      <c r="N71" s="13">
        <v>10776001</v>
      </c>
      <c r="O71" s="14">
        <f t="shared" si="1"/>
        <v>135552001</v>
      </c>
    </row>
    <row r="72" spans="1:15">
      <c r="A72">
        <v>332</v>
      </c>
      <c r="B72" s="18" t="s">
        <v>95</v>
      </c>
      <c r="C72" s="13">
        <v>1423096</v>
      </c>
      <c r="D72" s="13">
        <v>1443388</v>
      </c>
      <c r="E72" s="13">
        <v>1304087</v>
      </c>
      <c r="F72" s="13">
        <v>1372452</v>
      </c>
      <c r="G72" s="13">
        <v>1367677</v>
      </c>
      <c r="H72" s="13">
        <v>1068062</v>
      </c>
      <c r="I72" s="13">
        <v>1513789</v>
      </c>
      <c r="J72" s="13">
        <v>1452798</v>
      </c>
      <c r="K72" s="13">
        <v>1650010</v>
      </c>
      <c r="L72" s="13">
        <v>1521215</v>
      </c>
      <c r="M72" s="13">
        <v>1513420</v>
      </c>
      <c r="N72" s="13">
        <v>1648161</v>
      </c>
      <c r="O72" s="14">
        <f t="shared" si="1"/>
        <v>17278155</v>
      </c>
    </row>
    <row r="73" spans="1:15">
      <c r="A73">
        <v>333</v>
      </c>
      <c r="B73" s="18" t="s">
        <v>96</v>
      </c>
      <c r="C73" s="13">
        <v>5451216</v>
      </c>
      <c r="D73" s="13">
        <v>4472815</v>
      </c>
      <c r="E73" s="13">
        <v>3343003</v>
      </c>
      <c r="F73" s="13">
        <v>4326800</v>
      </c>
      <c r="G73" s="13">
        <v>3930924</v>
      </c>
      <c r="H73" s="13">
        <v>3417127</v>
      </c>
      <c r="I73" s="13">
        <v>4424979</v>
      </c>
      <c r="J73" s="13">
        <v>4753437</v>
      </c>
      <c r="K73" s="13">
        <v>4146085</v>
      </c>
      <c r="L73" s="13">
        <v>4084436</v>
      </c>
      <c r="M73" s="13">
        <v>4406736</v>
      </c>
      <c r="N73" s="13">
        <v>4729314</v>
      </c>
      <c r="O73" s="14">
        <f t="shared" si="1"/>
        <v>51486872</v>
      </c>
    </row>
    <row r="74" spans="1:15">
      <c r="A74">
        <v>356</v>
      </c>
      <c r="B74" s="18" t="s">
        <v>97</v>
      </c>
      <c r="C74" s="13">
        <v>1238619</v>
      </c>
      <c r="D74" s="13">
        <v>1257505</v>
      </c>
      <c r="E74" s="13">
        <v>1275535</v>
      </c>
      <c r="F74" s="13">
        <v>1195234</v>
      </c>
      <c r="G74" s="13">
        <v>1253956</v>
      </c>
      <c r="H74" s="13">
        <v>1189806</v>
      </c>
      <c r="I74" s="13">
        <v>1384022</v>
      </c>
      <c r="J74" s="13">
        <v>1422034</v>
      </c>
      <c r="K74" s="13">
        <v>1468073</v>
      </c>
      <c r="L74" s="13">
        <v>1349315</v>
      </c>
      <c r="M74" s="13">
        <v>1265733</v>
      </c>
      <c r="N74" s="13">
        <v>1377937</v>
      </c>
      <c r="O74" s="14">
        <f t="shared" si="1"/>
        <v>15677769</v>
      </c>
    </row>
    <row r="75" spans="1:15">
      <c r="A75">
        <v>358</v>
      </c>
      <c r="B75" s="18" t="s">
        <v>98</v>
      </c>
      <c r="C75" s="13">
        <v>21670598</v>
      </c>
      <c r="D75" s="13">
        <v>23530724</v>
      </c>
      <c r="E75" s="13">
        <v>24186114</v>
      </c>
      <c r="F75" s="13">
        <v>21892040</v>
      </c>
      <c r="G75" s="13">
        <v>22748900</v>
      </c>
      <c r="H75" s="13">
        <v>20753807</v>
      </c>
      <c r="I75" s="13">
        <v>24169837</v>
      </c>
      <c r="J75" s="13">
        <v>22623591</v>
      </c>
      <c r="K75" s="13">
        <v>20795813</v>
      </c>
      <c r="L75" s="13">
        <v>18577530</v>
      </c>
      <c r="M75" s="13">
        <v>19764789</v>
      </c>
      <c r="N75" s="13">
        <v>23812883</v>
      </c>
      <c r="O75" s="14">
        <f t="shared" si="1"/>
        <v>264526626</v>
      </c>
    </row>
    <row r="76" spans="1:15">
      <c r="A76">
        <v>359</v>
      </c>
      <c r="B76" s="18" t="s">
        <v>99</v>
      </c>
      <c r="C76" s="13">
        <v>10801598</v>
      </c>
      <c r="D76" s="13">
        <v>16671180</v>
      </c>
      <c r="E76" s="13">
        <v>30934954</v>
      </c>
      <c r="F76" s="13">
        <v>34476598</v>
      </c>
      <c r="G76" s="13">
        <v>36810072</v>
      </c>
      <c r="H76" s="13">
        <v>26388195</v>
      </c>
      <c r="I76" s="13">
        <v>33119274</v>
      </c>
      <c r="J76" s="13">
        <v>33825748</v>
      </c>
      <c r="K76" s="13">
        <v>26120831</v>
      </c>
      <c r="L76" s="13">
        <v>27597585</v>
      </c>
      <c r="M76" s="13">
        <v>15473014</v>
      </c>
      <c r="N76" s="13">
        <v>27826547</v>
      </c>
      <c r="O76" s="14">
        <f t="shared" si="1"/>
        <v>320045596</v>
      </c>
    </row>
    <row r="77" spans="1:15">
      <c r="A77">
        <v>360</v>
      </c>
      <c r="B77" s="18" t="s">
        <v>100</v>
      </c>
      <c r="C77" s="13">
        <v>953083</v>
      </c>
      <c r="D77" s="13">
        <v>818000</v>
      </c>
      <c r="E77" s="13">
        <v>717000</v>
      </c>
      <c r="F77" s="13">
        <v>696000</v>
      </c>
      <c r="G77" s="13">
        <v>714000</v>
      </c>
      <c r="H77" s="13">
        <v>732000</v>
      </c>
      <c r="I77" s="13">
        <v>848000</v>
      </c>
      <c r="J77" s="13">
        <v>807000</v>
      </c>
      <c r="K77" s="13">
        <v>772000</v>
      </c>
      <c r="L77" s="13">
        <v>929000</v>
      </c>
      <c r="M77" s="13">
        <v>777000</v>
      </c>
      <c r="N77" s="13">
        <v>829000</v>
      </c>
      <c r="O77" s="14">
        <f t="shared" si="1"/>
        <v>9592083</v>
      </c>
    </row>
    <row r="78" spans="1:15">
      <c r="A78">
        <v>370</v>
      </c>
      <c r="B78" s="18" t="s">
        <v>100</v>
      </c>
      <c r="C78" s="13">
        <v>769762</v>
      </c>
      <c r="D78" s="13">
        <v>1807838</v>
      </c>
      <c r="E78" s="13">
        <v>1245600</v>
      </c>
      <c r="F78" s="13">
        <v>1310400</v>
      </c>
      <c r="G78" s="13">
        <v>1260000</v>
      </c>
      <c r="H78" s="13">
        <v>1238400</v>
      </c>
      <c r="I78" s="13">
        <v>1252800</v>
      </c>
      <c r="J78" s="13">
        <v>1202400</v>
      </c>
      <c r="K78" s="13">
        <v>1015200</v>
      </c>
      <c r="L78" s="13">
        <v>1000800</v>
      </c>
      <c r="M78" s="13">
        <v>1065600</v>
      </c>
      <c r="N78" s="13">
        <v>964800</v>
      </c>
      <c r="O78" s="14">
        <f t="shared" si="1"/>
        <v>14133600</v>
      </c>
    </row>
    <row r="79" spans="1:15">
      <c r="A79">
        <v>371</v>
      </c>
      <c r="B79" s="18" t="s">
        <v>100</v>
      </c>
      <c r="C79" s="13">
        <v>98470359</v>
      </c>
      <c r="D79" s="13">
        <v>154156471</v>
      </c>
      <c r="E79" s="13">
        <v>55344550</v>
      </c>
      <c r="F79" s="13">
        <v>108604894</v>
      </c>
      <c r="G79" s="13">
        <v>107455409</v>
      </c>
      <c r="H79" s="13">
        <v>101884877</v>
      </c>
      <c r="I79" s="13">
        <v>106602278</v>
      </c>
      <c r="J79" s="13">
        <v>98757475</v>
      </c>
      <c r="K79" s="13">
        <v>103224754</v>
      </c>
      <c r="L79" s="13">
        <v>104542222</v>
      </c>
      <c r="M79" s="13">
        <v>93651223</v>
      </c>
      <c r="N79" s="13">
        <v>104342721</v>
      </c>
      <c r="O79" s="14">
        <f t="shared" si="1"/>
        <v>1237037233</v>
      </c>
    </row>
    <row r="80" spans="1:15">
      <c r="A80">
        <v>372</v>
      </c>
      <c r="B80" s="18" t="s">
        <v>100</v>
      </c>
      <c r="C80" s="13">
        <v>18001862</v>
      </c>
      <c r="D80" s="13">
        <v>18079132</v>
      </c>
      <c r="E80" s="13">
        <v>24251091</v>
      </c>
      <c r="F80" s="13">
        <v>18524568</v>
      </c>
      <c r="G80" s="13">
        <v>16245379</v>
      </c>
      <c r="H80" s="13">
        <v>16458615</v>
      </c>
      <c r="I80" s="13">
        <v>20871546</v>
      </c>
      <c r="J80" s="13">
        <v>13046989</v>
      </c>
      <c r="K80" s="13">
        <v>21793641</v>
      </c>
      <c r="L80" s="13">
        <v>13932673</v>
      </c>
      <c r="M80" s="13">
        <v>16516937</v>
      </c>
      <c r="N80" s="13">
        <v>24938838</v>
      </c>
      <c r="O80" s="14">
        <f t="shared" si="1"/>
        <v>222661271</v>
      </c>
    </row>
    <row r="81" spans="1:16">
      <c r="A81">
        <v>528</v>
      </c>
      <c r="B81" s="18" t="s">
        <v>101</v>
      </c>
      <c r="C81" s="13">
        <v>637749</v>
      </c>
      <c r="D81" s="13">
        <v>560476</v>
      </c>
      <c r="E81" s="13">
        <v>505887</v>
      </c>
      <c r="F81" s="13">
        <v>547276</v>
      </c>
      <c r="G81" s="13">
        <v>608631</v>
      </c>
      <c r="H81" s="13">
        <v>667044</v>
      </c>
      <c r="I81" s="13">
        <v>779127</v>
      </c>
      <c r="J81" s="13">
        <v>852516</v>
      </c>
      <c r="K81" s="13">
        <v>909243</v>
      </c>
      <c r="L81" s="13">
        <v>875006</v>
      </c>
      <c r="M81" s="13">
        <v>741178</v>
      </c>
      <c r="N81" s="13">
        <v>742436</v>
      </c>
      <c r="O81" s="14">
        <f t="shared" si="1"/>
        <v>8426569</v>
      </c>
    </row>
    <row r="82" spans="1:16">
      <c r="A82">
        <v>540</v>
      </c>
      <c r="B82" s="18" t="s">
        <v>102</v>
      </c>
      <c r="C82" s="13">
        <v>132718</v>
      </c>
      <c r="D82" s="13">
        <v>155276</v>
      </c>
      <c r="E82" s="13">
        <v>172448</v>
      </c>
      <c r="F82" s="13">
        <v>145396</v>
      </c>
      <c r="G82" s="13">
        <v>150588</v>
      </c>
      <c r="H82" s="13">
        <v>133505</v>
      </c>
      <c r="I82" s="13">
        <v>168681</v>
      </c>
      <c r="J82" s="13">
        <v>139568</v>
      </c>
      <c r="K82" s="13">
        <v>150853</v>
      </c>
      <c r="L82" s="13">
        <v>124487</v>
      </c>
      <c r="M82" s="13">
        <v>136026</v>
      </c>
      <c r="N82" s="13">
        <v>154411</v>
      </c>
      <c r="O82" s="14">
        <f t="shared" si="1"/>
        <v>1763957</v>
      </c>
    </row>
    <row r="83" spans="1:16">
      <c r="C83" s="16">
        <f>SUM(C4:C82)</f>
        <v>380752030</v>
      </c>
      <c r="D83" s="16">
        <f t="shared" ref="D83:O83" si="2">SUM(D4:D82)</f>
        <v>444535592</v>
      </c>
      <c r="E83" s="16">
        <f t="shared" si="2"/>
        <v>400737061</v>
      </c>
      <c r="F83" s="16">
        <f t="shared" si="2"/>
        <v>468070571</v>
      </c>
      <c r="G83" s="16">
        <f t="shared" si="2"/>
        <v>470818995</v>
      </c>
      <c r="H83" s="16">
        <f t="shared" si="2"/>
        <v>396631231</v>
      </c>
      <c r="I83" s="16">
        <f t="shared" si="2"/>
        <v>417221973</v>
      </c>
      <c r="J83" s="16">
        <f t="shared" si="2"/>
        <v>432257088</v>
      </c>
      <c r="K83" s="16">
        <f t="shared" si="2"/>
        <v>522295292</v>
      </c>
      <c r="L83" s="16">
        <f t="shared" si="2"/>
        <v>498581746</v>
      </c>
      <c r="M83" s="16">
        <f t="shared" si="2"/>
        <v>416600366</v>
      </c>
      <c r="N83" s="17">
        <f t="shared" si="2"/>
        <v>452395324</v>
      </c>
      <c r="O83" s="16">
        <f t="shared" si="2"/>
        <v>5300897269</v>
      </c>
      <c r="P83" s="16"/>
    </row>
  </sheetData>
  <mergeCells count="3">
    <mergeCell ref="A1:P1"/>
    <mergeCell ref="A2:K2"/>
    <mergeCell ref="L2: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DC179-3A8F-4638-A1C0-8CFC2D8D34C9}">
  <dimension ref="A1:P83"/>
  <sheetViews>
    <sheetView workbookViewId="0">
      <selection activeCell="F72" sqref="F72"/>
    </sheetView>
  </sheetViews>
  <sheetFormatPr defaultRowHeight="14.5"/>
  <cols>
    <col min="2" max="2" width="11.453125" style="18" bestFit="1" customWidth="1"/>
    <col min="3" max="13" width="14.6328125" bestFit="1" customWidth="1"/>
    <col min="14" max="14" width="12" bestFit="1" customWidth="1"/>
    <col min="15" max="16" width="16.08984375" bestFit="1" customWidth="1"/>
  </cols>
  <sheetData>
    <row r="1" spans="1:16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>
      <c r="A2" s="44" t="s">
        <v>18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5">
        <v>2023</v>
      </c>
      <c r="M2" s="45"/>
      <c r="N2" s="45"/>
      <c r="O2" s="9"/>
      <c r="P2" s="9"/>
    </row>
    <row r="3" spans="1:16">
      <c r="C3" s="10" t="s">
        <v>19</v>
      </c>
      <c r="D3" s="10" t="s">
        <v>20</v>
      </c>
      <c r="E3" s="10" t="s">
        <v>21</v>
      </c>
      <c r="F3" s="10" t="s">
        <v>22</v>
      </c>
      <c r="G3" s="10" t="s">
        <v>23</v>
      </c>
      <c r="H3" s="10" t="s">
        <v>24</v>
      </c>
      <c r="I3" s="10" t="s">
        <v>25</v>
      </c>
      <c r="J3" s="10" t="s">
        <v>26</v>
      </c>
      <c r="K3" s="10" t="s">
        <v>27</v>
      </c>
      <c r="L3" s="11" t="s">
        <v>28</v>
      </c>
      <c r="M3" s="11" t="s">
        <v>29</v>
      </c>
      <c r="N3" s="12" t="s">
        <v>30</v>
      </c>
      <c r="O3" t="s">
        <v>31</v>
      </c>
    </row>
    <row r="4" spans="1:16">
      <c r="A4" s="22">
        <v>11</v>
      </c>
      <c r="B4" s="22" t="s">
        <v>32</v>
      </c>
      <c r="C4" s="13">
        <v>153790</v>
      </c>
      <c r="D4" s="13">
        <v>126725</v>
      </c>
      <c r="E4" s="13">
        <v>176407</v>
      </c>
      <c r="F4" s="13">
        <v>188815</v>
      </c>
      <c r="G4" s="13">
        <v>181021</v>
      </c>
      <c r="H4" s="13">
        <v>139436</v>
      </c>
      <c r="I4" s="13">
        <v>126408</v>
      </c>
      <c r="J4" s="13">
        <v>156325</v>
      </c>
      <c r="K4" s="13">
        <v>257477</v>
      </c>
      <c r="L4" s="13">
        <v>241378</v>
      </c>
      <c r="M4" s="13">
        <v>191194</v>
      </c>
      <c r="N4" s="13">
        <v>177181</v>
      </c>
      <c r="O4" s="14">
        <f>SUM(C4:N4)</f>
        <v>2116157</v>
      </c>
    </row>
    <row r="5" spans="1:16">
      <c r="A5" s="22">
        <v>12</v>
      </c>
      <c r="B5" s="22" t="s">
        <v>33</v>
      </c>
      <c r="C5" s="13">
        <v>15781</v>
      </c>
      <c r="D5" s="13">
        <v>11919</v>
      </c>
      <c r="E5" s="13">
        <v>14657</v>
      </c>
      <c r="F5" s="13">
        <v>18255</v>
      </c>
      <c r="G5" s="13">
        <v>15827</v>
      </c>
      <c r="H5" s="13">
        <v>13387</v>
      </c>
      <c r="I5" s="13">
        <v>10405</v>
      </c>
      <c r="J5" s="13">
        <v>13655</v>
      </c>
      <c r="K5" s="13">
        <v>23030</v>
      </c>
      <c r="L5" s="13">
        <v>20441</v>
      </c>
      <c r="M5" s="13">
        <v>17097</v>
      </c>
      <c r="N5" s="13">
        <v>15399</v>
      </c>
      <c r="O5" s="14">
        <f t="shared" ref="O5:O68" si="0">SUM(C5:N5)</f>
        <v>189853</v>
      </c>
    </row>
    <row r="6" spans="1:16">
      <c r="A6" s="22">
        <v>13</v>
      </c>
      <c r="B6" s="22" t="s">
        <v>34</v>
      </c>
      <c r="C6" s="13">
        <v>1322</v>
      </c>
      <c r="D6" s="13">
        <v>1432</v>
      </c>
      <c r="E6" s="13">
        <v>1589</v>
      </c>
      <c r="F6" s="13">
        <v>1659</v>
      </c>
      <c r="G6" s="13">
        <v>1750</v>
      </c>
      <c r="H6" s="13">
        <v>1309</v>
      </c>
      <c r="I6" s="13">
        <v>1208</v>
      </c>
      <c r="J6" s="13">
        <v>1321</v>
      </c>
      <c r="K6" s="13">
        <v>1814</v>
      </c>
      <c r="L6" s="13">
        <v>1441</v>
      </c>
      <c r="M6" s="13">
        <v>1180</v>
      </c>
      <c r="N6" s="13">
        <v>1289</v>
      </c>
      <c r="O6" s="14">
        <f t="shared" si="0"/>
        <v>17314</v>
      </c>
    </row>
    <row r="7" spans="1:16">
      <c r="A7" s="22">
        <v>14</v>
      </c>
      <c r="B7" s="22" t="s">
        <v>35</v>
      </c>
      <c r="C7" s="13">
        <v>13883</v>
      </c>
      <c r="D7" s="13">
        <v>14057</v>
      </c>
      <c r="E7" s="13">
        <v>17164</v>
      </c>
      <c r="F7" s="13">
        <v>21552</v>
      </c>
      <c r="G7" s="13">
        <v>21347</v>
      </c>
      <c r="H7" s="13">
        <v>14549</v>
      </c>
      <c r="I7" s="13">
        <v>11815</v>
      </c>
      <c r="J7" s="13">
        <v>15190</v>
      </c>
      <c r="K7" s="13">
        <v>18569</v>
      </c>
      <c r="L7" s="13">
        <v>21717</v>
      </c>
      <c r="M7" s="13">
        <v>17320</v>
      </c>
      <c r="N7" s="13">
        <v>17463</v>
      </c>
      <c r="O7" s="14">
        <f t="shared" si="0"/>
        <v>204626</v>
      </c>
    </row>
    <row r="8" spans="1:16">
      <c r="A8" s="22">
        <v>15</v>
      </c>
      <c r="B8" s="22" t="s">
        <v>36</v>
      </c>
      <c r="C8" s="13">
        <v>56678631</v>
      </c>
      <c r="D8" s="13">
        <v>54599604</v>
      </c>
      <c r="E8" s="13">
        <v>71452159</v>
      </c>
      <c r="F8" s="13">
        <v>81644264</v>
      </c>
      <c r="G8" s="13">
        <v>80024235</v>
      </c>
      <c r="H8" s="13">
        <v>59424968</v>
      </c>
      <c r="I8" s="13">
        <v>54129258</v>
      </c>
      <c r="J8" s="13">
        <v>64959811</v>
      </c>
      <c r="K8" s="13">
        <v>97506835</v>
      </c>
      <c r="L8" s="13">
        <v>93167062</v>
      </c>
      <c r="M8" s="13">
        <v>70994545</v>
      </c>
      <c r="N8" s="13">
        <v>68664213</v>
      </c>
      <c r="O8" s="14">
        <f t="shared" si="0"/>
        <v>853245585</v>
      </c>
    </row>
    <row r="9" spans="1:16">
      <c r="A9" s="22">
        <v>17</v>
      </c>
      <c r="B9" s="22" t="s">
        <v>37</v>
      </c>
      <c r="C9" s="13">
        <v>348004</v>
      </c>
      <c r="D9" s="13">
        <v>307962</v>
      </c>
      <c r="E9" s="13">
        <v>399155</v>
      </c>
      <c r="F9" s="13">
        <v>456287</v>
      </c>
      <c r="G9" s="13">
        <v>437251</v>
      </c>
      <c r="H9" s="13">
        <v>321696</v>
      </c>
      <c r="I9" s="13">
        <v>298422</v>
      </c>
      <c r="J9" s="13">
        <v>380662</v>
      </c>
      <c r="K9" s="13">
        <v>580200</v>
      </c>
      <c r="L9" s="13">
        <v>570129</v>
      </c>
      <c r="M9" s="13">
        <v>395333</v>
      </c>
      <c r="N9" s="13">
        <v>383934</v>
      </c>
      <c r="O9" s="14">
        <f t="shared" si="0"/>
        <v>4879035</v>
      </c>
    </row>
    <row r="10" spans="1:16">
      <c r="A10" s="22">
        <v>22</v>
      </c>
      <c r="B10" s="22" t="s">
        <v>38</v>
      </c>
      <c r="C10" s="13">
        <v>68367652</v>
      </c>
      <c r="D10" s="13">
        <v>58599899</v>
      </c>
      <c r="E10" s="13">
        <v>70705301</v>
      </c>
      <c r="F10" s="13">
        <v>82316052</v>
      </c>
      <c r="G10" s="13">
        <v>80793875</v>
      </c>
      <c r="H10" s="13">
        <v>60617879</v>
      </c>
      <c r="I10" s="13">
        <v>60483418</v>
      </c>
      <c r="J10" s="13">
        <v>80895610</v>
      </c>
      <c r="K10" s="13">
        <v>123344037</v>
      </c>
      <c r="L10" s="13">
        <v>120494511</v>
      </c>
      <c r="M10" s="13">
        <v>88974992</v>
      </c>
      <c r="N10" s="13">
        <v>83116963</v>
      </c>
      <c r="O10" s="14">
        <f t="shared" si="0"/>
        <v>978710189</v>
      </c>
    </row>
    <row r="11" spans="1:16">
      <c r="A11" s="22">
        <v>28</v>
      </c>
      <c r="B11" s="22" t="s">
        <v>39</v>
      </c>
      <c r="C11" s="13">
        <v>7596</v>
      </c>
      <c r="D11" s="13">
        <v>7370</v>
      </c>
      <c r="E11" s="13">
        <v>9223</v>
      </c>
      <c r="F11" s="13">
        <v>10966</v>
      </c>
      <c r="G11" s="13">
        <v>9337</v>
      </c>
      <c r="H11" s="13">
        <v>11545</v>
      </c>
      <c r="I11" s="13">
        <v>8203</v>
      </c>
      <c r="J11" s="13">
        <v>6905</v>
      </c>
      <c r="K11" s="13">
        <v>12942</v>
      </c>
      <c r="L11" s="13">
        <v>17001</v>
      </c>
      <c r="M11" s="13">
        <v>10850</v>
      </c>
      <c r="N11" s="13">
        <v>7683</v>
      </c>
      <c r="O11" s="14">
        <f t="shared" si="0"/>
        <v>119621</v>
      </c>
    </row>
    <row r="12" spans="1:16">
      <c r="A12" s="22">
        <v>30</v>
      </c>
      <c r="B12" s="22" t="s">
        <v>40</v>
      </c>
      <c r="C12" s="13">
        <v>74873</v>
      </c>
      <c r="D12" s="13">
        <v>76785</v>
      </c>
      <c r="E12" s="13">
        <v>91440</v>
      </c>
      <c r="F12" s="13">
        <v>109620</v>
      </c>
      <c r="G12" s="13">
        <v>107507</v>
      </c>
      <c r="H12" s="13">
        <v>86526</v>
      </c>
      <c r="I12" s="13">
        <v>72601</v>
      </c>
      <c r="J12" s="13">
        <v>90034</v>
      </c>
      <c r="K12" s="13">
        <v>160304</v>
      </c>
      <c r="L12" s="13">
        <v>178133</v>
      </c>
      <c r="M12" s="13">
        <v>103306</v>
      </c>
      <c r="N12" s="13">
        <v>101118</v>
      </c>
      <c r="O12" s="14">
        <f t="shared" si="0"/>
        <v>1252247</v>
      </c>
    </row>
    <row r="13" spans="1:16">
      <c r="A13" s="22">
        <v>32</v>
      </c>
      <c r="B13" s="22" t="s">
        <v>41</v>
      </c>
      <c r="C13" s="13">
        <v>93372</v>
      </c>
      <c r="D13" s="13">
        <v>74490</v>
      </c>
      <c r="E13" s="13">
        <v>99381</v>
      </c>
      <c r="F13" s="13">
        <v>120752</v>
      </c>
      <c r="G13" s="13">
        <v>112725</v>
      </c>
      <c r="H13" s="13">
        <v>90451</v>
      </c>
      <c r="I13" s="13">
        <v>78369</v>
      </c>
      <c r="J13" s="13">
        <v>102018</v>
      </c>
      <c r="K13" s="13">
        <v>186717</v>
      </c>
      <c r="L13" s="13">
        <v>184090</v>
      </c>
      <c r="M13" s="13">
        <v>126637</v>
      </c>
      <c r="N13" s="13">
        <v>102986</v>
      </c>
      <c r="O13" s="14">
        <f t="shared" si="0"/>
        <v>1371988</v>
      </c>
    </row>
    <row r="14" spans="1:16">
      <c r="A14" s="22">
        <v>34</v>
      </c>
      <c r="B14" s="22" t="s">
        <v>42</v>
      </c>
      <c r="C14" s="13">
        <v>744</v>
      </c>
      <c r="D14" s="13">
        <v>593</v>
      </c>
      <c r="E14" s="13">
        <v>490</v>
      </c>
      <c r="F14" s="13">
        <v>549</v>
      </c>
      <c r="G14" s="13">
        <v>319</v>
      </c>
      <c r="H14" s="13">
        <v>539</v>
      </c>
      <c r="I14" s="13">
        <v>1468</v>
      </c>
      <c r="J14" s="13">
        <v>1086</v>
      </c>
      <c r="K14" s="13">
        <v>1583</v>
      </c>
      <c r="L14" s="13">
        <v>942</v>
      </c>
      <c r="M14" s="13">
        <v>980</v>
      </c>
      <c r="N14" s="13">
        <v>1114</v>
      </c>
      <c r="O14" s="14">
        <f t="shared" si="0"/>
        <v>10407</v>
      </c>
    </row>
    <row r="15" spans="1:16">
      <c r="A15" s="22">
        <v>36</v>
      </c>
      <c r="B15" s="22" t="s">
        <v>43</v>
      </c>
      <c r="C15" s="13">
        <v>5286</v>
      </c>
      <c r="D15" s="13">
        <v>4682</v>
      </c>
      <c r="E15" s="13">
        <v>6635</v>
      </c>
      <c r="F15" s="13">
        <v>7703</v>
      </c>
      <c r="G15" s="13">
        <v>9150</v>
      </c>
      <c r="H15" s="13">
        <v>7874</v>
      </c>
      <c r="I15" s="13">
        <v>7593</v>
      </c>
      <c r="J15" s="13">
        <v>4451</v>
      </c>
      <c r="K15" s="13">
        <v>16668</v>
      </c>
      <c r="L15" s="13">
        <v>17780</v>
      </c>
      <c r="M15" s="13">
        <v>12143</v>
      </c>
      <c r="N15" s="13">
        <v>10050</v>
      </c>
      <c r="O15" s="14">
        <f t="shared" si="0"/>
        <v>110015</v>
      </c>
    </row>
    <row r="16" spans="1:16">
      <c r="A16" s="23">
        <v>93</v>
      </c>
      <c r="B16" s="23" t="s">
        <v>44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>
        <f t="shared" si="0"/>
        <v>0</v>
      </c>
    </row>
    <row r="17" spans="1:15">
      <c r="A17" s="23">
        <v>94</v>
      </c>
      <c r="B17" s="23" t="s">
        <v>45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>
        <f t="shared" si="0"/>
        <v>0</v>
      </c>
    </row>
    <row r="18" spans="1:15">
      <c r="A18" s="23">
        <v>95</v>
      </c>
      <c r="B18" s="23" t="s">
        <v>46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>
        <f t="shared" si="0"/>
        <v>0</v>
      </c>
    </row>
    <row r="19" spans="1:15">
      <c r="A19" s="23">
        <v>97</v>
      </c>
      <c r="B19" s="23" t="s">
        <v>47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>
        <f t="shared" si="0"/>
        <v>0</v>
      </c>
    </row>
    <row r="20" spans="1:15">
      <c r="A20" s="23">
        <v>98</v>
      </c>
      <c r="B20" s="23" t="s">
        <v>48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f t="shared" si="0"/>
        <v>0</v>
      </c>
    </row>
    <row r="21" spans="1:15">
      <c r="A21" s="23">
        <v>99</v>
      </c>
      <c r="B21" s="23" t="s">
        <v>49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f t="shared" si="0"/>
        <v>0</v>
      </c>
    </row>
    <row r="22" spans="1:15">
      <c r="A22" s="23">
        <v>103</v>
      </c>
      <c r="B22" s="23" t="s">
        <v>50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f t="shared" si="0"/>
        <v>0</v>
      </c>
    </row>
    <row r="23" spans="1:15">
      <c r="A23" s="23">
        <v>107</v>
      </c>
      <c r="B23" s="23" t="s">
        <v>51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f t="shared" si="0"/>
        <v>0</v>
      </c>
    </row>
    <row r="24" spans="1:15">
      <c r="A24" s="23">
        <v>109</v>
      </c>
      <c r="B24" s="23" t="s">
        <v>52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>
        <f t="shared" si="0"/>
        <v>0</v>
      </c>
    </row>
    <row r="25" spans="1:15">
      <c r="A25" s="23">
        <v>110</v>
      </c>
      <c r="B25" s="23" t="s">
        <v>53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>
        <f t="shared" si="0"/>
        <v>0</v>
      </c>
    </row>
    <row r="26" spans="1:15">
      <c r="A26" s="23">
        <v>111</v>
      </c>
      <c r="B26" s="23" t="s">
        <v>54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>
        <f t="shared" si="0"/>
        <v>0</v>
      </c>
    </row>
    <row r="27" spans="1:15">
      <c r="A27" s="23">
        <v>113</v>
      </c>
      <c r="B27" s="23" t="s">
        <v>55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>
        <f t="shared" si="0"/>
        <v>0</v>
      </c>
    </row>
    <row r="28" spans="1:15">
      <c r="A28" s="23">
        <v>116</v>
      </c>
      <c r="B28" s="23" t="s">
        <v>56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>
        <f t="shared" si="0"/>
        <v>0</v>
      </c>
    </row>
    <row r="29" spans="1:15">
      <c r="A29" s="23">
        <v>120</v>
      </c>
      <c r="B29" s="23" t="s">
        <v>57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>
        <f t="shared" si="0"/>
        <v>0</v>
      </c>
    </row>
    <row r="30" spans="1:15">
      <c r="A30" s="23">
        <v>122</v>
      </c>
      <c r="B30" s="23" t="s">
        <v>58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>
        <f t="shared" si="0"/>
        <v>0</v>
      </c>
    </row>
    <row r="31" spans="1:15">
      <c r="A31" s="23">
        <v>126</v>
      </c>
      <c r="B31" s="23" t="s">
        <v>59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4">
        <f t="shared" si="0"/>
        <v>0</v>
      </c>
    </row>
    <row r="32" spans="1:15">
      <c r="A32" s="23">
        <v>130</v>
      </c>
      <c r="B32" s="23" t="s">
        <v>60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>
        <f t="shared" si="0"/>
        <v>0</v>
      </c>
    </row>
    <row r="33" spans="1:15">
      <c r="A33" s="23">
        <v>131</v>
      </c>
      <c r="B33" s="23" t="s">
        <v>61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4">
        <f t="shared" si="0"/>
        <v>0</v>
      </c>
    </row>
    <row r="34" spans="1:15">
      <c r="A34" s="23">
        <v>136</v>
      </c>
      <c r="B34" s="23" t="s">
        <v>62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4">
        <f t="shared" si="0"/>
        <v>0</v>
      </c>
    </row>
    <row r="35" spans="1:15">
      <c r="A35" s="23">
        <v>150</v>
      </c>
      <c r="B35" s="23" t="s">
        <v>63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>
        <f t="shared" si="0"/>
        <v>0</v>
      </c>
    </row>
    <row r="36" spans="1:15">
      <c r="A36" s="23">
        <v>151</v>
      </c>
      <c r="B36" s="24" t="s">
        <v>64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>
        <f t="shared" si="0"/>
        <v>0</v>
      </c>
    </row>
    <row r="37" spans="1:15">
      <c r="A37" s="23">
        <v>152</v>
      </c>
      <c r="B37" s="25" t="s">
        <v>65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4">
        <f t="shared" si="0"/>
        <v>0</v>
      </c>
    </row>
    <row r="38" spans="1:15">
      <c r="A38" s="23">
        <v>153</v>
      </c>
      <c r="B38" s="24" t="s">
        <v>66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4">
        <f t="shared" si="0"/>
        <v>0</v>
      </c>
    </row>
    <row r="39" spans="1:15">
      <c r="A39" s="23">
        <v>160</v>
      </c>
      <c r="B39" s="23" t="s">
        <v>67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4">
        <f t="shared" si="0"/>
        <v>0</v>
      </c>
    </row>
    <row r="40" spans="1:15">
      <c r="A40" s="23"/>
      <c r="B40" s="2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4">
        <f t="shared" si="0"/>
        <v>0</v>
      </c>
    </row>
    <row r="41" spans="1:15">
      <c r="A41" s="23"/>
      <c r="B41" s="2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4">
        <f t="shared" si="0"/>
        <v>0</v>
      </c>
    </row>
    <row r="42" spans="1:15">
      <c r="A42" s="23">
        <v>165</v>
      </c>
      <c r="B42" s="23" t="s">
        <v>65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4">
        <f t="shared" si="0"/>
        <v>0</v>
      </c>
    </row>
    <row r="43" spans="1:15">
      <c r="A43" s="23">
        <v>166</v>
      </c>
      <c r="B43" s="23" t="s">
        <v>68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4">
        <f t="shared" si="0"/>
        <v>0</v>
      </c>
    </row>
    <row r="44" spans="1:15">
      <c r="A44" s="23">
        <v>175</v>
      </c>
      <c r="B44" s="23" t="s">
        <v>69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4">
        <f t="shared" si="0"/>
        <v>0</v>
      </c>
    </row>
    <row r="45" spans="1:15">
      <c r="A45" s="23">
        <v>201</v>
      </c>
      <c r="B45" s="23" t="s">
        <v>69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4">
        <f t="shared" si="0"/>
        <v>0</v>
      </c>
    </row>
    <row r="46" spans="1:15">
      <c r="A46" s="22">
        <v>204</v>
      </c>
      <c r="B46" s="22" t="s">
        <v>70</v>
      </c>
      <c r="C46" s="13">
        <v>74037</v>
      </c>
      <c r="D46" s="13">
        <v>88201</v>
      </c>
      <c r="E46" s="13">
        <v>80814</v>
      </c>
      <c r="F46" s="13">
        <v>75099</v>
      </c>
      <c r="G46" s="13">
        <v>72934</v>
      </c>
      <c r="H46" s="13">
        <v>72537</v>
      </c>
      <c r="I46" s="13">
        <v>85255</v>
      </c>
      <c r="J46" s="13">
        <v>88993</v>
      </c>
      <c r="K46" s="13">
        <v>74415</v>
      </c>
      <c r="L46" s="13">
        <v>60897</v>
      </c>
      <c r="M46" s="13">
        <v>64394</v>
      </c>
      <c r="N46" s="13">
        <v>78070</v>
      </c>
      <c r="O46" s="14">
        <f t="shared" si="0"/>
        <v>915646</v>
      </c>
    </row>
    <row r="47" spans="1:15">
      <c r="A47" s="22">
        <v>211</v>
      </c>
      <c r="B47" s="22" t="s">
        <v>71</v>
      </c>
      <c r="C47" s="13">
        <v>9763881</v>
      </c>
      <c r="D47" s="13">
        <v>10102528</v>
      </c>
      <c r="E47" s="13">
        <v>11662939</v>
      </c>
      <c r="F47" s="13">
        <v>12288486</v>
      </c>
      <c r="G47" s="13">
        <v>12255225</v>
      </c>
      <c r="H47" s="13">
        <v>10306853</v>
      </c>
      <c r="I47" s="13">
        <v>10138906</v>
      </c>
      <c r="J47" s="13">
        <v>11118686</v>
      </c>
      <c r="K47" s="13">
        <v>14507863</v>
      </c>
      <c r="L47" s="13">
        <v>14222923</v>
      </c>
      <c r="M47" s="13">
        <v>11633983</v>
      </c>
      <c r="N47" s="13">
        <v>11927432</v>
      </c>
      <c r="O47" s="14">
        <f t="shared" si="0"/>
        <v>139929705</v>
      </c>
    </row>
    <row r="48" spans="1:15">
      <c r="A48" s="22">
        <v>212</v>
      </c>
      <c r="B48" s="22" t="s">
        <v>72</v>
      </c>
      <c r="C48" s="13">
        <v>250</v>
      </c>
      <c r="D48" s="13">
        <v>306</v>
      </c>
      <c r="E48" s="13">
        <v>284</v>
      </c>
      <c r="F48" s="13">
        <v>238</v>
      </c>
      <c r="G48" s="13">
        <v>274</v>
      </c>
      <c r="H48" s="13">
        <v>235</v>
      </c>
      <c r="I48" s="13">
        <v>335</v>
      </c>
      <c r="J48" s="13">
        <v>340</v>
      </c>
      <c r="K48" s="13">
        <v>275</v>
      </c>
      <c r="L48" s="13">
        <v>220</v>
      </c>
      <c r="M48" s="13">
        <v>248</v>
      </c>
      <c r="N48" s="13">
        <v>313</v>
      </c>
      <c r="O48" s="14">
        <f t="shared" si="0"/>
        <v>3318</v>
      </c>
    </row>
    <row r="49" spans="1:15">
      <c r="A49" s="23">
        <v>213</v>
      </c>
      <c r="B49" s="23" t="s">
        <v>73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4">
        <f t="shared" si="0"/>
        <v>0</v>
      </c>
    </row>
    <row r="50" spans="1:15">
      <c r="A50" s="23">
        <v>214</v>
      </c>
      <c r="B50" s="23" t="s">
        <v>74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4">
        <f t="shared" si="0"/>
        <v>0</v>
      </c>
    </row>
    <row r="51" spans="1:15">
      <c r="A51" s="22">
        <v>215</v>
      </c>
      <c r="B51" s="22" t="s">
        <v>71</v>
      </c>
      <c r="C51" s="13">
        <v>30578642</v>
      </c>
      <c r="D51" s="13">
        <v>34479543</v>
      </c>
      <c r="E51" s="13">
        <v>40921802</v>
      </c>
      <c r="F51" s="13">
        <v>40659640</v>
      </c>
      <c r="G51" s="13">
        <v>41853119</v>
      </c>
      <c r="H51" s="13">
        <v>34930443</v>
      </c>
      <c r="I51" s="13">
        <v>34060600</v>
      </c>
      <c r="J51" s="13">
        <v>33972257</v>
      </c>
      <c r="K51" s="13">
        <v>40463264</v>
      </c>
      <c r="L51" s="13">
        <v>37672588</v>
      </c>
      <c r="M51" s="13">
        <v>33729010</v>
      </c>
      <c r="N51" s="13">
        <v>35501000</v>
      </c>
      <c r="O51" s="14">
        <f t="shared" si="0"/>
        <v>438821908</v>
      </c>
    </row>
    <row r="52" spans="1:15">
      <c r="A52" s="22">
        <v>217</v>
      </c>
      <c r="B52" s="22" t="s">
        <v>75</v>
      </c>
      <c r="C52" s="13">
        <v>266859</v>
      </c>
      <c r="D52" s="13">
        <v>267878</v>
      </c>
      <c r="E52" s="13">
        <v>247524</v>
      </c>
      <c r="F52" s="13">
        <v>272182</v>
      </c>
      <c r="G52" s="13">
        <v>262285</v>
      </c>
      <c r="H52" s="13">
        <v>235946</v>
      </c>
      <c r="I52" s="13">
        <v>262266</v>
      </c>
      <c r="J52" s="13">
        <v>301435</v>
      </c>
      <c r="K52" s="13">
        <v>331460</v>
      </c>
      <c r="L52" s="13">
        <v>271678</v>
      </c>
      <c r="M52" s="13">
        <v>298083</v>
      </c>
      <c r="N52" s="13">
        <v>279860</v>
      </c>
      <c r="O52" s="14">
        <f t="shared" si="0"/>
        <v>3297456</v>
      </c>
    </row>
    <row r="53" spans="1:15">
      <c r="A53" s="22">
        <v>218</v>
      </c>
      <c r="B53" s="22" t="s">
        <v>76</v>
      </c>
      <c r="C53" s="13">
        <v>12203</v>
      </c>
      <c r="D53" s="13">
        <v>13963</v>
      </c>
      <c r="E53" s="13">
        <v>12831</v>
      </c>
      <c r="F53" s="13">
        <v>15170</v>
      </c>
      <c r="G53" s="13">
        <v>15415</v>
      </c>
      <c r="H53" s="13">
        <v>12682</v>
      </c>
      <c r="I53" s="13">
        <v>15904</v>
      </c>
      <c r="J53" s="13">
        <v>16698</v>
      </c>
      <c r="K53" s="13">
        <v>22697</v>
      </c>
      <c r="L53" s="13">
        <v>20415</v>
      </c>
      <c r="M53" s="13">
        <v>18443</v>
      </c>
      <c r="N53" s="13">
        <v>14974</v>
      </c>
      <c r="O53" s="14">
        <f t="shared" si="0"/>
        <v>191395</v>
      </c>
    </row>
    <row r="54" spans="1:15">
      <c r="A54" s="23">
        <v>220</v>
      </c>
      <c r="B54" s="23" t="s">
        <v>77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4">
        <f t="shared" si="0"/>
        <v>0</v>
      </c>
    </row>
    <row r="55" spans="1:15">
      <c r="A55" s="22">
        <v>223</v>
      </c>
      <c r="B55" s="22" t="s">
        <v>78</v>
      </c>
      <c r="C55" s="13">
        <v>54798</v>
      </c>
      <c r="D55" s="13">
        <v>30504</v>
      </c>
      <c r="E55" s="13">
        <v>51458</v>
      </c>
      <c r="F55" s="13">
        <v>65602</v>
      </c>
      <c r="G55" s="13">
        <v>61086</v>
      </c>
      <c r="H55" s="13">
        <v>58957</v>
      </c>
      <c r="I55" s="13">
        <v>23029</v>
      </c>
      <c r="J55" s="13">
        <v>65920</v>
      </c>
      <c r="K55" s="13">
        <v>115070</v>
      </c>
      <c r="L55" s="13">
        <v>119649</v>
      </c>
      <c r="M55" s="13">
        <v>74584</v>
      </c>
      <c r="N55" s="13">
        <v>58889</v>
      </c>
      <c r="O55" s="14">
        <f t="shared" si="0"/>
        <v>779546</v>
      </c>
    </row>
    <row r="56" spans="1:15">
      <c r="A56" s="22">
        <v>225</v>
      </c>
      <c r="B56" s="22" t="s">
        <v>79</v>
      </c>
      <c r="C56" s="13">
        <v>74919</v>
      </c>
      <c r="D56" s="13">
        <v>75533</v>
      </c>
      <c r="E56" s="13">
        <v>77312</v>
      </c>
      <c r="F56" s="13">
        <v>69558</v>
      </c>
      <c r="G56" s="13">
        <v>67628</v>
      </c>
      <c r="H56" s="13">
        <v>70412</v>
      </c>
      <c r="I56" s="13">
        <v>79022</v>
      </c>
      <c r="J56" s="13">
        <v>80473</v>
      </c>
      <c r="K56" s="13">
        <v>72997</v>
      </c>
      <c r="L56" s="13">
        <v>68952</v>
      </c>
      <c r="M56" s="13">
        <v>66070</v>
      </c>
      <c r="N56" s="13">
        <v>76661</v>
      </c>
      <c r="O56" s="14">
        <f t="shared" si="0"/>
        <v>879537</v>
      </c>
    </row>
    <row r="57" spans="1:15">
      <c r="A57" s="26">
        <v>227</v>
      </c>
      <c r="B57" s="26" t="s">
        <v>80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4">
        <f t="shared" si="0"/>
        <v>0</v>
      </c>
    </row>
    <row r="58" spans="1:15">
      <c r="A58" s="22">
        <v>229</v>
      </c>
      <c r="B58" s="22" t="s">
        <v>81</v>
      </c>
      <c r="C58" s="13">
        <v>586418</v>
      </c>
      <c r="D58" s="13">
        <v>666609</v>
      </c>
      <c r="E58" s="13">
        <v>730630</v>
      </c>
      <c r="F58" s="13">
        <v>722977</v>
      </c>
      <c r="G58" s="13">
        <v>695730</v>
      </c>
      <c r="H58" s="13">
        <v>657979</v>
      </c>
      <c r="I58" s="13">
        <v>672873</v>
      </c>
      <c r="J58" s="13">
        <v>722166</v>
      </c>
      <c r="K58" s="13">
        <v>800974</v>
      </c>
      <c r="L58" s="13">
        <v>792527</v>
      </c>
      <c r="M58" s="13">
        <v>591503</v>
      </c>
      <c r="N58" s="13">
        <v>694645</v>
      </c>
      <c r="O58" s="14">
        <f t="shared" si="0"/>
        <v>8335031</v>
      </c>
    </row>
    <row r="59" spans="1:15">
      <c r="A59" s="26">
        <v>236</v>
      </c>
      <c r="B59" s="26" t="s">
        <v>82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4">
        <f t="shared" si="0"/>
        <v>0</v>
      </c>
    </row>
    <row r="60" spans="1:15">
      <c r="A60" s="22">
        <v>240</v>
      </c>
      <c r="B60" s="22" t="s">
        <v>83</v>
      </c>
      <c r="C60" s="13">
        <v>21507844</v>
      </c>
      <c r="D60" s="13">
        <v>25013396</v>
      </c>
      <c r="E60" s="13">
        <v>26186547</v>
      </c>
      <c r="F60" s="13">
        <v>24808739</v>
      </c>
      <c r="G60" s="13">
        <v>25815084</v>
      </c>
      <c r="H60" s="13">
        <v>22614823</v>
      </c>
      <c r="I60" s="13">
        <v>24799796</v>
      </c>
      <c r="J60" s="13">
        <v>25121920</v>
      </c>
      <c r="K60" s="13">
        <v>24755227</v>
      </c>
      <c r="L60" s="13">
        <v>21971190</v>
      </c>
      <c r="M60" s="13">
        <v>21788879</v>
      </c>
      <c r="N60" s="13">
        <v>24514071</v>
      </c>
      <c r="O60" s="14">
        <f t="shared" si="0"/>
        <v>288897516</v>
      </c>
    </row>
    <row r="61" spans="1:15">
      <c r="A61" s="22">
        <v>242</v>
      </c>
      <c r="B61" s="22" t="s">
        <v>84</v>
      </c>
      <c r="C61" s="13">
        <v>459012</v>
      </c>
      <c r="D61" s="13">
        <v>517418</v>
      </c>
      <c r="E61" s="13">
        <v>680740</v>
      </c>
      <c r="F61" s="13">
        <v>674830</v>
      </c>
      <c r="G61" s="13">
        <v>702730</v>
      </c>
      <c r="H61" s="13">
        <v>545996</v>
      </c>
      <c r="I61" s="13">
        <v>520354</v>
      </c>
      <c r="J61" s="13">
        <v>534407</v>
      </c>
      <c r="K61" s="13">
        <v>644174</v>
      </c>
      <c r="L61" s="13">
        <v>635103</v>
      </c>
      <c r="M61" s="13">
        <v>481573</v>
      </c>
      <c r="N61" s="13">
        <v>523393</v>
      </c>
      <c r="O61" s="14">
        <f t="shared" si="0"/>
        <v>6919730</v>
      </c>
    </row>
    <row r="62" spans="1:15">
      <c r="A62" s="22">
        <v>244</v>
      </c>
      <c r="B62" s="22" t="s">
        <v>85</v>
      </c>
      <c r="C62" s="13">
        <v>5906810</v>
      </c>
      <c r="D62" s="13">
        <v>7301775</v>
      </c>
      <c r="E62" s="13">
        <v>6210114</v>
      </c>
      <c r="F62" s="13">
        <v>5992648</v>
      </c>
      <c r="G62" s="13">
        <v>6564576</v>
      </c>
      <c r="H62" s="13">
        <v>6107188</v>
      </c>
      <c r="I62" s="13">
        <v>6886272</v>
      </c>
      <c r="J62" s="13">
        <v>7274244</v>
      </c>
      <c r="K62" s="13">
        <v>7316732</v>
      </c>
      <c r="L62" s="13">
        <v>6615013</v>
      </c>
      <c r="M62" s="13">
        <v>7143653</v>
      </c>
      <c r="N62" s="13">
        <v>7776380</v>
      </c>
      <c r="O62" s="14">
        <f t="shared" si="0"/>
        <v>81095405</v>
      </c>
    </row>
    <row r="63" spans="1:15">
      <c r="A63" s="23">
        <v>246</v>
      </c>
      <c r="B63" s="23" t="s">
        <v>86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4">
        <f t="shared" si="0"/>
        <v>0</v>
      </c>
    </row>
    <row r="64" spans="1:15">
      <c r="A64" s="23">
        <v>248</v>
      </c>
      <c r="B64" s="23" t="s">
        <v>87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4">
        <f t="shared" si="0"/>
        <v>0</v>
      </c>
    </row>
    <row r="65" spans="1:15">
      <c r="A65" s="23">
        <v>251</v>
      </c>
      <c r="B65" s="23" t="s">
        <v>88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4">
        <f t="shared" si="0"/>
        <v>0</v>
      </c>
    </row>
    <row r="66" spans="1:15">
      <c r="A66" s="23">
        <v>256</v>
      </c>
      <c r="B66" s="23" t="s">
        <v>89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4">
        <f t="shared" si="0"/>
        <v>0</v>
      </c>
    </row>
    <row r="67" spans="1:15">
      <c r="A67" s="23">
        <v>257</v>
      </c>
      <c r="B67" s="27" t="s">
        <v>90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4">
        <f t="shared" si="0"/>
        <v>0</v>
      </c>
    </row>
    <row r="68" spans="1:15">
      <c r="A68" s="22">
        <v>260</v>
      </c>
      <c r="B68" s="22" t="s">
        <v>91</v>
      </c>
      <c r="C68" s="13">
        <v>6319215</v>
      </c>
      <c r="D68" s="13">
        <v>7449968</v>
      </c>
      <c r="E68" s="13">
        <v>7581774</v>
      </c>
      <c r="F68" s="13">
        <v>5847232</v>
      </c>
      <c r="G68" s="13">
        <v>7140117</v>
      </c>
      <c r="H68" s="13">
        <v>7660476</v>
      </c>
      <c r="I68" s="13">
        <v>7499777</v>
      </c>
      <c r="J68" s="13">
        <v>6717796</v>
      </c>
      <c r="K68" s="13">
        <v>7769308</v>
      </c>
      <c r="L68" s="13">
        <v>6890662</v>
      </c>
      <c r="M68" s="13">
        <v>6684726</v>
      </c>
      <c r="N68" s="13">
        <v>7387590</v>
      </c>
      <c r="O68" s="14">
        <f t="shared" si="0"/>
        <v>84948641</v>
      </c>
    </row>
    <row r="69" spans="1:15">
      <c r="A69" s="22">
        <v>264</v>
      </c>
      <c r="B69" s="22" t="s">
        <v>92</v>
      </c>
      <c r="C69" s="13">
        <v>107816</v>
      </c>
      <c r="D69" s="13">
        <v>115009</v>
      </c>
      <c r="E69" s="13">
        <v>133540</v>
      </c>
      <c r="F69" s="13">
        <v>108403</v>
      </c>
      <c r="G69" s="13">
        <v>121012</v>
      </c>
      <c r="H69" s="13">
        <v>130180</v>
      </c>
      <c r="I69" s="13">
        <v>134339</v>
      </c>
      <c r="J69" s="13">
        <v>142188</v>
      </c>
      <c r="K69" s="13">
        <v>183476</v>
      </c>
      <c r="L69" s="13">
        <v>195726</v>
      </c>
      <c r="M69" s="13">
        <v>178952</v>
      </c>
      <c r="N69" s="13">
        <v>131424</v>
      </c>
      <c r="O69" s="14">
        <f t="shared" ref="O69:O82" si="1">SUM(C69:N69)</f>
        <v>1682065</v>
      </c>
    </row>
    <row r="70" spans="1:15">
      <c r="A70" s="23">
        <v>330</v>
      </c>
      <c r="B70" s="27" t="s">
        <v>93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4">
        <f t="shared" si="1"/>
        <v>0</v>
      </c>
    </row>
    <row r="71" spans="1:15">
      <c r="A71" s="23">
        <v>331</v>
      </c>
      <c r="B71" s="23" t="s">
        <v>94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4">
        <f t="shared" si="1"/>
        <v>0</v>
      </c>
    </row>
    <row r="72" spans="1:15">
      <c r="A72" s="23">
        <v>332</v>
      </c>
      <c r="B72" s="23" t="s">
        <v>95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4">
        <f t="shared" si="1"/>
        <v>0</v>
      </c>
    </row>
    <row r="73" spans="1:15">
      <c r="A73" s="23">
        <v>333</v>
      </c>
      <c r="B73" s="23" t="s">
        <v>96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4">
        <f t="shared" si="1"/>
        <v>0</v>
      </c>
    </row>
    <row r="74" spans="1:15">
      <c r="A74" s="23">
        <v>356</v>
      </c>
      <c r="B74" s="23" t="s">
        <v>97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4">
        <f t="shared" si="1"/>
        <v>0</v>
      </c>
    </row>
    <row r="75" spans="1:15">
      <c r="A75" s="23">
        <v>358</v>
      </c>
      <c r="B75" s="23" t="s">
        <v>98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4">
        <f t="shared" si="1"/>
        <v>0</v>
      </c>
    </row>
    <row r="76" spans="1:15">
      <c r="A76" s="23">
        <v>359</v>
      </c>
      <c r="B76" s="23" t="s">
        <v>99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4">
        <f t="shared" si="1"/>
        <v>0</v>
      </c>
    </row>
    <row r="77" spans="1:15">
      <c r="A77" s="23">
        <v>360</v>
      </c>
      <c r="B77" s="23" t="s">
        <v>100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4">
        <f t="shared" si="1"/>
        <v>0</v>
      </c>
    </row>
    <row r="78" spans="1:15">
      <c r="A78" s="23">
        <v>370</v>
      </c>
      <c r="B78" s="23" t="s">
        <v>100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4">
        <f t="shared" si="1"/>
        <v>0</v>
      </c>
    </row>
    <row r="79" spans="1:15">
      <c r="A79" s="23">
        <v>371</v>
      </c>
      <c r="B79" s="23" t="s">
        <v>100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4">
        <f t="shared" si="1"/>
        <v>0</v>
      </c>
    </row>
    <row r="80" spans="1:15">
      <c r="A80" s="23">
        <v>372</v>
      </c>
      <c r="B80" s="23" t="s">
        <v>100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4">
        <f t="shared" si="1"/>
        <v>0</v>
      </c>
    </row>
    <row r="81" spans="1:16">
      <c r="A81" s="23">
        <v>528</v>
      </c>
      <c r="B81" s="23" t="s">
        <v>101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4">
        <f t="shared" si="1"/>
        <v>0</v>
      </c>
    </row>
    <row r="82" spans="1:16">
      <c r="A82" s="23">
        <v>540</v>
      </c>
      <c r="B82" s="23" t="s">
        <v>102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4">
        <f t="shared" si="1"/>
        <v>0</v>
      </c>
    </row>
    <row r="83" spans="1:16">
      <c r="C83" s="16">
        <f>SUM(C4:C82)</f>
        <v>201473638</v>
      </c>
      <c r="D83" s="16">
        <f t="shared" ref="D83:O83" si="2">SUM(D4:D82)</f>
        <v>199948149</v>
      </c>
      <c r="E83" s="16">
        <f t="shared" si="2"/>
        <v>237551910</v>
      </c>
      <c r="F83" s="16">
        <f t="shared" si="2"/>
        <v>256497278</v>
      </c>
      <c r="G83" s="16">
        <f t="shared" si="2"/>
        <v>257341559</v>
      </c>
      <c r="H83" s="16">
        <f t="shared" si="2"/>
        <v>204134866</v>
      </c>
      <c r="I83" s="16">
        <f t="shared" si="2"/>
        <v>200407896</v>
      </c>
      <c r="J83" s="16">
        <f t="shared" si="2"/>
        <v>232784591</v>
      </c>
      <c r="K83" s="16">
        <f t="shared" si="2"/>
        <v>319168108</v>
      </c>
      <c r="L83" s="16">
        <f t="shared" si="2"/>
        <v>304452168</v>
      </c>
      <c r="M83" s="16">
        <f t="shared" si="2"/>
        <v>243599678</v>
      </c>
      <c r="N83" s="17">
        <f t="shared" si="2"/>
        <v>241564095</v>
      </c>
      <c r="O83" s="16">
        <f t="shared" si="2"/>
        <v>2898923936</v>
      </c>
      <c r="P83" s="16"/>
    </row>
  </sheetData>
  <mergeCells count="3">
    <mergeCell ref="A1:P1"/>
    <mergeCell ref="A2:K2"/>
    <mergeCell ref="L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784F8-D0BE-4F97-99F6-41C233BC445E}">
  <dimension ref="A1:P83"/>
  <sheetViews>
    <sheetView workbookViewId="0">
      <selection activeCell="I30" sqref="I30"/>
    </sheetView>
  </sheetViews>
  <sheetFormatPr defaultRowHeight="14.5"/>
  <cols>
    <col min="2" max="2" width="11.453125" style="18" bestFit="1" customWidth="1"/>
    <col min="3" max="13" width="14.6328125" bestFit="1" customWidth="1"/>
    <col min="14" max="14" width="12" bestFit="1" customWidth="1"/>
    <col min="15" max="15" width="22.36328125" customWidth="1"/>
    <col min="16" max="16" width="16.08984375" bestFit="1" customWidth="1"/>
  </cols>
  <sheetData>
    <row r="1" spans="1:16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>
      <c r="A2" s="44" t="s">
        <v>18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5">
        <v>2023</v>
      </c>
      <c r="M2" s="45"/>
      <c r="N2" s="45"/>
      <c r="O2" s="9"/>
      <c r="P2" s="9"/>
    </row>
    <row r="3" spans="1:16">
      <c r="C3" s="10" t="s">
        <v>19</v>
      </c>
      <c r="D3" s="10" t="s">
        <v>20</v>
      </c>
      <c r="E3" s="10" t="s">
        <v>21</v>
      </c>
      <c r="F3" s="10" t="s">
        <v>22</v>
      </c>
      <c r="G3" s="10" t="s">
        <v>23</v>
      </c>
      <c r="H3" s="10" t="s">
        <v>24</v>
      </c>
      <c r="I3" s="10" t="s">
        <v>25</v>
      </c>
      <c r="J3" s="10" t="s">
        <v>26</v>
      </c>
      <c r="K3" s="10" t="s">
        <v>27</v>
      </c>
      <c r="L3" s="11" t="s">
        <v>28</v>
      </c>
      <c r="M3" s="11" t="s">
        <v>29</v>
      </c>
      <c r="N3" s="12" t="s">
        <v>30</v>
      </c>
      <c r="O3" t="s">
        <v>31</v>
      </c>
    </row>
    <row r="4" spans="1:16">
      <c r="A4" s="22">
        <v>11</v>
      </c>
      <c r="B4" s="22" t="s">
        <v>32</v>
      </c>
      <c r="C4" s="30">
        <f>'Weather tariffs'!C4/SUM('Weather tariffs'!$C$4:$C$15)</f>
        <v>1.222875777942298E-3</v>
      </c>
      <c r="D4" s="30">
        <f>'Weather tariffs'!D4/SUM('Weather tariffs'!$D$4:$D$15)</f>
        <v>1.113326802518922E-3</v>
      </c>
      <c r="E4" s="30">
        <f>'Weather tariffs'!E4/SUM('Weather tariffs'!$E$4:$E$15)</f>
        <v>1.2338431624170955E-3</v>
      </c>
      <c r="F4" s="30">
        <f>'Weather tariffs'!F4/SUM('Weather tariffs'!$F$4:$F$15)</f>
        <v>1.1450517735145749E-3</v>
      </c>
      <c r="G4" s="30">
        <f>'Weather tariffs'!G4/SUM('Weather tariffs'!$G$4:$G$15)</f>
        <v>1.1193874057331612E-3</v>
      </c>
      <c r="H4" s="30">
        <f>'Weather tariffs'!H4/SUM('Weather tariffs'!$H$4:$H$15)</f>
        <v>1.1549392558987683E-3</v>
      </c>
      <c r="I4" s="30">
        <f>'Weather tariffs'!I4/SUM('Weather tariffs'!$I$4:$I$15)</f>
        <v>1.0970139088394702E-3</v>
      </c>
      <c r="J4" s="30">
        <f>'Weather tariffs'!J4/SUM('Weather tariffs'!$J$4:$J$15)</f>
        <v>1.0661401208677242E-3</v>
      </c>
      <c r="K4" s="30">
        <f>'Weather tariffs'!K4/SUM('Weather tariffs'!$K$4:$K$15)</f>
        <v>1.1592309935407911E-3</v>
      </c>
      <c r="L4" s="30">
        <f>'Weather tariffs'!L4/SUM('Weather tariffs'!$L$4:$L$15)</f>
        <v>1.1231343609119202E-3</v>
      </c>
      <c r="M4" s="30">
        <f>'Weather tariffs'!M4/SUM('Weather tariffs'!$M$4:$M$15)</f>
        <v>1.1886804944596021E-3</v>
      </c>
      <c r="N4" s="30">
        <f>'Weather tariffs'!N4/SUM('Weather tariffs'!$N$4:$N$15)</f>
        <v>1.1610858766653155E-3</v>
      </c>
      <c r="O4" s="28"/>
    </row>
    <row r="5" spans="1:16">
      <c r="A5" s="22">
        <v>12</v>
      </c>
      <c r="B5" s="22" t="s">
        <v>33</v>
      </c>
      <c r="C5" s="30">
        <f>'Weather tariffs'!C5/SUM('Weather tariffs'!$C$4:$C$15)</f>
        <v>1.2548411893951105E-4</v>
      </c>
      <c r="D5" s="30">
        <f>'Weather tariffs'!D5/SUM('Weather tariffs'!$D$4:$D$15)</f>
        <v>1.0471289926394185E-4</v>
      </c>
      <c r="E5" s="30">
        <f>'Weather tariffs'!E5/SUM('Weather tariffs'!$E$4:$E$15)</f>
        <v>1.0251542870491176E-4</v>
      </c>
      <c r="F5" s="30">
        <f>'Weather tariffs'!F5/SUM('Weather tariffs'!$F$4:$F$15)</f>
        <v>1.1070582382495334E-4</v>
      </c>
      <c r="G5" s="30">
        <f>'Weather tariffs'!G5/SUM('Weather tariffs'!$G$4:$G$15)</f>
        <v>9.7870106068018311E-5</v>
      </c>
      <c r="H5" s="30">
        <f>'Weather tariffs'!H5/SUM('Weather tariffs'!$H$4:$H$15)</f>
        <v>1.1088364424335762E-4</v>
      </c>
      <c r="I5" s="30">
        <f>'Weather tariffs'!I5/SUM('Weather tariffs'!$I$4:$I$15)</f>
        <v>9.0298317523215994E-5</v>
      </c>
      <c r="J5" s="30">
        <f>'Weather tariffs'!J5/SUM('Weather tariffs'!$J$4:$J$15)</f>
        <v>9.3127416283056276E-5</v>
      </c>
      <c r="K5" s="30">
        <f>'Weather tariffs'!K5/SUM('Weather tariffs'!$K$4:$K$15)</f>
        <v>1.0368727995605209E-4</v>
      </c>
      <c r="L5" s="30">
        <f>'Weather tariffs'!L5/SUM('Weather tariffs'!$L$4:$L$15)</f>
        <v>9.5112186990531708E-5</v>
      </c>
      <c r="M5" s="30">
        <f>'Weather tariffs'!M5/SUM('Weather tariffs'!$M$4:$M$15)</f>
        <v>1.0629449885339403E-4</v>
      </c>
      <c r="N5" s="30">
        <f>'Weather tariffs'!N5/SUM('Weather tariffs'!$N$4:$N$15)</f>
        <v>1.0091127950948009E-4</v>
      </c>
      <c r="O5" s="28"/>
    </row>
    <row r="6" spans="1:16">
      <c r="A6" s="22">
        <v>13</v>
      </c>
      <c r="B6" s="22" t="s">
        <v>34</v>
      </c>
      <c r="C6" s="30">
        <f>'Weather tariffs'!C6/SUM('Weather tariffs'!$C$4:$C$15)</f>
        <v>1.0512008442939841E-5</v>
      </c>
      <c r="D6" s="30">
        <f>'Weather tariffs'!D6/SUM('Weather tariffs'!$D$4:$D$15)</f>
        <v>1.2580658758785529E-5</v>
      </c>
      <c r="E6" s="30">
        <f>'Weather tariffs'!E6/SUM('Weather tariffs'!$E$4:$E$15)</f>
        <v>1.1113939838446119E-5</v>
      </c>
      <c r="F6" s="30">
        <f>'Weather tariffs'!F6/SUM('Weather tariffs'!$F$4:$F$15)</f>
        <v>1.0060857941692555E-5</v>
      </c>
      <c r="G6" s="30">
        <f>'Weather tariffs'!G6/SUM('Weather tariffs'!$G$4:$G$15)</f>
        <v>1.0821550869971065E-5</v>
      </c>
      <c r="H6" s="30">
        <f>'Weather tariffs'!H6/SUM('Weather tariffs'!$H$4:$H$15)</f>
        <v>1.084236126948197E-5</v>
      </c>
      <c r="I6" s="30">
        <f>'Weather tariffs'!I6/SUM('Weather tariffs'!$I$4:$I$15)</f>
        <v>1.0483456758101386E-5</v>
      </c>
      <c r="J6" s="30">
        <f>'Weather tariffs'!J6/SUM('Weather tariffs'!$J$4:$J$15)</f>
        <v>9.0092505975772501E-6</v>
      </c>
      <c r="K6" s="30">
        <f>'Weather tariffs'!K6/SUM('Weather tariffs'!$K$4:$K$15)</f>
        <v>8.1671179261953319E-6</v>
      </c>
      <c r="L6" s="30">
        <f>'Weather tariffs'!L6/SUM('Weather tariffs'!$L$4:$L$15)</f>
        <v>6.7049880853850689E-6</v>
      </c>
      <c r="M6" s="30">
        <f>'Weather tariffs'!M6/SUM('Weather tariffs'!$M$4:$M$15)</f>
        <v>7.3362290838746529E-6</v>
      </c>
      <c r="N6" s="30">
        <f>'Weather tariffs'!N6/SUM('Weather tariffs'!$N$4:$N$15)</f>
        <v>8.4469536520371354E-6</v>
      </c>
      <c r="O6" s="28"/>
    </row>
    <row r="7" spans="1:16">
      <c r="A7" s="22">
        <v>14</v>
      </c>
      <c r="B7" s="22" t="s">
        <v>35</v>
      </c>
      <c r="C7" s="30">
        <f>'Weather tariffs'!C7/SUM('Weather tariffs'!$C$4:$C$15)</f>
        <v>1.1039199184064584E-4</v>
      </c>
      <c r="D7" s="30">
        <f>'Weather tariffs'!D7/SUM('Weather tariffs'!$D$4:$D$15)</f>
        <v>1.2349603363983813E-4</v>
      </c>
      <c r="E7" s="30">
        <f>'Weather tariffs'!E7/SUM('Weather tariffs'!$E$4:$E$15)</f>
        <v>1.200501342901757E-4</v>
      </c>
      <c r="F7" s="30">
        <f>'Weather tariffs'!F7/SUM('Weather tariffs'!$F$4:$F$15)</f>
        <v>1.3070018707616514E-4</v>
      </c>
      <c r="G7" s="30">
        <f>'Weather tariffs'!G7/SUM('Weather tariffs'!$G$4:$G$15)</f>
        <v>1.3200436938358418E-4</v>
      </c>
      <c r="H7" s="30">
        <f>'Weather tariffs'!H7/SUM('Weather tariffs'!$H$4:$H$15)</f>
        <v>1.2050841414033092E-4</v>
      </c>
      <c r="I7" s="30">
        <f>'Weather tariffs'!I7/SUM('Weather tariffs'!$I$4:$I$15)</f>
        <v>1.0253480264649659E-4</v>
      </c>
      <c r="J7" s="30">
        <f>'Weather tariffs'!J7/SUM('Weather tariffs'!$J$4:$J$15)</f>
        <v>1.0359615183739471E-4</v>
      </c>
      <c r="K7" s="30">
        <f>'Weather tariffs'!K7/SUM('Weather tariffs'!$K$4:$K$15)</f>
        <v>8.3602653126527623E-5</v>
      </c>
      <c r="L7" s="30">
        <f>'Weather tariffs'!L7/SUM('Weather tariffs'!$L$4:$L$15)</f>
        <v>1.0104942834858261E-4</v>
      </c>
      <c r="M7" s="30">
        <f>'Weather tariffs'!M7/SUM('Weather tariffs'!$M$4:$M$15)</f>
        <v>1.0768092180738051E-4</v>
      </c>
      <c r="N7" s="30">
        <f>'Weather tariffs'!N7/SUM('Weather tariffs'!$N$4:$N$15)</f>
        <v>1.144368903223619E-4</v>
      </c>
      <c r="O7" s="28"/>
    </row>
    <row r="8" spans="1:16">
      <c r="A8" s="22">
        <v>15</v>
      </c>
      <c r="B8" s="22" t="s">
        <v>36</v>
      </c>
      <c r="C8" s="30">
        <f>'Weather tariffs'!C8/SUM('Weather tariffs'!$C$4:$C$15)</f>
        <v>0.45068551256147638</v>
      </c>
      <c r="D8" s="30">
        <f>'Weather tariffs'!D8/SUM('Weather tariffs'!$D$4:$D$15)</f>
        <v>0.47967806305085298</v>
      </c>
      <c r="E8" s="30">
        <f>'Weather tariffs'!E8/SUM('Weather tariffs'!$E$4:$E$15)</f>
        <v>0.49975770701893424</v>
      </c>
      <c r="F8" s="30">
        <f>'Weather tariffs'!F8/SUM('Weather tariffs'!$F$4:$F$15)</f>
        <v>0.49512437725017699</v>
      </c>
      <c r="G8" s="30">
        <f>'Weather tariffs'!G8/SUM('Weather tariffs'!$G$4:$G$15)</f>
        <v>0.4948493313617251</v>
      </c>
      <c r="H8" s="30">
        <f>'Weather tariffs'!H8/SUM('Weather tariffs'!$H$4:$H$15)</f>
        <v>0.49221311801635248</v>
      </c>
      <c r="I8" s="30">
        <f>'Weather tariffs'!I8/SUM('Weather tariffs'!$I$4:$I$15)</f>
        <v>0.46975309237674961</v>
      </c>
      <c r="J8" s="30">
        <f>'Weather tariffs'!J8/SUM('Weather tariffs'!$J$4:$J$15)</f>
        <v>0.44302741564743015</v>
      </c>
      <c r="K8" s="30">
        <f>'Weather tariffs'!K8/SUM('Weather tariffs'!$K$4:$K$15)</f>
        <v>0.4390021058737984</v>
      </c>
      <c r="L8" s="30">
        <f>'Weather tariffs'!L8/SUM('Weather tariffs'!$L$4:$L$15)</f>
        <v>0.43350731482326993</v>
      </c>
      <c r="M8" s="30">
        <f>'Weather tariffs'!M8/SUM('Weather tariffs'!$M$4:$M$15)</f>
        <v>0.44138325917410837</v>
      </c>
      <c r="N8" s="30">
        <f>'Weather tariffs'!N8/SUM('Weather tariffs'!$N$4:$N$15)</f>
        <v>0.44996386715640474</v>
      </c>
      <c r="O8" s="28"/>
    </row>
    <row r="9" spans="1:16">
      <c r="A9" s="22">
        <v>17</v>
      </c>
      <c r="B9" s="22" t="s">
        <v>37</v>
      </c>
      <c r="C9" s="30">
        <f>'Weather tariffs'!C9/SUM('Weather tariffs'!$C$4:$C$15)</f>
        <v>2.7671868276678033E-3</v>
      </c>
      <c r="D9" s="30">
        <f>'Weather tariffs'!D9/SUM('Weather tariffs'!$D$4:$D$15)</f>
        <v>2.7055620339896014E-3</v>
      </c>
      <c r="E9" s="30">
        <f>'Weather tariffs'!E9/SUM('Weather tariffs'!$E$4:$E$15)</f>
        <v>2.7918090976809069E-3</v>
      </c>
      <c r="F9" s="30">
        <f>'Weather tariffs'!F9/SUM('Weather tariffs'!$F$4:$F$15)</f>
        <v>2.7671119274509169E-3</v>
      </c>
      <c r="G9" s="30">
        <f>'Weather tariffs'!G9/SUM('Weather tariffs'!$G$4:$G$15)</f>
        <v>2.7038479653975532E-3</v>
      </c>
      <c r="H9" s="30">
        <f>'Weather tariffs'!H9/SUM('Weather tariffs'!$H$4:$H$15)</f>
        <v>2.6645868991193823E-3</v>
      </c>
      <c r="I9" s="30">
        <f>'Weather tariffs'!I9/SUM('Weather tariffs'!$I$4:$I$15)</f>
        <v>2.5898130237302416E-3</v>
      </c>
      <c r="J9" s="30">
        <f>'Weather tariffs'!J9/SUM('Weather tariffs'!$J$4:$J$15)</f>
        <v>2.5961236570590089E-3</v>
      </c>
      <c r="K9" s="30">
        <f>'Weather tariffs'!K9/SUM('Weather tariffs'!$K$4:$K$15)</f>
        <v>2.6122171007599399E-3</v>
      </c>
      <c r="L9" s="30">
        <f>'Weather tariffs'!L9/SUM('Weather tariffs'!$L$4:$L$15)</f>
        <v>2.6528162055048602E-3</v>
      </c>
      <c r="M9" s="30">
        <f>'Weather tariffs'!M9/SUM('Weather tariffs'!$M$4:$M$15)</f>
        <v>2.4578419088266256E-3</v>
      </c>
      <c r="N9" s="30">
        <f>'Weather tariffs'!N9/SUM('Weather tariffs'!$N$4:$N$15)</f>
        <v>2.5159602043764353E-3</v>
      </c>
      <c r="O9" s="28"/>
    </row>
    <row r="10" spans="1:16">
      <c r="A10" s="22">
        <v>22</v>
      </c>
      <c r="B10" s="22" t="s">
        <v>38</v>
      </c>
      <c r="C10" s="30">
        <f>'Weather tariffs'!C10/SUM('Weather tariffs'!$C$4:$C$15)</f>
        <v>0.5436318721996769</v>
      </c>
      <c r="D10" s="30">
        <f>'Weather tariffs'!D10/SUM('Weather tariffs'!$D$4:$D$15)</f>
        <v>0.51482215964964906</v>
      </c>
      <c r="E10" s="30">
        <f>'Weather tariffs'!E10/SUM('Weather tariffs'!$E$4:$E$15)</f>
        <v>0.49453395945451495</v>
      </c>
      <c r="F10" s="30">
        <f>'Weather tariffs'!F10/SUM('Weather tariffs'!$F$4:$F$15)</f>
        <v>0.49919837582457949</v>
      </c>
      <c r="G10" s="30">
        <f>'Weather tariffs'!G10/SUM('Weather tariffs'!$G$4:$G$15)</f>
        <v>0.4996085875969048</v>
      </c>
      <c r="H10" s="30">
        <f>'Weather tariffs'!H10/SUM('Weather tariffs'!$H$4:$H$15)</f>
        <v>0.5020939217018674</v>
      </c>
      <c r="I10" s="30">
        <f>'Weather tariffs'!I10/SUM('Weather tariffs'!$I$4:$I$15)</f>
        <v>0.52489676919302242</v>
      </c>
      <c r="J10" s="30">
        <f>'Weather tariffs'!J10/SUM('Weather tariffs'!$J$4:$J$15)</f>
        <v>0.55170993393934609</v>
      </c>
      <c r="K10" s="30">
        <f>'Weather tariffs'!K10/SUM('Weather tariffs'!$K$4:$K$15)</f>
        <v>0.55532816740463076</v>
      </c>
      <c r="L10" s="30">
        <f>'Weather tariffs'!L10/SUM('Weather tariffs'!$L$4:$L$15)</f>
        <v>0.56066222110291475</v>
      </c>
      <c r="M10" s="30">
        <f>'Weather tariffs'!M10/SUM('Weather tariffs'!$M$4:$M$15)</f>
        <v>0.55317027461687673</v>
      </c>
      <c r="N10" s="30">
        <f>'Weather tariffs'!N10/SUM('Weather tariffs'!$N$4:$N$15)</f>
        <v>0.5446742701001438</v>
      </c>
      <c r="O10" s="28"/>
    </row>
    <row r="11" spans="1:16">
      <c r="A11" s="22">
        <v>28</v>
      </c>
      <c r="B11" s="22" t="s">
        <v>39</v>
      </c>
      <c r="C11" s="30">
        <f>'Weather tariffs'!C11/SUM('Weather tariffs'!$C$4:$C$15)</f>
        <v>6.0400314775015906E-5</v>
      </c>
      <c r="D11" s="30">
        <f>'Weather tariffs'!D11/SUM('Weather tariffs'!$D$4:$D$15)</f>
        <v>6.4748222801850114E-5</v>
      </c>
      <c r="E11" s="30">
        <f>'Weather tariffs'!E11/SUM('Weather tariffs'!$E$4:$E$15)</f>
        <v>6.4508412290741708E-5</v>
      </c>
      <c r="F11" s="30">
        <f>'Weather tariffs'!F11/SUM('Weather tariffs'!$F$4:$F$15)</f>
        <v>6.650233163869835E-5</v>
      </c>
      <c r="G11" s="30">
        <f>'Weather tariffs'!G11/SUM('Weather tariffs'!$G$4:$G$15)</f>
        <v>5.7737611698811334E-5</v>
      </c>
      <c r="H11" s="30">
        <f>'Weather tariffs'!H11/SUM('Weather tariffs'!$H$4:$H$15)</f>
        <v>9.562647888171836E-5</v>
      </c>
      <c r="I11" s="30">
        <f>'Weather tariffs'!I11/SUM('Weather tariffs'!$I$4:$I$15)</f>
        <v>7.1188572671113963E-5</v>
      </c>
      <c r="J11" s="30">
        <f>'Weather tariffs'!J11/SUM('Weather tariffs'!$J$4:$J$15)</f>
        <v>4.7092259936616884E-5</v>
      </c>
      <c r="K11" s="30">
        <f>'Weather tariffs'!K11/SUM('Weather tariffs'!$K$4:$K$15)</f>
        <v>5.826837938303196E-5</v>
      </c>
      <c r="L11" s="30">
        <f>'Weather tariffs'!L11/SUM('Weather tariffs'!$L$4:$L$15)</f>
        <v>7.9105830978231466E-5</v>
      </c>
      <c r="M11" s="30">
        <f>'Weather tariffs'!M11/SUM('Weather tariffs'!$M$4:$M$15)</f>
        <v>6.7456004711898297E-5</v>
      </c>
      <c r="N11" s="30">
        <f>'Weather tariffs'!N11/SUM('Weather tariffs'!$N$4:$N$15)</f>
        <v>5.0347513505509162E-5</v>
      </c>
      <c r="O11" s="28"/>
    </row>
    <row r="12" spans="1:16">
      <c r="A12" s="22">
        <v>30</v>
      </c>
      <c r="B12" s="22" t="s">
        <v>40</v>
      </c>
      <c r="C12" s="30">
        <f>'Weather tariffs'!C12/SUM('Weather tariffs'!$C$4:$C$15)</f>
        <v>5.9535976410607762E-4</v>
      </c>
      <c r="D12" s="30">
        <f>'Weather tariffs'!D12/SUM('Weather tariffs'!$D$4:$D$15)</f>
        <v>6.7458511368250482E-4</v>
      </c>
      <c r="E12" s="30">
        <f>'Weather tariffs'!E12/SUM('Weather tariffs'!$E$4:$E$15)</f>
        <v>6.3955862733009014E-4</v>
      </c>
      <c r="F12" s="30">
        <f>'Weather tariffs'!F12/SUM('Weather tariffs'!$F$4:$F$15)</f>
        <v>6.6478073994474861E-4</v>
      </c>
      <c r="G12" s="30">
        <f>'Weather tariffs'!G12/SUM('Weather tariffs'!$G$4:$G$15)</f>
        <v>6.6479569678741675E-4</v>
      </c>
      <c r="H12" s="30">
        <f>'Weather tariffs'!H12/SUM('Weather tariffs'!$H$4:$H$15)</f>
        <v>7.1668919114071573E-4</v>
      </c>
      <c r="I12" s="30">
        <f>'Weather tariffs'!I12/SUM('Weather tariffs'!$I$4:$I$15)</f>
        <v>6.3005748683354196E-4</v>
      </c>
      <c r="J12" s="30">
        <f>'Weather tariffs'!J12/SUM('Weather tariffs'!$J$4:$J$15)</f>
        <v>6.1403396540671469E-4</v>
      </c>
      <c r="K12" s="30">
        <f>'Weather tariffs'!K12/SUM('Weather tariffs'!$K$4:$K$15)</f>
        <v>7.2173190299934748E-4</v>
      </c>
      <c r="L12" s="30">
        <f>'Weather tariffs'!L12/SUM('Weather tariffs'!$L$4:$L$15)</f>
        <v>8.2885471381949924E-4</v>
      </c>
      <c r="M12" s="30">
        <f>'Weather tariffs'!M12/SUM('Weather tariffs'!$M$4:$M$15)</f>
        <v>6.4226820486335164E-4</v>
      </c>
      <c r="N12" s="30">
        <f>'Weather tariffs'!N12/SUM('Weather tariffs'!$N$4:$N$15)</f>
        <v>6.6263697392295658E-4</v>
      </c>
      <c r="O12" s="28"/>
    </row>
    <row r="13" spans="1:16">
      <c r="A13" s="22">
        <v>32</v>
      </c>
      <c r="B13" s="22" t="s">
        <v>41</v>
      </c>
      <c r="C13" s="30">
        <f>'Weather tariffs'!C13/SUM('Weather tariffs'!$C$4:$C$15)</f>
        <v>7.4245631795323661E-4</v>
      </c>
      <c r="D13" s="30">
        <f>'Weather tariffs'!D13/SUM('Weather tariffs'!$D$4:$D$15)</f>
        <v>6.5442267523878079E-4</v>
      </c>
      <c r="E13" s="30">
        <f>'Weather tariffs'!E13/SUM('Weather tariffs'!$E$4:$E$15)</f>
        <v>6.9510034932952411E-4</v>
      </c>
      <c r="F13" s="30">
        <f>'Weather tariffs'!F13/SUM('Weather tariffs'!$F$4:$F$15)</f>
        <v>7.3228976381872182E-4</v>
      </c>
      <c r="G13" s="30">
        <f>'Weather tariffs'!G13/SUM('Weather tariffs'!$G$4:$G$15)</f>
        <v>6.9706246960999328E-4</v>
      </c>
      <c r="H13" s="30">
        <f>'Weather tariffs'!H13/SUM('Weather tariffs'!$H$4:$H$15)</f>
        <v>7.4919970908014788E-4</v>
      </c>
      <c r="I13" s="30">
        <f>'Weather tariffs'!I13/SUM('Weather tariffs'!$I$4:$I$15)</f>
        <v>6.8011425718182748E-4</v>
      </c>
      <c r="J13" s="30">
        <f>'Weather tariffs'!J13/SUM('Weather tariffs'!$J$4:$J$15)</f>
        <v>6.957651229853413E-4</v>
      </c>
      <c r="K13" s="30">
        <f>'Weather tariffs'!K13/SUM('Weather tariffs'!$K$4:$K$15)</f>
        <v>8.40650362638045E-4</v>
      </c>
      <c r="L13" s="30">
        <f>'Weather tariffs'!L13/SUM('Weather tariffs'!$L$4:$L$15)</f>
        <v>8.565726971814971E-4</v>
      </c>
      <c r="M13" s="30">
        <f>'Weather tariffs'!M13/SUM('Weather tariffs'!$M$4:$M$15)</f>
        <v>7.8732037499545297E-4</v>
      </c>
      <c r="N13" s="30">
        <f>'Weather tariffs'!N13/SUM('Weather tariffs'!$N$4:$N$15)</f>
        <v>6.7487817595709575E-4</v>
      </c>
      <c r="O13" s="28"/>
    </row>
    <row r="14" spans="1:16">
      <c r="A14" s="22">
        <v>34</v>
      </c>
      <c r="B14" s="22" t="s">
        <v>42</v>
      </c>
      <c r="C14" s="30">
        <f>'Weather tariffs'!C14/SUM('Weather tariffs'!$C$4:$C$15)</f>
        <v>5.9159865972369449E-6</v>
      </c>
      <c r="D14" s="30">
        <f>'Weather tariffs'!D14/SUM('Weather tariffs'!$D$4:$D$15)</f>
        <v>5.2097281033238963E-6</v>
      </c>
      <c r="E14" s="30">
        <f>'Weather tariffs'!E14/SUM('Weather tariffs'!$E$4:$E$15)</f>
        <v>3.4272061175825038E-6</v>
      </c>
      <c r="F14" s="30">
        <f>'Weather tariffs'!F14/SUM('Weather tariffs'!$F$4:$F$15)</f>
        <v>3.3293616696740282E-6</v>
      </c>
      <c r="G14" s="30">
        <f>'Weather tariffs'!G14/SUM('Weather tariffs'!$G$4:$G$15)</f>
        <v>1.9726141300118684E-6</v>
      </c>
      <c r="H14" s="30">
        <f>'Weather tariffs'!H14/SUM('Weather tariffs'!$H$4:$H$15)</f>
        <v>4.4645016991984578E-6</v>
      </c>
      <c r="I14" s="30">
        <f>'Weather tariffs'!I14/SUM('Weather tariffs'!$I$4:$I$15)</f>
        <v>1.2739829901401353E-5</v>
      </c>
      <c r="J14" s="30">
        <f>'Weather tariffs'!J14/SUM('Weather tariffs'!$J$4:$J$15)</f>
        <v>7.406545154404915E-6</v>
      </c>
      <c r="K14" s="30">
        <f>'Weather tariffs'!K14/SUM('Weather tariffs'!$K$4:$K$15)</f>
        <v>7.1270935375783953E-6</v>
      </c>
      <c r="L14" s="30">
        <f>'Weather tariffs'!L14/SUM('Weather tariffs'!$L$4:$L$15)</f>
        <v>4.3831358615077962E-6</v>
      </c>
      <c r="M14" s="30">
        <f>'Weather tariffs'!M14/SUM('Weather tariffs'!$M$4:$M$15)</f>
        <v>6.0928004255908136E-6</v>
      </c>
      <c r="N14" s="30">
        <f>'Weather tariffs'!N14/SUM('Weather tariffs'!$N$4:$N$15)</f>
        <v>7.3001600995883383E-6</v>
      </c>
      <c r="O14" s="28"/>
    </row>
    <row r="15" spans="1:16">
      <c r="A15" s="22">
        <v>36</v>
      </c>
      <c r="B15" s="22" t="s">
        <v>43</v>
      </c>
      <c r="C15" s="30">
        <f>'Weather tariffs'!C15/SUM('Weather tariffs'!$C$4:$C$15)</f>
        <v>4.2032130581981839E-5</v>
      </c>
      <c r="D15" s="30">
        <f>'Weather tariffs'!D15/SUM('Weather tariffs'!$D$4:$D$15)</f>
        <v>4.1133131500442636E-5</v>
      </c>
      <c r="E15" s="30">
        <f>'Weather tariffs'!E15/SUM('Weather tariffs'!$E$4:$E$15)</f>
        <v>4.640716855134676E-5</v>
      </c>
      <c r="F15" s="30">
        <f>'Weather tariffs'!F15/SUM('Weather tariffs'!$F$4:$F$15)</f>
        <v>4.6714158363386227E-5</v>
      </c>
      <c r="G15" s="30">
        <f>'Weather tariffs'!G15/SUM('Weather tariffs'!$G$4:$G$15)</f>
        <v>5.6581251691562997E-5</v>
      </c>
      <c r="H15" s="30">
        <f>'Weather tariffs'!H15/SUM('Weather tariffs'!$H$4:$H$15)</f>
        <v>6.5219826307029053E-5</v>
      </c>
      <c r="I15" s="30">
        <f>'Weather tariffs'!I15/SUM('Weather tariffs'!$I$4:$I$15)</f>
        <v>6.589477414260251E-5</v>
      </c>
      <c r="J15" s="30">
        <f>'Weather tariffs'!J15/SUM('Weather tariffs'!$J$4:$J$15)</f>
        <v>3.0355923096000256E-5</v>
      </c>
      <c r="K15" s="30">
        <f>'Weather tariffs'!K15/SUM('Weather tariffs'!$K$4:$K$15)</f>
        <v>7.5043837703320712E-5</v>
      </c>
      <c r="L15" s="30">
        <f>'Weather tariffs'!L15/SUM('Weather tariffs'!$L$4:$L$15)</f>
        <v>8.2730526133342489E-5</v>
      </c>
      <c r="M15" s="30">
        <f>'Weather tariffs'!M15/SUM('Weather tariffs'!$M$4:$M$15)</f>
        <v>7.5494770987703319E-5</v>
      </c>
      <c r="N15" s="30">
        <f>'Weather tariffs'!N15/SUM('Weather tariffs'!$N$4:$N$15)</f>
        <v>6.5858715440630884E-5</v>
      </c>
      <c r="O15" s="28"/>
    </row>
    <row r="16" spans="1:16">
      <c r="A16" s="23">
        <v>93</v>
      </c>
      <c r="B16" s="23" t="s">
        <v>44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/>
    </row>
    <row r="17" spans="1:15">
      <c r="A17" s="23">
        <v>94</v>
      </c>
      <c r="B17" s="23" t="s">
        <v>45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</row>
    <row r="18" spans="1:15">
      <c r="A18" s="23">
        <v>95</v>
      </c>
      <c r="B18" s="23" t="s">
        <v>46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/>
    </row>
    <row r="19" spans="1:15">
      <c r="A19" s="23">
        <v>97</v>
      </c>
      <c r="B19" s="23" t="s">
        <v>47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</row>
    <row r="20" spans="1:15">
      <c r="A20" s="23">
        <v>98</v>
      </c>
      <c r="B20" s="23" t="s">
        <v>48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/>
    </row>
    <row r="21" spans="1:15">
      <c r="A21" s="23">
        <v>99</v>
      </c>
      <c r="B21" s="23" t="s">
        <v>49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</row>
    <row r="22" spans="1:15">
      <c r="A22" s="23">
        <v>103</v>
      </c>
      <c r="B22" s="23" t="s">
        <v>50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</row>
    <row r="23" spans="1:15">
      <c r="A23" s="23">
        <v>107</v>
      </c>
      <c r="B23" s="23" t="s">
        <v>51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/>
    </row>
    <row r="24" spans="1:15">
      <c r="A24" s="23">
        <v>109</v>
      </c>
      <c r="B24" s="23" t="s">
        <v>52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</row>
    <row r="25" spans="1:15">
      <c r="A25" s="23">
        <v>110</v>
      </c>
      <c r="B25" s="23" t="s">
        <v>53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/>
    </row>
    <row r="26" spans="1:15">
      <c r="A26" s="23">
        <v>111</v>
      </c>
      <c r="B26" s="23" t="s">
        <v>54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</row>
    <row r="27" spans="1:15">
      <c r="A27" s="23">
        <v>113</v>
      </c>
      <c r="B27" s="23" t="s">
        <v>55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</row>
    <row r="28" spans="1:15">
      <c r="A28" s="23">
        <v>116</v>
      </c>
      <c r="B28" s="23" t="s">
        <v>56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/>
    </row>
    <row r="29" spans="1:15">
      <c r="A29" s="23">
        <v>120</v>
      </c>
      <c r="B29" s="23" t="s">
        <v>57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/>
    </row>
    <row r="30" spans="1:15">
      <c r="A30" s="23">
        <v>122</v>
      </c>
      <c r="B30" s="23" t="s">
        <v>58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/>
    </row>
    <row r="31" spans="1:15">
      <c r="A31" s="23">
        <v>126</v>
      </c>
      <c r="B31" s="23" t="s">
        <v>59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4"/>
    </row>
    <row r="32" spans="1:15">
      <c r="A32" s="23">
        <v>130</v>
      </c>
      <c r="B32" s="23" t="s">
        <v>60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/>
    </row>
    <row r="33" spans="1:15">
      <c r="A33" s="23">
        <v>131</v>
      </c>
      <c r="B33" s="23" t="s">
        <v>61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4"/>
    </row>
    <row r="34" spans="1:15">
      <c r="A34" s="23">
        <v>136</v>
      </c>
      <c r="B34" s="23" t="s">
        <v>62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4"/>
    </row>
    <row r="35" spans="1:15">
      <c r="A35" s="23">
        <v>150</v>
      </c>
      <c r="B35" s="23" t="s">
        <v>63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/>
    </row>
    <row r="36" spans="1:15">
      <c r="A36" s="23">
        <v>151</v>
      </c>
      <c r="B36" s="24" t="s">
        <v>64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/>
    </row>
    <row r="37" spans="1:15">
      <c r="A37" s="23">
        <v>152</v>
      </c>
      <c r="B37" s="25" t="s">
        <v>65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4"/>
    </row>
    <row r="38" spans="1:15">
      <c r="A38" s="23">
        <v>153</v>
      </c>
      <c r="B38" s="24" t="s">
        <v>66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4"/>
    </row>
    <row r="39" spans="1:15">
      <c r="A39" s="23">
        <v>160</v>
      </c>
      <c r="B39" s="23" t="s">
        <v>67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4"/>
    </row>
    <row r="40" spans="1:15">
      <c r="A40" s="23"/>
      <c r="B40" s="2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4"/>
    </row>
    <row r="41" spans="1:15">
      <c r="A41" s="23"/>
      <c r="B41" s="2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4"/>
    </row>
    <row r="42" spans="1:15">
      <c r="A42" s="23">
        <v>165</v>
      </c>
      <c r="B42" s="23" t="s">
        <v>65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4"/>
    </row>
    <row r="43" spans="1:15">
      <c r="A43" s="23">
        <v>166</v>
      </c>
      <c r="B43" s="23" t="s">
        <v>68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4"/>
    </row>
    <row r="44" spans="1:15">
      <c r="A44" s="23">
        <v>175</v>
      </c>
      <c r="B44" s="23" t="s">
        <v>69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4"/>
    </row>
    <row r="45" spans="1:15">
      <c r="A45" s="23">
        <v>201</v>
      </c>
      <c r="B45" s="23" t="s">
        <v>69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4"/>
    </row>
    <row r="46" spans="1:15">
      <c r="A46" s="22">
        <v>204</v>
      </c>
      <c r="B46" s="22" t="s">
        <v>70</v>
      </c>
      <c r="C46" s="29">
        <f>'Weather tariffs'!C46/SUM('Weather tariffs'!$C$46:$C$69)</f>
        <v>9.7786759801895325E-4</v>
      </c>
      <c r="D46" s="29">
        <f>'Weather tariffs'!D46/SUM('Weather tariffs'!$D$46:$D$69)</f>
        <v>1.0241326696115449E-3</v>
      </c>
      <c r="E46" s="29">
        <f>'Weather tariffs'!E46/SUM('Weather tariffs'!$E$46:$E$69)</f>
        <v>8.5446653523906836E-4</v>
      </c>
      <c r="F46" s="29">
        <f>'Weather tariffs'!F46/SUM('Weather tariffs'!$F$46:$F$69)</f>
        <v>8.1985088253155511E-4</v>
      </c>
      <c r="G46" s="29">
        <f>'Weather tariffs'!G46/SUM('Weather tariffs'!$G$46:$G$69)</f>
        <v>7.626908302202464E-4</v>
      </c>
      <c r="H46" s="29">
        <f>'Weather tariffs'!H46/SUM('Weather tariffs'!$H$46:$H$69)</f>
        <v>8.6969911662179928E-4</v>
      </c>
      <c r="I46" s="29">
        <f>'Weather tariffs'!I46/SUM('Weather tariffs'!$I$46:$I$69)</f>
        <v>1.0008954348320392E-3</v>
      </c>
      <c r="J46" s="29">
        <f>'Weather tariffs'!J46/SUM('Weather tariffs'!$J$46:$J$69)</f>
        <v>1.0329103820684352E-3</v>
      </c>
      <c r="K46" s="29">
        <f>'Weather tariffs'!K46/SUM('Weather tariffs'!$K$46:$K$69)</f>
        <v>7.6670704255268906E-4</v>
      </c>
      <c r="L46" s="29">
        <f>'Weather tariffs'!L46/SUM('Weather tariffs'!$L$46:$L$69)</f>
        <v>6.8012811117678317E-4</v>
      </c>
      <c r="M46" s="29">
        <f>'Weather tariffs'!M46/SUM('Weather tariffs'!$M$46:$M$69)</f>
        <v>7.781366629793972E-4</v>
      </c>
      <c r="N46" s="29">
        <f>'Weather tariffs'!N46/SUM('Weather tariffs'!$N$46:$N$69)</f>
        <v>8.7753904913883708E-4</v>
      </c>
      <c r="O46" s="14"/>
    </row>
    <row r="47" spans="1:15">
      <c r="A47" s="22">
        <v>211</v>
      </c>
      <c r="B47" s="22" t="s">
        <v>71</v>
      </c>
      <c r="C47" s="29">
        <f>'Weather tariffs'!C47/SUM('Weather tariffs'!$C$46:$C$69)</f>
        <v>0.12895961290723418</v>
      </c>
      <c r="D47" s="29">
        <f>'Weather tariffs'!D47/SUM('Weather tariffs'!$D$46:$D$69)</f>
        <v>0.11730398714827929</v>
      </c>
      <c r="E47" s="29">
        <f>'Weather tariffs'!E47/SUM('Weather tariffs'!$E$46:$E$69)</f>
        <v>0.12331515675544591</v>
      </c>
      <c r="F47" s="29">
        <f>'Weather tariffs'!F47/SUM('Weather tariffs'!$F$46:$F$69)</f>
        <v>0.13415259979595812</v>
      </c>
      <c r="G47" s="29">
        <f>'Weather tariffs'!G47/SUM('Weather tariffs'!$G$46:$G$69)</f>
        <v>0.12815624715202675</v>
      </c>
      <c r="H47" s="29">
        <f>'Weather tariffs'!H47/SUM('Weather tariffs'!$H$46:$H$69)</f>
        <v>0.12357639479508033</v>
      </c>
      <c r="I47" s="29">
        <f>'Weather tariffs'!I47/SUM('Weather tariffs'!$I$46:$I$69)</f>
        <v>0.11903096275398713</v>
      </c>
      <c r="J47" s="29">
        <f>'Weather tariffs'!J47/SUM('Weather tariffs'!$J$46:$J$69)</f>
        <v>0.12905066920273461</v>
      </c>
      <c r="K47" s="29">
        <f>'Weather tariffs'!K47/SUM('Weather tariffs'!$K$46:$K$69)</f>
        <v>0.14947632512920223</v>
      </c>
      <c r="L47" s="29">
        <f>'Weather tariffs'!L47/SUM('Weather tariffs'!$L$46:$L$69)</f>
        <v>0.15884870774262813</v>
      </c>
      <c r="M47" s="29">
        <f>'Weather tariffs'!M47/SUM('Weather tariffs'!$M$46:$M$69)</f>
        <v>0.14058497233871226</v>
      </c>
      <c r="N47" s="29">
        <f>'Weather tariffs'!N47/SUM('Weather tariffs'!$N$46:$N$69)</f>
        <v>0.13406926266104954</v>
      </c>
      <c r="O47" s="14"/>
    </row>
    <row r="48" spans="1:15">
      <c r="A48" s="22">
        <v>212</v>
      </c>
      <c r="B48" s="22" t="s">
        <v>72</v>
      </c>
      <c r="C48" s="29">
        <f>'Weather tariffs'!C48/SUM('Weather tariffs'!$C$46:$C$69)</f>
        <v>3.3019557721779425E-6</v>
      </c>
      <c r="D48" s="29">
        <f>'Weather tariffs'!D48/SUM('Weather tariffs'!$D$46:$D$69)</f>
        <v>3.5530730592752096E-6</v>
      </c>
      <c r="E48" s="29">
        <f>'Weather tariffs'!E48/SUM('Weather tariffs'!$E$46:$E$69)</f>
        <v>3.0028026828011907E-6</v>
      </c>
      <c r="F48" s="29">
        <f>'Weather tariffs'!F48/SUM('Weather tariffs'!$F$46:$F$69)</f>
        <v>2.5982304696801571E-6</v>
      </c>
      <c r="G48" s="29">
        <f>'Weather tariffs'!G48/SUM('Weather tariffs'!$G$46:$G$69)</f>
        <v>2.8652931071975692E-6</v>
      </c>
      <c r="H48" s="29">
        <f>'Weather tariffs'!H48/SUM('Weather tariffs'!$H$46:$H$69)</f>
        <v>2.8175867820026034E-6</v>
      </c>
      <c r="I48" s="29">
        <f>'Weather tariffs'!I48/SUM('Weather tariffs'!$I$46:$I$69)</f>
        <v>3.9329068168287271E-6</v>
      </c>
      <c r="J48" s="29">
        <f>'Weather tariffs'!J48/SUM('Weather tariffs'!$J$46:$J$69)</f>
        <v>3.9462601542061508E-6</v>
      </c>
      <c r="K48" s="29">
        <f>'Weather tariffs'!K48/SUM('Weather tariffs'!$K$46:$K$69)</f>
        <v>2.8333593590269368E-6</v>
      </c>
      <c r="L48" s="29">
        <f>'Weather tariffs'!L48/SUM('Weather tariffs'!$L$46:$L$69)</f>
        <v>2.4570698796146328E-6</v>
      </c>
      <c r="M48" s="29">
        <f>'Weather tariffs'!M48/SUM('Weather tariffs'!$M$46:$M$69)</f>
        <v>2.9968303323118692E-6</v>
      </c>
      <c r="N48" s="29">
        <f>'Weather tariffs'!N48/SUM('Weather tariffs'!$N$46:$N$69)</f>
        <v>3.5182492939727936E-6</v>
      </c>
      <c r="O48" s="14"/>
    </row>
    <row r="49" spans="1:15">
      <c r="A49" s="23">
        <v>213</v>
      </c>
      <c r="B49" s="23" t="s">
        <v>73</v>
      </c>
      <c r="C49" s="29">
        <f>'Weather tariffs'!C49/SUM('Weather tariffs'!$C$46:$C$69)</f>
        <v>0</v>
      </c>
      <c r="D49" s="29">
        <f>'Weather tariffs'!D49/SUM('Weather tariffs'!$D$46:$D$69)</f>
        <v>0</v>
      </c>
      <c r="E49" s="29">
        <f>'Weather tariffs'!E49/SUM('Weather tariffs'!$E$46:$E$69)</f>
        <v>0</v>
      </c>
      <c r="F49" s="29">
        <f>'Weather tariffs'!F49/SUM('Weather tariffs'!$F$46:$F$69)</f>
        <v>0</v>
      </c>
      <c r="G49" s="29">
        <f>'Weather tariffs'!G49/SUM('Weather tariffs'!$G$46:$G$69)</f>
        <v>0</v>
      </c>
      <c r="H49" s="29">
        <f>'Weather tariffs'!H49/SUM('Weather tariffs'!$H$46:$H$69)</f>
        <v>0</v>
      </c>
      <c r="I49" s="29">
        <f>'Weather tariffs'!I49/SUM('Weather tariffs'!$I$46:$I$69)</f>
        <v>0</v>
      </c>
      <c r="J49" s="29">
        <f>'Weather tariffs'!J49/SUM('Weather tariffs'!$J$46:$J$69)</f>
        <v>0</v>
      </c>
      <c r="K49" s="29">
        <f>'Weather tariffs'!K49/SUM('Weather tariffs'!$K$46:$K$69)</f>
        <v>0</v>
      </c>
      <c r="L49" s="29">
        <f>'Weather tariffs'!L49/SUM('Weather tariffs'!$L$46:$L$69)</f>
        <v>0</v>
      </c>
      <c r="M49" s="29">
        <f>'Weather tariffs'!M49/SUM('Weather tariffs'!$M$46:$M$69)</f>
        <v>0</v>
      </c>
      <c r="N49" s="29">
        <f>'Weather tariffs'!N49/SUM('Weather tariffs'!$N$46:$N$69)</f>
        <v>0</v>
      </c>
      <c r="O49" s="14"/>
    </row>
    <row r="50" spans="1:15">
      <c r="A50" s="23">
        <v>214</v>
      </c>
      <c r="B50" s="23" t="s">
        <v>74</v>
      </c>
      <c r="C50" s="29">
        <f>'Weather tariffs'!C50/SUM('Weather tariffs'!$C$46:$C$69)</f>
        <v>0</v>
      </c>
      <c r="D50" s="29">
        <f>'Weather tariffs'!D50/SUM('Weather tariffs'!$D$46:$D$69)</f>
        <v>0</v>
      </c>
      <c r="E50" s="29">
        <f>'Weather tariffs'!E50/SUM('Weather tariffs'!$E$46:$E$69)</f>
        <v>0</v>
      </c>
      <c r="F50" s="29">
        <f>'Weather tariffs'!F50/SUM('Weather tariffs'!$F$46:$F$69)</f>
        <v>0</v>
      </c>
      <c r="G50" s="29">
        <f>'Weather tariffs'!G50/SUM('Weather tariffs'!$G$46:$G$69)</f>
        <v>0</v>
      </c>
      <c r="H50" s="29">
        <f>'Weather tariffs'!H50/SUM('Weather tariffs'!$H$46:$H$69)</f>
        <v>0</v>
      </c>
      <c r="I50" s="29">
        <f>'Weather tariffs'!I50/SUM('Weather tariffs'!$I$46:$I$69)</f>
        <v>0</v>
      </c>
      <c r="J50" s="29">
        <f>'Weather tariffs'!J50/SUM('Weather tariffs'!$J$46:$J$69)</f>
        <v>0</v>
      </c>
      <c r="K50" s="29">
        <f>'Weather tariffs'!K50/SUM('Weather tariffs'!$K$46:$K$69)</f>
        <v>0</v>
      </c>
      <c r="L50" s="29">
        <f>'Weather tariffs'!L50/SUM('Weather tariffs'!$L$46:$L$69)</f>
        <v>0</v>
      </c>
      <c r="M50" s="29">
        <f>'Weather tariffs'!M50/SUM('Weather tariffs'!$M$46:$M$69)</f>
        <v>0</v>
      </c>
      <c r="N50" s="29">
        <f>'Weather tariffs'!N50/SUM('Weather tariffs'!$N$46:$N$69)</f>
        <v>0</v>
      </c>
      <c r="O50" s="14"/>
    </row>
    <row r="51" spans="1:15">
      <c r="A51" s="22">
        <v>215</v>
      </c>
      <c r="B51" s="22" t="s">
        <v>71</v>
      </c>
      <c r="C51" s="29">
        <f>'Weather tariffs'!C51/SUM('Weather tariffs'!$C$46:$C$69)</f>
        <v>0.40387729382905146</v>
      </c>
      <c r="D51" s="29">
        <f>'Weather tariffs'!D51/SUM('Weather tariffs'!$D$46:$D$69)</f>
        <v>0.4003540370242521</v>
      </c>
      <c r="E51" s="29">
        <f>'Weather tariffs'!E51/SUM('Weather tariffs'!$E$46:$E$69)</f>
        <v>0.43267639729105328</v>
      </c>
      <c r="F51" s="29">
        <f>'Weather tariffs'!F51/SUM('Weather tariffs'!$F$46:$F$69)</f>
        <v>0.44387863669842897</v>
      </c>
      <c r="G51" s="29">
        <f>'Weather tariffs'!G51/SUM('Weather tariffs'!$G$46:$G$69)</f>
        <v>0.43766953790299135</v>
      </c>
      <c r="H51" s="29">
        <f>'Weather tariffs'!H51/SUM('Weather tariffs'!$H$46:$H$69)</f>
        <v>0.41880661483529941</v>
      </c>
      <c r="I51" s="29">
        <f>'Weather tariffs'!I51/SUM('Weather tariffs'!$I$46:$I$69)</f>
        <v>0.39987213709037778</v>
      </c>
      <c r="J51" s="29">
        <f>'Weather tariffs'!J51/SUM('Weather tariffs'!$J$46:$J$69)</f>
        <v>0.39430401219867939</v>
      </c>
      <c r="K51" s="29">
        <f>'Weather tariffs'!K51/SUM('Weather tariffs'!$K$46:$K$69)</f>
        <v>0.41689806454973716</v>
      </c>
      <c r="L51" s="29">
        <f>'Weather tariffs'!L51/SUM('Weather tariffs'!$L$46:$L$69)</f>
        <v>0.42074627846332574</v>
      </c>
      <c r="M51" s="29">
        <f>'Weather tariffs'!M51/SUM('Weather tariffs'!$M$46:$M$69)</f>
        <v>0.40758113002762242</v>
      </c>
      <c r="N51" s="29">
        <f>'Weather tariffs'!N51/SUM('Weather tariffs'!$N$46:$N$69)</f>
        <v>0.39904590474545737</v>
      </c>
      <c r="O51" s="14"/>
    </row>
    <row r="52" spans="1:15">
      <c r="A52" s="22">
        <v>217</v>
      </c>
      <c r="B52" s="22" t="s">
        <v>75</v>
      </c>
      <c r="C52" s="29">
        <f>'Weather tariffs'!C52/SUM('Weather tariffs'!$C$46:$C$69)</f>
        <v>3.5246264616305345E-3</v>
      </c>
      <c r="D52" s="29">
        <f>'Weather tariffs'!D52/SUM('Weather tariffs'!$D$46:$D$69)</f>
        <v>3.1104251796487733E-3</v>
      </c>
      <c r="E52" s="29">
        <f>'Weather tariffs'!E52/SUM('Weather tariffs'!$E$46:$E$69)</f>
        <v>2.6171328565411335E-3</v>
      </c>
      <c r="F52" s="29">
        <f>'Weather tariffs'!F52/SUM('Weather tariffs'!$F$46:$F$69)</f>
        <v>2.9713931331869095E-3</v>
      </c>
      <c r="G52" s="29">
        <f>'Weather tariffs'!G52/SUM('Weather tariffs'!$G$46:$G$69)</f>
        <v>2.7427861409537024E-3</v>
      </c>
      <c r="H52" s="29">
        <f>'Weather tariffs'!H52/SUM('Weather tariffs'!$H$46:$H$69)</f>
        <v>2.8289290675165371E-3</v>
      </c>
      <c r="I52" s="29">
        <f>'Weather tariffs'!I52/SUM('Weather tariffs'!$I$46:$I$69)</f>
        <v>3.0790081767832927E-3</v>
      </c>
      <c r="J52" s="29">
        <f>'Weather tariffs'!J52/SUM('Weather tariffs'!$J$46:$J$69)</f>
        <v>3.4986497928915622E-3</v>
      </c>
      <c r="K52" s="29">
        <f>'Weather tariffs'!K52/SUM('Weather tariffs'!$K$46:$K$69)</f>
        <v>3.4150737932475213E-3</v>
      </c>
      <c r="L52" s="29">
        <f>'Weather tariffs'!L52/SUM('Weather tariffs'!$L$46:$L$69)</f>
        <v>3.03423559433611E-3</v>
      </c>
      <c r="M52" s="29">
        <f>'Weather tariffs'!M52/SUM('Weather tariffs'!$M$46:$M$69)</f>
        <v>3.6020329675262859E-3</v>
      </c>
      <c r="N52" s="29">
        <f>'Weather tariffs'!N52/SUM('Weather tariffs'!$N$46:$N$69)</f>
        <v>3.1457420045087094E-3</v>
      </c>
      <c r="O52" s="14"/>
    </row>
    <row r="53" spans="1:15">
      <c r="A53" s="22">
        <v>218</v>
      </c>
      <c r="B53" s="22" t="s">
        <v>76</v>
      </c>
      <c r="C53" s="29">
        <f>'Weather tariffs'!C53/SUM('Weather tariffs'!$C$46:$C$69)</f>
        <v>1.6117506515154974E-4</v>
      </c>
      <c r="D53" s="29">
        <f>'Weather tariffs'!D53/SUM('Weather tariffs'!$D$46:$D$69)</f>
        <v>1.6212927819169852E-4</v>
      </c>
      <c r="E53" s="29">
        <f>'Weather tariffs'!E53/SUM('Weather tariffs'!$E$46:$E$69)</f>
        <v>1.3566535641909181E-4</v>
      </c>
      <c r="F53" s="29">
        <f>'Weather tariffs'!F53/SUM('Weather tariffs'!$F$46:$F$69)</f>
        <v>1.6560990010524361E-4</v>
      </c>
      <c r="G53" s="29">
        <f>'Weather tariffs'!G53/SUM('Weather tariffs'!$G$46:$G$69)</f>
        <v>1.6119888046514793E-4</v>
      </c>
      <c r="H53" s="29">
        <f>'Weather tariffs'!H53/SUM('Weather tariffs'!$H$46:$H$69)</f>
        <v>1.5205376838024263E-4</v>
      </c>
      <c r="I53" s="29">
        <f>'Weather tariffs'!I53/SUM('Weather tariffs'!$I$46:$I$69)</f>
        <v>1.8671328362640025E-4</v>
      </c>
      <c r="J53" s="29">
        <f>'Weather tariffs'!J53/SUM('Weather tariffs'!$J$46:$J$69)</f>
        <v>1.9380780016157149E-4</v>
      </c>
      <c r="K53" s="29">
        <f>'Weather tariffs'!K53/SUM('Weather tariffs'!$K$46:$K$69)</f>
        <v>2.3385002680667048E-4</v>
      </c>
      <c r="L53" s="29">
        <f>'Weather tariffs'!L53/SUM('Weather tariffs'!$L$46:$L$69)</f>
        <v>2.2800491632878512E-4</v>
      </c>
      <c r="M53" s="29">
        <f>'Weather tariffs'!M53/SUM('Weather tariffs'!$M$46:$M$69)</f>
        <v>2.2286508797914438E-4</v>
      </c>
      <c r="N53" s="29">
        <f>'Weather tariffs'!N53/SUM('Weather tariffs'!$N$46:$N$69)</f>
        <v>1.6831394545670483E-4</v>
      </c>
      <c r="O53" s="14"/>
    </row>
    <row r="54" spans="1:15">
      <c r="A54" s="23">
        <v>220</v>
      </c>
      <c r="B54" s="23" t="s">
        <v>77</v>
      </c>
      <c r="C54" s="29">
        <f>'Weather tariffs'!C54/SUM('Weather tariffs'!$C$46:$C$69)</f>
        <v>0</v>
      </c>
      <c r="D54" s="29">
        <f>'Weather tariffs'!D54/SUM('Weather tariffs'!$D$46:$D$69)</f>
        <v>0</v>
      </c>
      <c r="E54" s="29">
        <f>'Weather tariffs'!E54/SUM('Weather tariffs'!$E$46:$E$69)</f>
        <v>0</v>
      </c>
      <c r="F54" s="29">
        <f>'Weather tariffs'!F54/SUM('Weather tariffs'!$F$46:$F$69)</f>
        <v>0</v>
      </c>
      <c r="G54" s="29">
        <f>'Weather tariffs'!G54/SUM('Weather tariffs'!$G$46:$G$69)</f>
        <v>0</v>
      </c>
      <c r="H54" s="29">
        <f>'Weather tariffs'!H54/SUM('Weather tariffs'!$H$46:$H$69)</f>
        <v>0</v>
      </c>
      <c r="I54" s="29">
        <f>'Weather tariffs'!I54/SUM('Weather tariffs'!$I$46:$I$69)</f>
        <v>0</v>
      </c>
      <c r="J54" s="29">
        <f>'Weather tariffs'!J54/SUM('Weather tariffs'!$J$46:$J$69)</f>
        <v>0</v>
      </c>
      <c r="K54" s="29">
        <f>'Weather tariffs'!K54/SUM('Weather tariffs'!$K$46:$K$69)</f>
        <v>0</v>
      </c>
      <c r="L54" s="29">
        <f>'Weather tariffs'!L54/SUM('Weather tariffs'!$L$46:$L$69)</f>
        <v>0</v>
      </c>
      <c r="M54" s="29">
        <f>'Weather tariffs'!M54/SUM('Weather tariffs'!$M$46:$M$69)</f>
        <v>0</v>
      </c>
      <c r="N54" s="29">
        <f>'Weather tariffs'!N54/SUM('Weather tariffs'!$N$46:$N$69)</f>
        <v>0</v>
      </c>
      <c r="O54" s="14"/>
    </row>
    <row r="55" spans="1:15">
      <c r="A55" s="22">
        <v>223</v>
      </c>
      <c r="B55" s="22" t="s">
        <v>78</v>
      </c>
      <c r="C55" s="29">
        <f>'Weather tariffs'!C55/SUM('Weather tariffs'!$C$46:$C$69)</f>
        <v>7.2376228961522761E-4</v>
      </c>
      <c r="D55" s="29">
        <f>'Weather tariffs'!D55/SUM('Weather tariffs'!$D$46:$D$69)</f>
        <v>3.5419261634029735E-4</v>
      </c>
      <c r="E55" s="29">
        <f>'Weather tariffs'!E55/SUM('Weather tariffs'!$E$46:$E$69)</f>
        <v>5.4407824102670308E-4</v>
      </c>
      <c r="F55" s="29">
        <f>'Weather tariffs'!F55/SUM('Weather tariffs'!$F$46:$F$69)</f>
        <v>7.1617275324351959E-4</v>
      </c>
      <c r="G55" s="29">
        <f>'Weather tariffs'!G55/SUM('Weather tariffs'!$G$46:$G$69)</f>
        <v>6.3879304651923618E-4</v>
      </c>
      <c r="H55" s="29">
        <f>'Weather tariffs'!H55/SUM('Weather tariffs'!$H$46:$H$69)</f>
        <v>7.0687856981501058E-4</v>
      </c>
      <c r="I55" s="29">
        <f>'Weather tariffs'!I55/SUM('Weather tariffs'!$I$46:$I$69)</f>
        <v>2.7036092861119036E-4</v>
      </c>
      <c r="J55" s="29">
        <f>'Weather tariffs'!J55/SUM('Weather tariffs'!$J$46:$J$69)</f>
        <v>7.6511020401549845E-4</v>
      </c>
      <c r="K55" s="29">
        <f>'Weather tariffs'!K55/SUM('Weather tariffs'!$K$46:$K$69)</f>
        <v>1.1855805870662893E-3</v>
      </c>
      <c r="L55" s="29">
        <f>'Weather tariffs'!L55/SUM('Weather tariffs'!$L$46:$L$69)</f>
        <v>1.3362997910273235E-3</v>
      </c>
      <c r="M55" s="29">
        <f>'Weather tariffs'!M55/SUM('Weather tariffs'!$M$46:$M$69)</f>
        <v>9.0127255445624378E-4</v>
      </c>
      <c r="N55" s="29">
        <f>'Weather tariffs'!N55/SUM('Weather tariffs'!$N$46:$N$69)</f>
        <v>6.6193668585547562E-4</v>
      </c>
      <c r="O55" s="14"/>
    </row>
    <row r="56" spans="1:15">
      <c r="A56" s="22">
        <v>225</v>
      </c>
      <c r="B56" s="22" t="s">
        <v>79</v>
      </c>
      <c r="C56" s="29">
        <f>'Weather tariffs'!C56/SUM('Weather tariffs'!$C$46:$C$69)</f>
        <v>9.895168979831971E-4</v>
      </c>
      <c r="D56" s="29">
        <f>'Weather tariffs'!D56/SUM('Weather tariffs'!$D$46:$D$69)</f>
        <v>8.77040089497498E-4</v>
      </c>
      <c r="E56" s="29">
        <f>'Weather tariffs'!E56/SUM('Weather tariffs'!$E$46:$E$69)</f>
        <v>8.1743901765044241E-4</v>
      </c>
      <c r="F56" s="29">
        <f>'Weather tariffs'!F56/SUM('Weather tariffs'!$F$46:$F$69)</f>
        <v>7.5936014710089228E-4</v>
      </c>
      <c r="G56" s="29">
        <f>'Weather tariffs'!G56/SUM('Weather tariffs'!$G$46:$G$69)</f>
        <v>7.0720453377210661E-4</v>
      </c>
      <c r="H56" s="29">
        <f>'Weather tariffs'!H56/SUM('Weather tariffs'!$H$46:$H$69)</f>
        <v>8.4422093827390336E-4</v>
      </c>
      <c r="I56" s="29">
        <f>'Weather tariffs'!I56/SUM('Weather tariffs'!$I$46:$I$69)</f>
        <v>9.2771988799832746E-4</v>
      </c>
      <c r="J56" s="29">
        <f>'Weather tariffs'!J56/SUM('Weather tariffs'!$J$46:$J$69)</f>
        <v>9.3402174526303406E-4</v>
      </c>
      <c r="K56" s="29">
        <f>'Weather tariffs'!K56/SUM('Weather tariffs'!$K$46:$K$69)</f>
        <v>7.5209721138505201E-4</v>
      </c>
      <c r="L56" s="29">
        <f>'Weather tariffs'!L56/SUM('Weather tariffs'!$L$46:$L$69)</f>
        <v>7.7009037426903706E-4</v>
      </c>
      <c r="M56" s="29">
        <f>'Weather tariffs'!M56/SUM('Weather tariffs'!$M$46:$M$69)</f>
        <v>7.983894357090533E-4</v>
      </c>
      <c r="N56" s="29">
        <f>'Weather tariffs'!N56/SUM('Weather tariffs'!$N$46:$N$69)</f>
        <v>8.6170130710941969E-4</v>
      </c>
      <c r="O56" s="14"/>
    </row>
    <row r="57" spans="1:15">
      <c r="A57" s="26">
        <v>227</v>
      </c>
      <c r="B57" s="26" t="s">
        <v>80</v>
      </c>
      <c r="C57" s="29">
        <f>'Weather tariffs'!C57/SUM('Weather tariffs'!$C$46:$C$69)</f>
        <v>0</v>
      </c>
      <c r="D57" s="29">
        <f>'Weather tariffs'!D57/SUM('Weather tariffs'!$D$46:$D$69)</f>
        <v>0</v>
      </c>
      <c r="E57" s="29">
        <f>'Weather tariffs'!E57/SUM('Weather tariffs'!$E$46:$E$69)</f>
        <v>0</v>
      </c>
      <c r="F57" s="29">
        <f>'Weather tariffs'!F57/SUM('Weather tariffs'!$F$46:$F$69)</f>
        <v>0</v>
      </c>
      <c r="G57" s="29">
        <f>'Weather tariffs'!G57/SUM('Weather tariffs'!$G$46:$G$69)</f>
        <v>0</v>
      </c>
      <c r="H57" s="29">
        <f>'Weather tariffs'!H57/SUM('Weather tariffs'!$H$46:$H$69)</f>
        <v>0</v>
      </c>
      <c r="I57" s="29">
        <f>'Weather tariffs'!I57/SUM('Weather tariffs'!$I$46:$I$69)</f>
        <v>0</v>
      </c>
      <c r="J57" s="29">
        <f>'Weather tariffs'!J57/SUM('Weather tariffs'!$J$46:$J$69)</f>
        <v>0</v>
      </c>
      <c r="K57" s="29">
        <f>'Weather tariffs'!K57/SUM('Weather tariffs'!$K$46:$K$69)</f>
        <v>0</v>
      </c>
      <c r="L57" s="29">
        <f>'Weather tariffs'!L57/SUM('Weather tariffs'!$L$46:$L$69)</f>
        <v>0</v>
      </c>
      <c r="M57" s="29">
        <f>'Weather tariffs'!M57/SUM('Weather tariffs'!$M$46:$M$69)</f>
        <v>0</v>
      </c>
      <c r="N57" s="29">
        <f>'Weather tariffs'!N57/SUM('Weather tariffs'!$N$46:$N$69)</f>
        <v>0</v>
      </c>
      <c r="O57" s="14"/>
    </row>
    <row r="58" spans="1:15">
      <c r="A58" s="22">
        <v>229</v>
      </c>
      <c r="B58" s="22" t="s">
        <v>81</v>
      </c>
      <c r="C58" s="29">
        <f>'Weather tariffs'!C58/SUM('Weather tariffs'!$C$46:$C$69)</f>
        <v>7.7453052000361787E-3</v>
      </c>
      <c r="D58" s="29">
        <f>'Weather tariffs'!D58/SUM('Weather tariffs'!$D$46:$D$69)</f>
        <v>7.7402303234326408E-3</v>
      </c>
      <c r="E58" s="29">
        <f>'Weather tariffs'!E58/SUM('Weather tariffs'!$E$46:$E$69)</f>
        <v>7.7251328314613876E-3</v>
      </c>
      <c r="F58" s="29">
        <f>'Weather tariffs'!F58/SUM('Weather tariffs'!$F$46:$F$69)</f>
        <v>7.8926927322602973E-3</v>
      </c>
      <c r="G58" s="29">
        <f>'Weather tariffs'!G58/SUM('Weather tariffs'!$G$46:$G$69)</f>
        <v>7.2754393192356378E-3</v>
      </c>
      <c r="H58" s="29">
        <f>'Weather tariffs'!H58/SUM('Weather tariffs'!$H$46:$H$69)</f>
        <v>7.8889912052565563E-3</v>
      </c>
      <c r="I58" s="29">
        <f>'Weather tariffs'!I58/SUM('Weather tariffs'!$I$46:$I$69)</f>
        <v>7.8995427121193919E-3</v>
      </c>
      <c r="J58" s="29">
        <f>'Weather tariffs'!J58/SUM('Weather tariffs'!$J$46:$J$69)</f>
        <v>8.3819262074189393E-3</v>
      </c>
      <c r="K58" s="29">
        <f>'Weather tariffs'!K58/SUM('Weather tariffs'!$K$46:$K$69)</f>
        <v>8.2525351972263326E-3</v>
      </c>
      <c r="L58" s="29">
        <f>'Weather tariffs'!L58/SUM('Weather tariffs'!$L$46:$L$69)</f>
        <v>8.8513373658243005E-3</v>
      </c>
      <c r="M58" s="29">
        <f>'Weather tariffs'!M58/SUM('Weather tariffs'!$M$46:$M$69)</f>
        <v>7.1477182744091438E-3</v>
      </c>
      <c r="N58" s="29">
        <f>'Weather tariffs'!N58/SUM('Weather tariffs'!$N$46:$N$69)</f>
        <v>7.8080967438074484E-3</v>
      </c>
      <c r="O58" s="14"/>
    </row>
    <row r="59" spans="1:15">
      <c r="A59" s="26">
        <v>236</v>
      </c>
      <c r="B59" s="26" t="s">
        <v>82</v>
      </c>
      <c r="C59" s="29">
        <f>'Weather tariffs'!C59/SUM('Weather tariffs'!$C$46:$C$69)</f>
        <v>0</v>
      </c>
      <c r="D59" s="29">
        <f>'Weather tariffs'!D59/SUM('Weather tariffs'!$D$46:$D$69)</f>
        <v>0</v>
      </c>
      <c r="E59" s="29">
        <f>'Weather tariffs'!E59/SUM('Weather tariffs'!$E$46:$E$69)</f>
        <v>0</v>
      </c>
      <c r="F59" s="29">
        <f>'Weather tariffs'!F59/SUM('Weather tariffs'!$F$46:$F$69)</f>
        <v>0</v>
      </c>
      <c r="G59" s="29">
        <f>'Weather tariffs'!G59/SUM('Weather tariffs'!$G$46:$G$69)</f>
        <v>0</v>
      </c>
      <c r="H59" s="29">
        <f>'Weather tariffs'!H59/SUM('Weather tariffs'!$H$46:$H$69)</f>
        <v>0</v>
      </c>
      <c r="I59" s="29">
        <f>'Weather tariffs'!I59/SUM('Weather tariffs'!$I$46:$I$69)</f>
        <v>0</v>
      </c>
      <c r="J59" s="29">
        <f>'Weather tariffs'!J59/SUM('Weather tariffs'!$J$46:$J$69)</f>
        <v>0</v>
      </c>
      <c r="K59" s="29">
        <f>'Weather tariffs'!K59/SUM('Weather tariffs'!$K$46:$K$69)</f>
        <v>0</v>
      </c>
      <c r="L59" s="29">
        <f>'Weather tariffs'!L59/SUM('Weather tariffs'!$L$46:$L$69)</f>
        <v>0</v>
      </c>
      <c r="M59" s="29">
        <f>'Weather tariffs'!M59/SUM('Weather tariffs'!$M$46:$M$69)</f>
        <v>0</v>
      </c>
      <c r="N59" s="29">
        <f>'Weather tariffs'!N59/SUM('Weather tariffs'!$N$46:$N$69)</f>
        <v>0</v>
      </c>
      <c r="O59" s="14"/>
    </row>
    <row r="60" spans="1:15">
      <c r="A60" s="22">
        <v>240</v>
      </c>
      <c r="B60" s="22" t="s">
        <v>83</v>
      </c>
      <c r="C60" s="29">
        <f>'Weather tariffs'!C60/SUM('Weather tariffs'!$C$46:$C$69)</f>
        <v>0.28407179857161091</v>
      </c>
      <c r="D60" s="29">
        <f>'Weather tariffs'!D60/SUM('Weather tariffs'!$D$46:$D$69)</f>
        <v>0.29043929231562837</v>
      </c>
      <c r="E60" s="29">
        <f>'Weather tariffs'!E60/SUM('Weather tariffs'!$E$46:$E$69)</f>
        <v>0.27687687882006856</v>
      </c>
      <c r="F60" s="29">
        <f>'Weather tariffs'!F60/SUM('Weather tariffs'!$F$46:$F$69)</f>
        <v>0.27083538480732111</v>
      </c>
      <c r="G60" s="29">
        <f>'Weather tariffs'!G60/SUM('Weather tariffs'!$G$46:$G$69)</f>
        <v>0.26995540966031478</v>
      </c>
      <c r="H60" s="29">
        <f>'Weather tariffs'!H60/SUM('Weather tariffs'!$H$46:$H$69)</f>
        <v>0.27114564409416364</v>
      </c>
      <c r="I60" s="29">
        <f>'Weather tariffs'!I60/SUM('Weather tariffs'!$I$46:$I$69)</f>
        <v>0.2911501096846621</v>
      </c>
      <c r="J60" s="29">
        <f>'Weather tariffs'!J60/SUM('Weather tariffs'!$J$46:$J$69)</f>
        <v>0.29158127027398406</v>
      </c>
      <c r="K60" s="29">
        <f>'Weather tariffs'!K60/SUM('Weather tariffs'!$K$46:$K$69)</f>
        <v>0.25505619674649571</v>
      </c>
      <c r="L60" s="29">
        <f>'Weather tariffs'!L60/SUM('Weather tariffs'!$L$46:$L$69)</f>
        <v>0.24538522349222827</v>
      </c>
      <c r="M60" s="29">
        <f>'Weather tariffs'!M60/SUM('Weather tariffs'!$M$46:$M$69)</f>
        <v>0.26329666731561741</v>
      </c>
      <c r="N60" s="29">
        <f>'Weather tariffs'!N60/SUM('Weather tariffs'!$N$46:$N$69)</f>
        <v>0.27554828430718509</v>
      </c>
      <c r="O60" s="14"/>
    </row>
    <row r="61" spans="1:15">
      <c r="A61" s="22">
        <v>242</v>
      </c>
      <c r="B61" s="22" t="s">
        <v>84</v>
      </c>
      <c r="C61" s="29">
        <f>'Weather tariffs'!C61/SUM('Weather tariffs'!$C$46:$C$69)</f>
        <v>6.062549291595767E-3</v>
      </c>
      <c r="D61" s="29">
        <f>'Weather tariffs'!D61/SUM('Weather tariffs'!$D$46:$D$69)</f>
        <v>6.007921425438106E-3</v>
      </c>
      <c r="E61" s="29">
        <f>'Weather tariffs'!E61/SUM('Weather tariffs'!$E$46:$E$69)</f>
        <v>7.1976334446833892E-3</v>
      </c>
      <c r="F61" s="29">
        <f>'Weather tariffs'!F61/SUM('Weather tariffs'!$F$46:$F$69)</f>
        <v>7.3670750750179006E-3</v>
      </c>
      <c r="G61" s="29">
        <f>'Weather tariffs'!G61/SUM('Weather tariffs'!$G$46:$G$69)</f>
        <v>7.3486402380326561E-3</v>
      </c>
      <c r="H61" s="29">
        <f>'Weather tariffs'!H61/SUM('Weather tariffs'!$H$46:$H$69)</f>
        <v>6.5463451601118867E-3</v>
      </c>
      <c r="I61" s="29">
        <f>'Weather tariffs'!I61/SUM('Weather tariffs'!$I$46:$I$69)</f>
        <v>6.1089665485495395E-3</v>
      </c>
      <c r="J61" s="29">
        <f>'Weather tariffs'!J61/SUM('Weather tariffs'!$J$46:$J$69)</f>
        <v>6.2026736771436664E-3</v>
      </c>
      <c r="K61" s="29">
        <f>'Weather tariffs'!K61/SUM('Weather tariffs'!$K$46:$K$69)</f>
        <v>6.6370052063338828E-3</v>
      </c>
      <c r="L61" s="29">
        <f>'Weather tariffs'!L61/SUM('Weather tariffs'!$L$46:$L$69)</f>
        <v>7.0931475079676915E-3</v>
      </c>
      <c r="M61" s="29">
        <f>'Weather tariffs'!M61/SUM('Weather tariffs'!$M$46:$M$69)</f>
        <v>5.819324893638806E-3</v>
      </c>
      <c r="N61" s="29">
        <f>'Weather tariffs'!N61/SUM('Weather tariffs'!$N$46:$N$69)</f>
        <v>5.8831535230680588E-3</v>
      </c>
      <c r="O61" s="14"/>
    </row>
    <row r="62" spans="1:15">
      <c r="A62" s="22">
        <v>244</v>
      </c>
      <c r="B62" s="22" t="s">
        <v>85</v>
      </c>
      <c r="C62" s="29">
        <f>'Weather tariffs'!C62/SUM('Weather tariffs'!$C$46:$C$69)</f>
        <v>7.8016101498633569E-2</v>
      </c>
      <c r="D62" s="29">
        <f>'Weather tariffs'!D62/SUM('Weather tariffs'!$D$46:$D$69)</f>
        <v>8.4783464174474646E-2</v>
      </c>
      <c r="E62" s="29">
        <f>'Weather tariffs'!E62/SUM('Weather tariffs'!$E$46:$E$69)</f>
        <v>6.5661080914440964E-2</v>
      </c>
      <c r="F62" s="29">
        <f>'Weather tariffs'!F62/SUM('Weather tariffs'!$F$46:$F$69)</f>
        <v>6.5421347175075015E-2</v>
      </c>
      <c r="G62" s="29">
        <f>'Weather tariffs'!G62/SUM('Weather tariffs'!$G$46:$G$69)</f>
        <v>6.8647570673264921E-2</v>
      </c>
      <c r="H62" s="29">
        <f>'Weather tariffs'!H62/SUM('Weather tariffs'!$H$46:$H$69)</f>
        <v>7.3223541208531556E-2</v>
      </c>
      <c r="I62" s="29">
        <f>'Weather tariffs'!I62/SUM('Weather tariffs'!$I$46:$I$69)</f>
        <v>8.0844973406975509E-2</v>
      </c>
      <c r="J62" s="29">
        <f>'Weather tariffs'!J62/SUM('Weather tariffs'!$J$46:$J$69)</f>
        <v>8.4429586026979905E-2</v>
      </c>
      <c r="K62" s="29">
        <f>'Weather tariffs'!K62/SUM('Weather tariffs'!$K$46:$K$69)</f>
        <v>7.5385203962515912E-2</v>
      </c>
      <c r="L62" s="29">
        <f>'Weather tariffs'!L62/SUM('Weather tariffs'!$L$46:$L$69)</f>
        <v>7.3879769070723772E-2</v>
      </c>
      <c r="M62" s="29">
        <f>'Weather tariffs'!M62/SUM('Weather tariffs'!$M$46:$M$69)</f>
        <v>8.6323854814155984E-2</v>
      </c>
      <c r="N62" s="29">
        <f>'Weather tariffs'!N62/SUM('Weather tariffs'!$N$46:$N$69)</f>
        <v>8.7409723465380687E-2</v>
      </c>
      <c r="O62" s="14"/>
    </row>
    <row r="63" spans="1:15">
      <c r="A63" s="23">
        <v>246</v>
      </c>
      <c r="B63" s="23" t="s">
        <v>86</v>
      </c>
      <c r="C63" s="29">
        <f>'Weather tariffs'!C63/SUM('Weather tariffs'!$C$46:$C$69)</f>
        <v>0</v>
      </c>
      <c r="D63" s="29">
        <f>'Weather tariffs'!D63/SUM('Weather tariffs'!$D$46:$D$69)</f>
        <v>0</v>
      </c>
      <c r="E63" s="29">
        <f>'Weather tariffs'!E63/SUM('Weather tariffs'!$E$46:$E$69)</f>
        <v>0</v>
      </c>
      <c r="F63" s="29">
        <f>'Weather tariffs'!F63/SUM('Weather tariffs'!$F$46:$F$69)</f>
        <v>0</v>
      </c>
      <c r="G63" s="29">
        <f>'Weather tariffs'!G63/SUM('Weather tariffs'!$G$46:$G$69)</f>
        <v>0</v>
      </c>
      <c r="H63" s="29">
        <f>'Weather tariffs'!H63/SUM('Weather tariffs'!$H$46:$H$69)</f>
        <v>0</v>
      </c>
      <c r="I63" s="29">
        <f>'Weather tariffs'!I63/SUM('Weather tariffs'!$I$46:$I$69)</f>
        <v>0</v>
      </c>
      <c r="J63" s="29">
        <f>'Weather tariffs'!J63/SUM('Weather tariffs'!$J$46:$J$69)</f>
        <v>0</v>
      </c>
      <c r="K63" s="29">
        <f>'Weather tariffs'!K63/SUM('Weather tariffs'!$K$46:$K$69)</f>
        <v>0</v>
      </c>
      <c r="L63" s="29">
        <f>'Weather tariffs'!L63/SUM('Weather tariffs'!$L$46:$L$69)</f>
        <v>0</v>
      </c>
      <c r="M63" s="29">
        <f>'Weather tariffs'!M63/SUM('Weather tariffs'!$M$46:$M$69)</f>
        <v>0</v>
      </c>
      <c r="N63" s="29">
        <f>'Weather tariffs'!N63/SUM('Weather tariffs'!$N$46:$N$69)</f>
        <v>0</v>
      </c>
      <c r="O63" s="14"/>
    </row>
    <row r="64" spans="1:15">
      <c r="A64" s="23">
        <v>248</v>
      </c>
      <c r="B64" s="23" t="s">
        <v>87</v>
      </c>
      <c r="C64" s="29">
        <f>'Weather tariffs'!C64/SUM('Weather tariffs'!$C$46:$C$69)</f>
        <v>0</v>
      </c>
      <c r="D64" s="29">
        <f>'Weather tariffs'!D64/SUM('Weather tariffs'!$D$46:$D$69)</f>
        <v>0</v>
      </c>
      <c r="E64" s="29">
        <f>'Weather tariffs'!E64/SUM('Weather tariffs'!$E$46:$E$69)</f>
        <v>0</v>
      </c>
      <c r="F64" s="29">
        <f>'Weather tariffs'!F64/SUM('Weather tariffs'!$F$46:$F$69)</f>
        <v>0</v>
      </c>
      <c r="G64" s="29">
        <f>'Weather tariffs'!G64/SUM('Weather tariffs'!$G$46:$G$69)</f>
        <v>0</v>
      </c>
      <c r="H64" s="29">
        <f>'Weather tariffs'!H64/SUM('Weather tariffs'!$H$46:$H$69)</f>
        <v>0</v>
      </c>
      <c r="I64" s="29">
        <f>'Weather tariffs'!I64/SUM('Weather tariffs'!$I$46:$I$69)</f>
        <v>0</v>
      </c>
      <c r="J64" s="29">
        <f>'Weather tariffs'!J64/SUM('Weather tariffs'!$J$46:$J$69)</f>
        <v>0</v>
      </c>
      <c r="K64" s="29">
        <f>'Weather tariffs'!K64/SUM('Weather tariffs'!$K$46:$K$69)</f>
        <v>0</v>
      </c>
      <c r="L64" s="29">
        <f>'Weather tariffs'!L64/SUM('Weather tariffs'!$L$46:$L$69)</f>
        <v>0</v>
      </c>
      <c r="M64" s="29">
        <f>'Weather tariffs'!M64/SUM('Weather tariffs'!$M$46:$M$69)</f>
        <v>0</v>
      </c>
      <c r="N64" s="29">
        <f>'Weather tariffs'!N64/SUM('Weather tariffs'!$N$46:$N$69)</f>
        <v>0</v>
      </c>
      <c r="O64" s="14"/>
    </row>
    <row r="65" spans="1:15">
      <c r="A65" s="23">
        <v>251</v>
      </c>
      <c r="B65" s="23" t="s">
        <v>88</v>
      </c>
      <c r="C65" s="29">
        <f>'Weather tariffs'!C65/SUM('Weather tariffs'!$C$46:$C$69)</f>
        <v>0</v>
      </c>
      <c r="D65" s="29">
        <f>'Weather tariffs'!D65/SUM('Weather tariffs'!$D$46:$D$69)</f>
        <v>0</v>
      </c>
      <c r="E65" s="29">
        <f>'Weather tariffs'!E65/SUM('Weather tariffs'!$E$46:$E$69)</f>
        <v>0</v>
      </c>
      <c r="F65" s="29">
        <f>'Weather tariffs'!F65/SUM('Weather tariffs'!$F$46:$F$69)</f>
        <v>0</v>
      </c>
      <c r="G65" s="29">
        <f>'Weather tariffs'!G65/SUM('Weather tariffs'!$G$46:$G$69)</f>
        <v>0</v>
      </c>
      <c r="H65" s="29">
        <f>'Weather tariffs'!H65/SUM('Weather tariffs'!$H$46:$H$69)</f>
        <v>0</v>
      </c>
      <c r="I65" s="29">
        <f>'Weather tariffs'!I65/SUM('Weather tariffs'!$I$46:$I$69)</f>
        <v>0</v>
      </c>
      <c r="J65" s="29">
        <f>'Weather tariffs'!J65/SUM('Weather tariffs'!$J$46:$J$69)</f>
        <v>0</v>
      </c>
      <c r="K65" s="29">
        <f>'Weather tariffs'!K65/SUM('Weather tariffs'!$K$46:$K$69)</f>
        <v>0</v>
      </c>
      <c r="L65" s="29">
        <f>'Weather tariffs'!L65/SUM('Weather tariffs'!$L$46:$L$69)</f>
        <v>0</v>
      </c>
      <c r="M65" s="29">
        <f>'Weather tariffs'!M65/SUM('Weather tariffs'!$M$46:$M$69)</f>
        <v>0</v>
      </c>
      <c r="N65" s="29">
        <f>'Weather tariffs'!N65/SUM('Weather tariffs'!$N$46:$N$69)</f>
        <v>0</v>
      </c>
      <c r="O65" s="14"/>
    </row>
    <row r="66" spans="1:15">
      <c r="A66" s="23">
        <v>256</v>
      </c>
      <c r="B66" s="23" t="s">
        <v>89</v>
      </c>
      <c r="C66" s="29">
        <f>'Weather tariffs'!C66/SUM('Weather tariffs'!$C$46:$C$69)</f>
        <v>0</v>
      </c>
      <c r="D66" s="29">
        <f>'Weather tariffs'!D66/SUM('Weather tariffs'!$D$46:$D$69)</f>
        <v>0</v>
      </c>
      <c r="E66" s="29">
        <f>'Weather tariffs'!E66/SUM('Weather tariffs'!$E$46:$E$69)</f>
        <v>0</v>
      </c>
      <c r="F66" s="29">
        <f>'Weather tariffs'!F66/SUM('Weather tariffs'!$F$46:$F$69)</f>
        <v>0</v>
      </c>
      <c r="G66" s="29">
        <f>'Weather tariffs'!G66/SUM('Weather tariffs'!$G$46:$G$69)</f>
        <v>0</v>
      </c>
      <c r="H66" s="29">
        <f>'Weather tariffs'!H66/SUM('Weather tariffs'!$H$46:$H$69)</f>
        <v>0</v>
      </c>
      <c r="I66" s="29">
        <f>'Weather tariffs'!I66/SUM('Weather tariffs'!$I$46:$I$69)</f>
        <v>0</v>
      </c>
      <c r="J66" s="29">
        <f>'Weather tariffs'!J66/SUM('Weather tariffs'!$J$46:$J$69)</f>
        <v>0</v>
      </c>
      <c r="K66" s="29">
        <f>'Weather tariffs'!K66/SUM('Weather tariffs'!$K$46:$K$69)</f>
        <v>0</v>
      </c>
      <c r="L66" s="29">
        <f>'Weather tariffs'!L66/SUM('Weather tariffs'!$L$46:$L$69)</f>
        <v>0</v>
      </c>
      <c r="M66" s="29">
        <f>'Weather tariffs'!M66/SUM('Weather tariffs'!$M$46:$M$69)</f>
        <v>0</v>
      </c>
      <c r="N66" s="29">
        <f>'Weather tariffs'!N66/SUM('Weather tariffs'!$N$46:$N$69)</f>
        <v>0</v>
      </c>
      <c r="O66" s="14"/>
    </row>
    <row r="67" spans="1:15">
      <c r="A67" s="23">
        <v>257</v>
      </c>
      <c r="B67" s="27" t="s">
        <v>90</v>
      </c>
      <c r="C67" s="29">
        <f>'Weather tariffs'!C67/SUM('Weather tariffs'!$C$46:$C$69)</f>
        <v>0</v>
      </c>
      <c r="D67" s="29">
        <f>'Weather tariffs'!D67/SUM('Weather tariffs'!$D$46:$D$69)</f>
        <v>0</v>
      </c>
      <c r="E67" s="29">
        <f>'Weather tariffs'!E67/SUM('Weather tariffs'!$E$46:$E$69)</f>
        <v>0</v>
      </c>
      <c r="F67" s="29">
        <f>'Weather tariffs'!F67/SUM('Weather tariffs'!$F$46:$F$69)</f>
        <v>0</v>
      </c>
      <c r="G67" s="29">
        <f>'Weather tariffs'!G67/SUM('Weather tariffs'!$G$46:$G$69)</f>
        <v>0</v>
      </c>
      <c r="H67" s="29">
        <f>'Weather tariffs'!H67/SUM('Weather tariffs'!$H$46:$H$69)</f>
        <v>0</v>
      </c>
      <c r="I67" s="29">
        <f>'Weather tariffs'!I67/SUM('Weather tariffs'!$I$46:$I$69)</f>
        <v>0</v>
      </c>
      <c r="J67" s="29">
        <f>'Weather tariffs'!J67/SUM('Weather tariffs'!$J$46:$J$69)</f>
        <v>0</v>
      </c>
      <c r="K67" s="29">
        <f>'Weather tariffs'!K67/SUM('Weather tariffs'!$K$46:$K$69)</f>
        <v>0</v>
      </c>
      <c r="L67" s="29">
        <f>'Weather tariffs'!L67/SUM('Weather tariffs'!$L$46:$L$69)</f>
        <v>0</v>
      </c>
      <c r="M67" s="29">
        <f>'Weather tariffs'!M67/SUM('Weather tariffs'!$M$46:$M$69)</f>
        <v>0</v>
      </c>
      <c r="N67" s="29">
        <f>'Weather tariffs'!N67/SUM('Weather tariffs'!$N$46:$N$69)</f>
        <v>0</v>
      </c>
      <c r="O67" s="14"/>
    </row>
    <row r="68" spans="1:15">
      <c r="A68" s="22">
        <v>260</v>
      </c>
      <c r="B68" s="22" t="s">
        <v>91</v>
      </c>
      <c r="C68" s="29">
        <f>'Weather tariffs'!C68/SUM('Weather tariffs'!$C$46:$C$69)</f>
        <v>8.3463073779533756E-2</v>
      </c>
      <c r="D68" s="29">
        <f>'Weather tariffs'!D68/SUM('Weather tariffs'!$D$46:$D$69)</f>
        <v>8.6504184945302001E-2</v>
      </c>
      <c r="E68" s="29">
        <f>'Weather tariffs'!E68/SUM('Weather tariffs'!$E$46:$E$69)</f>
        <v>8.0163983477437722E-2</v>
      </c>
      <c r="F68" s="29">
        <f>'Weather tariffs'!F68/SUM('Weather tariffs'!$F$46:$F$69)</f>
        <v>6.3833850191969937E-2</v>
      </c>
      <c r="G68" s="29">
        <f>'Weather tariffs'!G68/SUM('Weather tariffs'!$G$46:$G$69)</f>
        <v>7.4666160674029883E-2</v>
      </c>
      <c r="H68" s="29">
        <f>'Weather tariffs'!H68/SUM('Weather tariffs'!$H$46:$H$69)</f>
        <v>9.1847046474247546E-2</v>
      </c>
      <c r="I68" s="29">
        <f>'Weather tariffs'!I68/SUM('Weather tariffs'!$I$46:$I$69)</f>
        <v>8.8047534591030763E-2</v>
      </c>
      <c r="J68" s="29">
        <f>'Weather tariffs'!J68/SUM('Weather tariffs'!$J$46:$J$69)</f>
        <v>7.7971090232016066E-2</v>
      </c>
      <c r="K68" s="29">
        <f>'Weather tariffs'!K68/SUM('Weather tariffs'!$K$46:$K$69)</f>
        <v>8.0048151036228546E-2</v>
      </c>
      <c r="L68" s="29">
        <f>'Weather tariffs'!L68/SUM('Weather tariffs'!$L$46:$L$69)</f>
        <v>7.6958354776386934E-2</v>
      </c>
      <c r="M68" s="29">
        <f>'Weather tariffs'!M68/SUM('Weather tariffs'!$M$46:$M$69)</f>
        <v>8.0778184032233039E-2</v>
      </c>
      <c r="N68" s="29">
        <f>'Weather tariffs'!N68/SUM('Weather tariffs'!$N$46:$N$69)</f>
        <v>8.3039563264090968E-2</v>
      </c>
      <c r="O68" s="14"/>
    </row>
    <row r="69" spans="1:15">
      <c r="A69" s="22">
        <v>264</v>
      </c>
      <c r="B69" s="22" t="s">
        <v>92</v>
      </c>
      <c r="C69" s="29">
        <f>'Weather tariffs'!C69/SUM('Weather tariffs'!$C$46:$C$69)</f>
        <v>1.4240146541325482E-3</v>
      </c>
      <c r="D69" s="29">
        <f>'Weather tariffs'!D69/SUM('Weather tariffs'!$D$46:$D$69)</f>
        <v>1.3354097368437339E-3</v>
      </c>
      <c r="E69" s="29">
        <f>'Weather tariffs'!E69/SUM('Weather tariffs'!$E$46:$E$69)</f>
        <v>1.4119516558495457E-3</v>
      </c>
      <c r="F69" s="29">
        <f>'Weather tariffs'!F69/SUM('Weather tariffs'!$F$46:$F$69)</f>
        <v>1.1834284773308322E-3</v>
      </c>
      <c r="G69" s="29">
        <f>'Weather tariffs'!G69/SUM('Weather tariffs'!$G$46:$G$69)</f>
        <v>1.265455655066395E-3</v>
      </c>
      <c r="H69" s="29">
        <f>'Weather tariffs'!H69/SUM('Weather tariffs'!$H$46:$H$69)</f>
        <v>1.5608231799195697E-3</v>
      </c>
      <c r="I69" s="29">
        <f>'Weather tariffs'!I69/SUM('Weather tariffs'!$I$46:$I$69)</f>
        <v>1.5771425936297147E-3</v>
      </c>
      <c r="J69" s="29">
        <f>'Weather tariffs'!J69/SUM('Weather tariffs'!$J$46:$J$69)</f>
        <v>1.6503259964890124E-3</v>
      </c>
      <c r="K69" s="29">
        <f>'Weather tariffs'!K69/SUM('Weather tariffs'!$K$46:$K$69)</f>
        <v>1.8903761518430044E-3</v>
      </c>
      <c r="L69" s="29">
        <f>'Weather tariffs'!L69/SUM('Weather tariffs'!$L$46:$L$69)</f>
        <v>2.1859657238975164E-3</v>
      </c>
      <c r="M69" s="29">
        <f>'Weather tariffs'!M69/SUM('Weather tariffs'!$M$46:$M$69)</f>
        <v>2.1624547646285227E-3</v>
      </c>
      <c r="N69" s="29">
        <f>'Weather tariffs'!N69/SUM('Weather tariffs'!$N$46:$N$69)</f>
        <v>1.4772600485977012E-3</v>
      </c>
      <c r="O69" s="14"/>
    </row>
    <row r="70" spans="1:15">
      <c r="A70" s="23">
        <v>330</v>
      </c>
      <c r="B70" s="27" t="s">
        <v>93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4"/>
    </row>
    <row r="71" spans="1:15">
      <c r="A71" s="23">
        <v>331</v>
      </c>
      <c r="B71" s="23" t="s">
        <v>94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4"/>
    </row>
    <row r="72" spans="1:15">
      <c r="A72" s="23">
        <v>332</v>
      </c>
      <c r="B72" s="23" t="s">
        <v>95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4"/>
    </row>
    <row r="73" spans="1:15">
      <c r="A73" s="23">
        <v>333</v>
      </c>
      <c r="B73" s="23" t="s">
        <v>96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4"/>
    </row>
    <row r="74" spans="1:15">
      <c r="A74" s="23">
        <v>356</v>
      </c>
      <c r="B74" s="23" t="s">
        <v>97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4"/>
    </row>
    <row r="75" spans="1:15">
      <c r="A75" s="23">
        <v>358</v>
      </c>
      <c r="B75" s="23" t="s">
        <v>98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4"/>
    </row>
    <row r="76" spans="1:15">
      <c r="A76" s="23">
        <v>359</v>
      </c>
      <c r="B76" s="23" t="s">
        <v>99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4"/>
    </row>
    <row r="77" spans="1:15">
      <c r="A77" s="23">
        <v>360</v>
      </c>
      <c r="B77" s="23" t="s">
        <v>100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4"/>
    </row>
    <row r="78" spans="1:15">
      <c r="A78" s="23">
        <v>370</v>
      </c>
      <c r="B78" s="23" t="s">
        <v>100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4"/>
    </row>
    <row r="79" spans="1:15">
      <c r="A79" s="23">
        <v>371</v>
      </c>
      <c r="B79" s="23" t="s">
        <v>100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4"/>
    </row>
    <row r="80" spans="1:15">
      <c r="A80" s="23">
        <v>372</v>
      </c>
      <c r="B80" s="23" t="s">
        <v>100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4"/>
    </row>
    <row r="81" spans="1:16">
      <c r="A81" s="23">
        <v>528</v>
      </c>
      <c r="B81" s="23" t="s">
        <v>101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4"/>
    </row>
    <row r="82" spans="1:16">
      <c r="A82" s="23">
        <v>540</v>
      </c>
      <c r="B82" s="23" t="s">
        <v>102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4"/>
    </row>
    <row r="83" spans="1:16">
      <c r="C83" s="16">
        <f>SUM(C4:C82)</f>
        <v>1.9999999999999996</v>
      </c>
      <c r="D83" s="16">
        <f t="shared" ref="D83:O83" si="0">SUM(D4:D82)</f>
        <v>2.0000000000000004</v>
      </c>
      <c r="E83" s="16">
        <f t="shared" si="0"/>
        <v>2</v>
      </c>
      <c r="F83" s="16">
        <f t="shared" si="0"/>
        <v>2</v>
      </c>
      <c r="G83" s="16">
        <f t="shared" si="0"/>
        <v>2</v>
      </c>
      <c r="H83" s="16">
        <f t="shared" si="0"/>
        <v>2.0000000000000009</v>
      </c>
      <c r="I83" s="16">
        <f t="shared" si="0"/>
        <v>2</v>
      </c>
      <c r="J83" s="16">
        <f t="shared" si="0"/>
        <v>2.0000000000000004</v>
      </c>
      <c r="K83" s="16">
        <f t="shared" si="0"/>
        <v>1.9999999999999996</v>
      </c>
      <c r="L83" s="16">
        <f t="shared" si="0"/>
        <v>2.0000000000000004</v>
      </c>
      <c r="M83" s="16">
        <f t="shared" si="0"/>
        <v>2</v>
      </c>
      <c r="N83" s="31">
        <f t="shared" si="0"/>
        <v>2.0000000000000004</v>
      </c>
      <c r="O83" s="16">
        <f t="shared" si="0"/>
        <v>0</v>
      </c>
      <c r="P83" s="16"/>
    </row>
  </sheetData>
  <mergeCells count="3">
    <mergeCell ref="A1:P1"/>
    <mergeCell ref="A2:K2"/>
    <mergeCell ref="L2:N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GR0c29lNzA8L1VzZXJOYW1lPjxEYXRlVGltZT40LzE5LzIwMjMgMTA6MDA6MTggUE08L0RhdGVUaW1lPjxMYWJlbFN0cmluZz5BRVAgSW50ZXJuYWw8L0xhYmVsU3RyaW5nPjwvaXRlbT48L2xhYmVsSGlzdG9yeT4=</Value>
</WrappedLabelHistor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640fb8-5a34-41c1-9307-1b790ff29a8b">
      <Terms xmlns="http://schemas.microsoft.com/office/infopath/2007/PartnerControls"/>
    </lcf76f155ced4ddcb4097134ff3c332f>
    <TaxCatchAll xmlns="51831b8d-857f-44dd-949b-652450d1a5df" xsi:nil="true"/>
    <Operating_x0020_Company xmlns="a1040523-5304-4b09-b6d4-64a124c994e2">AEP Ohio</Operating_x0020_Company>
    <_Flow_SignoffStatus xmlns="5b640fb8-5a34-41c1-9307-1b790ff29a8b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AEC2C80A-DF29-409D-9408-C71A7B6735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4A3986-163E-47AB-BE0E-90D24A51F5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1040523-5304-4b09-b6d4-64a124c994e2"/>
    <ds:schemaRef ds:uri="5b640fb8-5a34-41c1-9307-1b790ff29a8b"/>
    <ds:schemaRef ds:uri="51831b8d-857f-44dd-949b-652450d1a5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BF82CB-108F-4157-8F49-885409DCE7A1}">
  <ds:schemaRefs>
    <ds:schemaRef ds:uri="http://www.w3.org/2001/XMLSchema"/>
    <ds:schemaRef ds:uri="http://www.boldonjames.com/2016/02/Classifier/internal/wrappedLabelHistory"/>
  </ds:schemaRefs>
</ds:datastoreItem>
</file>

<file path=customXml/itemProps4.xml><?xml version="1.0" encoding="utf-8"?>
<ds:datastoreItem xmlns:ds="http://schemas.openxmlformats.org/officeDocument/2006/customXml" ds:itemID="{BD0BD1A7-0E1B-40ED-8685-8705EEA3845C}">
  <ds:schemaRefs>
    <ds:schemaRef ds:uri="51831b8d-857f-44dd-949b-652450d1a5df"/>
    <ds:schemaRef ds:uri="5b640fb8-5a34-41c1-9307-1b790ff29a8b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1040523-5304-4b09-b6d4-64a124c994e2"/>
    <ds:schemaRef ds:uri="http://schemas.microsoft.com/sharepoint/v3"/>
  </ds:schemaRefs>
</ds:datastoreItem>
</file>

<file path=customXml/itemProps5.xml><?xml version="1.0" encoding="utf-8"?>
<ds:datastoreItem xmlns:ds="http://schemas.openxmlformats.org/officeDocument/2006/customXml" ds:itemID="{3BDFB639-9B71-4D80-85AB-0DEC526F573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Weather Tab for Rev Proof</vt:lpstr>
      <vt:lpstr>Weather Normal kWh</vt:lpstr>
      <vt:lpstr>Weather Adj by tariff</vt:lpstr>
      <vt:lpstr>Weather Normal Adj</vt:lpstr>
      <vt:lpstr>B&amp;A kWh</vt:lpstr>
      <vt:lpstr>Weather tariffs</vt:lpstr>
      <vt:lpstr>Weather ratios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dtsoe70</dc:creator>
  <cp:lastModifiedBy>Michelle Caldwell</cp:lastModifiedBy>
  <dcterms:created xsi:type="dcterms:W3CDTF">2023-04-19T21:49:04Z</dcterms:created>
  <dcterms:modified xsi:type="dcterms:W3CDTF">2023-08-27T00:38:27Z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1ce49703-b985-4988-adce-c321cc4db4a6</vt:lpwstr>
  </property>
  <property fmtid="{D5CDD505-2E9C-101B-9397-08002B2CF9AE}" pid="3" name="bjClsUserRVM">
    <vt:lpwstr>[]</vt:lpwstr>
  </property>
  <property fmtid="{D5CDD505-2E9C-101B-9397-08002B2CF9AE}" pid="4" name="bjSaver">
    <vt:lpwstr>RaYlehO4S0LzcORw10qmNqPUpaPtsmRS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{E7BF82CB-108F-4157-8F49-885409DCE7A1}</vt:lpwstr>
  </property>
  <property fmtid="{D5CDD505-2E9C-101B-9397-08002B2CF9AE}" pid="12" name="ContentTypeId">
    <vt:lpwstr>0x01010001136CE24ED5F449BD16740FFC7FAF6F</vt:lpwstr>
  </property>
  <property fmtid="{D5CDD505-2E9C-101B-9397-08002B2CF9AE}" pid="13" name="MediaServiceImageTags">
    <vt:lpwstr/>
  </property>
</Properties>
</file>