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Internal\01_Regulatory Services\02_Cases\2023 Cases\00_2023-00159 Base Rate Case\06_All Filed Discovery\01_Staff Discovery\Set_2\Q12\"/>
    </mc:Choice>
  </mc:AlternateContent>
  <xr:revisionPtr revIDLastSave="0" documentId="13_ncr:1_{942E09D3-2FB0-4F65-91CA-DFD7DFF778FE}" xr6:coauthVersionLast="47" xr6:coauthVersionMax="47" xr10:uidLastSave="{00000000-0000-0000-0000-000000000000}"/>
  <bookViews>
    <workbookView xWindow="-120" yWindow="-120" windowWidth="29040" windowHeight="15720" xr2:uid="{68957A09-F6D8-42EA-8E8C-B9B33CC552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C15" i="1"/>
  <c r="B15" i="1"/>
  <c r="E14" i="1" l="1"/>
  <c r="E13" i="1"/>
  <c r="E12" i="1"/>
  <c r="E11" i="1"/>
  <c r="E10" i="1"/>
  <c r="E9" i="1"/>
  <c r="E8" i="1"/>
  <c r="E7" i="1"/>
  <c r="E6" i="1"/>
  <c r="E5" i="1"/>
  <c r="E4" i="1"/>
  <c r="E3" i="1"/>
  <c r="F14" i="1"/>
  <c r="F13" i="1"/>
  <c r="J12" i="1"/>
  <c r="I12" i="1"/>
  <c r="F12" i="1"/>
  <c r="F11" i="1"/>
  <c r="F10" i="1"/>
  <c r="F9" i="1"/>
  <c r="F8" i="1"/>
  <c r="J7" i="1"/>
  <c r="J15" i="1" s="1"/>
  <c r="I7" i="1"/>
  <c r="F7" i="1"/>
  <c r="F6" i="1"/>
  <c r="F5" i="1"/>
  <c r="F4" i="1"/>
  <c r="I3" i="1"/>
  <c r="F3" i="1"/>
  <c r="F15" i="1" l="1"/>
  <c r="I15" i="1"/>
  <c r="E15" i="1"/>
  <c r="K4" i="1"/>
  <c r="K11" i="1"/>
  <c r="K14" i="1"/>
  <c r="K3" i="1"/>
  <c r="K5" i="1"/>
  <c r="K6" i="1"/>
  <c r="K9" i="1"/>
  <c r="K12" i="1"/>
  <c r="K7" i="1"/>
  <c r="K10" i="1"/>
  <c r="K13" i="1"/>
  <c r="K8" i="1"/>
  <c r="K15" i="1" l="1"/>
</calcChain>
</file>

<file path=xl/sharedStrings.xml><?xml version="1.0" encoding="utf-8"?>
<sst xmlns="http://schemas.openxmlformats.org/spreadsheetml/2006/main" count="18" uniqueCount="18">
  <si>
    <t>MONTH</t>
  </si>
  <si>
    <t>METER CHARGE COLLECTED FROM RATE PAYERS</t>
  </si>
  <si>
    <t>KY POWER MATCH</t>
  </si>
  <si>
    <t>HEART SUBSIDIES DISTRIBUTED / REVERSED</t>
  </si>
  <si>
    <t>THAW SUBSIDIES DISTRIBUTED / REVERSED</t>
  </si>
  <si>
    <t>CAK HEART ADMIN COSTS</t>
  </si>
  <si>
    <t>CAK THAW ADMIN COSTS</t>
  </si>
  <si>
    <t>BALANCE OF HEA FUNDS</t>
  </si>
  <si>
    <t>HEART CUSTOMER CONTRIBUTION</t>
  </si>
  <si>
    <t>TOTAL RESIDENTIAL CUSTOMERS</t>
  </si>
  <si>
    <t>KY POWER HEART CUSTOMER CONTRIBUTION MATCH</t>
  </si>
  <si>
    <t>* Slots/funding allotment is typically provided to CAK early September and utilizes carryover balance as of August close.</t>
  </si>
  <si>
    <t xml:space="preserve"> July-22</t>
  </si>
  <si>
    <t>March - 23</t>
  </si>
  <si>
    <t>May-23</t>
  </si>
  <si>
    <t>Total</t>
  </si>
  <si>
    <t>Carry forward from June 2022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</si>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</sst>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-yy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6" fillId="0" borderId="0" xfId="0" applyFont="1"/>
    <xf numFmtId="0" fontId="8" fillId="2" borderId="0" xfId="0" applyFont="1" applyFill="1"/>
    <xf numFmtId="44" fontId="8" fillId="2" borderId="0" xfId="0" applyNumberFormat="1" applyFont="1" applyFill="1"/>
    <xf numFmtId="0" fontId="8" fillId="0" borderId="0" xfId="0" applyFont="1" applyFill="1" applyAlignment="1">
      <alignment horizontal="right"/>
    </xf>
    <xf numFmtId="0" fontId="6" fillId="0" borderId="0" xfId="0" applyFont="1" applyFill="1"/>
    <xf numFmtId="0" fontId="7" fillId="0" borderId="0" xfId="0" applyFont="1" applyFill="1"/>
    <xf numFmtId="8" fontId="2" fillId="0" borderId="2" xfId="0" applyNumberFormat="1" applyFont="1" applyFill="1" applyBorder="1"/>
    <xf numFmtId="0" fontId="2" fillId="0" borderId="0" xfId="0" applyFont="1" applyFill="1" applyAlignment="1">
      <alignment horizontal="center" vertical="center" wrapText="1"/>
    </xf>
    <xf numFmtId="40" fontId="4" fillId="0" borderId="1" xfId="2" applyNumberFormat="1" applyFont="1" applyFill="1" applyBorder="1"/>
    <xf numFmtId="8" fontId="6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left"/>
    </xf>
    <xf numFmtId="40" fontId="7" fillId="0" borderId="1" xfId="2" applyNumberFormat="1" applyFont="1" applyFill="1" applyBorder="1"/>
    <xf numFmtId="165" fontId="7" fillId="0" borderId="1" xfId="1" applyNumberFormat="1" applyFont="1" applyFill="1" applyBorder="1"/>
    <xf numFmtId="40" fontId="7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B1943-76BA-4170-8F7D-F5AE4CFB981F}">
  <dimension ref="A1:L21"/>
  <sheetViews>
    <sheetView tabSelected="1" zoomScale="90" zoomScaleNormal="90" workbookViewId="0">
      <pane ySplit="2" topLeftCell="A3" activePane="bottomLeft" state="frozen"/>
      <selection pane="bottomLeft" activeCell="J17" sqref="J17"/>
    </sheetView>
  </sheetViews>
  <sheetFormatPr defaultRowHeight="15" x14ac:dyDescent="0.25"/>
  <cols>
    <col min="1" max="1" width="17.140625" style="2" customWidth="1"/>
    <col min="2" max="2" width="15" style="2" bestFit="1" customWidth="1"/>
    <col min="3" max="3" width="17.28515625" style="2" customWidth="1"/>
    <col min="4" max="4" width="14.7109375" style="2" customWidth="1"/>
    <col min="5" max="5" width="14" style="2" bestFit="1" customWidth="1"/>
    <col min="6" max="6" width="17.5703125" style="2" customWidth="1"/>
    <col min="7" max="7" width="16.85546875" style="2" customWidth="1"/>
    <col min="8" max="8" width="16.5703125" style="2" bestFit="1" customWidth="1"/>
    <col min="9" max="9" width="14.7109375" style="2" bestFit="1" customWidth="1"/>
    <col min="10" max="10" width="13.85546875" style="2" bestFit="1" customWidth="1"/>
    <col min="11" max="11" width="16.7109375" style="2" bestFit="1" customWidth="1"/>
    <col min="12" max="12" width="13.28515625" style="2" bestFit="1" customWidth="1"/>
    <col min="13" max="13" width="9.140625" style="2"/>
    <col min="14" max="14" width="11.42578125" style="2" bestFit="1" customWidth="1"/>
    <col min="15" max="16384" width="9.140625" style="2"/>
  </cols>
  <sheetData>
    <row r="1" spans="1:12" x14ac:dyDescent="0.25">
      <c r="A1" s="6"/>
      <c r="B1" s="6"/>
      <c r="C1" s="6"/>
      <c r="D1" s="6"/>
      <c r="E1" s="6"/>
      <c r="F1" s="6"/>
      <c r="G1" s="6"/>
      <c r="H1" s="6"/>
      <c r="I1" s="7"/>
      <c r="J1" s="5" t="s">
        <v>16</v>
      </c>
      <c r="K1" s="8">
        <v>-257139.13</v>
      </c>
      <c r="L1" s="6" t="s">
        <v>17</v>
      </c>
    </row>
    <row r="2" spans="1:12" ht="63.75" x14ac:dyDescent="0.25">
      <c r="A2" s="9" t="s">
        <v>0</v>
      </c>
      <c r="B2" s="9" t="s">
        <v>1</v>
      </c>
      <c r="C2" s="9" t="s">
        <v>8</v>
      </c>
      <c r="D2" s="9" t="s">
        <v>9</v>
      </c>
      <c r="E2" s="9" t="s">
        <v>2</v>
      </c>
      <c r="F2" s="9" t="s">
        <v>10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6"/>
    </row>
    <row r="3" spans="1:12" x14ac:dyDescent="0.25">
      <c r="A3" s="12" t="s">
        <v>12</v>
      </c>
      <c r="B3" s="13">
        <v>38876.67</v>
      </c>
      <c r="C3" s="13">
        <v>198.53</v>
      </c>
      <c r="D3" s="14">
        <v>132670</v>
      </c>
      <c r="E3" s="10">
        <f t="shared" ref="E3:E14" si="0">+B3</f>
        <v>38876.67</v>
      </c>
      <c r="F3" s="15">
        <f>C3</f>
        <v>198.53</v>
      </c>
      <c r="G3" s="13">
        <v>0</v>
      </c>
      <c r="H3" s="13">
        <v>552</v>
      </c>
      <c r="I3" s="13">
        <f>-912.2+-187.35</f>
        <v>-1099.55</v>
      </c>
      <c r="J3" s="13">
        <v>9.49</v>
      </c>
      <c r="K3" s="10">
        <f t="shared" ref="K3:K14" si="1">SUM(B3:C3,E3:J3)</f>
        <v>77612.34</v>
      </c>
      <c r="L3" s="11"/>
    </row>
    <row r="4" spans="1:12" x14ac:dyDescent="0.25">
      <c r="A4" s="16">
        <v>44774</v>
      </c>
      <c r="B4" s="13">
        <v>38811.75</v>
      </c>
      <c r="C4" s="13">
        <v>230.58</v>
      </c>
      <c r="D4" s="14">
        <v>132281</v>
      </c>
      <c r="E4" s="10">
        <f t="shared" si="0"/>
        <v>38811.75</v>
      </c>
      <c r="F4" s="15">
        <f t="shared" ref="F4:F14" si="2">C4</f>
        <v>230.58</v>
      </c>
      <c r="G4" s="13">
        <v>13.37</v>
      </c>
      <c r="H4" s="13">
        <v>0</v>
      </c>
      <c r="I4" s="13">
        <v>-1377.73</v>
      </c>
      <c r="J4" s="13">
        <v>0</v>
      </c>
      <c r="K4" s="10">
        <f t="shared" si="1"/>
        <v>76720.3</v>
      </c>
      <c r="L4" s="11"/>
    </row>
    <row r="5" spans="1:12" x14ac:dyDescent="0.25">
      <c r="A5" s="16">
        <v>44805</v>
      </c>
      <c r="B5" s="13">
        <v>39562.76</v>
      </c>
      <c r="C5" s="13">
        <v>232.07</v>
      </c>
      <c r="D5" s="14">
        <v>131742</v>
      </c>
      <c r="E5" s="10">
        <f t="shared" si="0"/>
        <v>39562.76</v>
      </c>
      <c r="F5" s="15">
        <f t="shared" si="2"/>
        <v>232.07</v>
      </c>
      <c r="G5" s="13">
        <v>0</v>
      </c>
      <c r="H5" s="13">
        <v>351.21</v>
      </c>
      <c r="I5" s="13">
        <v>-1170.6600000000001</v>
      </c>
      <c r="J5" s="13">
        <v>0</v>
      </c>
      <c r="K5" s="10">
        <f t="shared" si="1"/>
        <v>78770.210000000006</v>
      </c>
      <c r="L5" s="6"/>
    </row>
    <row r="6" spans="1:12" x14ac:dyDescent="0.25">
      <c r="A6" s="16">
        <v>44835</v>
      </c>
      <c r="B6" s="13">
        <v>39466.54</v>
      </c>
      <c r="C6" s="13">
        <v>463.4</v>
      </c>
      <c r="D6" s="14">
        <v>131572</v>
      </c>
      <c r="E6" s="10">
        <f t="shared" si="0"/>
        <v>39466.54</v>
      </c>
      <c r="F6" s="15">
        <f t="shared" si="2"/>
        <v>463.4</v>
      </c>
      <c r="G6" s="13">
        <v>0</v>
      </c>
      <c r="H6" s="13">
        <v>174.69</v>
      </c>
      <c r="I6" s="13">
        <v>0</v>
      </c>
      <c r="J6" s="13">
        <v>-70.45</v>
      </c>
      <c r="K6" s="10">
        <f t="shared" si="1"/>
        <v>79964.12000000001</v>
      </c>
      <c r="L6" s="6"/>
    </row>
    <row r="7" spans="1:12" x14ac:dyDescent="0.25">
      <c r="A7" s="16">
        <v>44866</v>
      </c>
      <c r="B7" s="13">
        <v>39517.129999999997</v>
      </c>
      <c r="C7" s="13">
        <v>394.59</v>
      </c>
      <c r="D7" s="14">
        <v>131637</v>
      </c>
      <c r="E7" s="10">
        <f t="shared" si="0"/>
        <v>39517.129999999997</v>
      </c>
      <c r="F7" s="15">
        <f t="shared" si="2"/>
        <v>394.59</v>
      </c>
      <c r="G7" s="13">
        <v>-576</v>
      </c>
      <c r="H7" s="13">
        <v>0</v>
      </c>
      <c r="I7" s="13">
        <f>-545.36+-404.73</f>
        <v>-950.09</v>
      </c>
      <c r="J7" s="13">
        <f>-71.73+-43.54</f>
        <v>-115.27000000000001</v>
      </c>
      <c r="K7" s="10">
        <f t="shared" si="1"/>
        <v>78182.079999999987</v>
      </c>
      <c r="L7" s="6"/>
    </row>
    <row r="8" spans="1:12" x14ac:dyDescent="0.25">
      <c r="A8" s="16">
        <v>44896</v>
      </c>
      <c r="B8" s="13">
        <v>39559.919999999998</v>
      </c>
      <c r="C8" s="13">
        <v>297.06</v>
      </c>
      <c r="D8" s="14">
        <v>131646</v>
      </c>
      <c r="E8" s="10">
        <f t="shared" si="0"/>
        <v>39559.919999999998</v>
      </c>
      <c r="F8" s="15">
        <f t="shared" si="2"/>
        <v>297.06</v>
      </c>
      <c r="G8" s="13">
        <v>0</v>
      </c>
      <c r="H8" s="13">
        <v>0</v>
      </c>
      <c r="I8" s="13">
        <v>0</v>
      </c>
      <c r="J8" s="13">
        <v>0</v>
      </c>
      <c r="K8" s="10">
        <f t="shared" si="1"/>
        <v>79713.959999999992</v>
      </c>
      <c r="L8" s="6"/>
    </row>
    <row r="9" spans="1:12" x14ac:dyDescent="0.25">
      <c r="A9" s="16">
        <v>44927</v>
      </c>
      <c r="B9" s="13">
        <v>39526.480000000003</v>
      </c>
      <c r="C9" s="13">
        <v>201.6</v>
      </c>
      <c r="D9" s="14">
        <v>131563</v>
      </c>
      <c r="E9" s="10">
        <f t="shared" si="0"/>
        <v>39526.480000000003</v>
      </c>
      <c r="F9" s="15">
        <f t="shared" si="2"/>
        <v>201.6</v>
      </c>
      <c r="G9" s="13">
        <v>-152630</v>
      </c>
      <c r="H9" s="13">
        <v>-89070</v>
      </c>
      <c r="I9" s="13">
        <v>-1752.36</v>
      </c>
      <c r="J9" s="13">
        <v>0</v>
      </c>
      <c r="K9" s="10">
        <f t="shared" si="1"/>
        <v>-163996.19999999998</v>
      </c>
      <c r="L9" s="6"/>
    </row>
    <row r="10" spans="1:12" x14ac:dyDescent="0.25">
      <c r="A10" s="16">
        <v>44958</v>
      </c>
      <c r="B10" s="13">
        <v>39377</v>
      </c>
      <c r="C10" s="13">
        <v>299.27</v>
      </c>
      <c r="D10" s="14">
        <v>131153</v>
      </c>
      <c r="E10" s="10">
        <f t="shared" si="0"/>
        <v>39377</v>
      </c>
      <c r="F10" s="15">
        <f t="shared" si="2"/>
        <v>299.27</v>
      </c>
      <c r="G10" s="13">
        <v>-153840</v>
      </c>
      <c r="H10" s="13">
        <v>-67752.960000000006</v>
      </c>
      <c r="I10" s="13">
        <v>-39987.19</v>
      </c>
      <c r="J10" s="13">
        <v>0</v>
      </c>
      <c r="K10" s="10">
        <f t="shared" si="1"/>
        <v>-182227.61000000002</v>
      </c>
      <c r="L10" s="6"/>
    </row>
    <row r="11" spans="1:12" x14ac:dyDescent="0.25">
      <c r="A11" s="12" t="s">
        <v>13</v>
      </c>
      <c r="B11" s="13">
        <v>39546.89</v>
      </c>
      <c r="C11" s="13">
        <v>412.88</v>
      </c>
      <c r="D11" s="14">
        <v>131766</v>
      </c>
      <c r="E11" s="10">
        <f t="shared" si="0"/>
        <v>39546.89</v>
      </c>
      <c r="F11" s="15">
        <f t="shared" si="2"/>
        <v>412.88</v>
      </c>
      <c r="G11" s="13">
        <v>-155107</v>
      </c>
      <c r="H11" s="13">
        <v>-33751.22</v>
      </c>
      <c r="I11" s="13">
        <v>-5743.94</v>
      </c>
      <c r="J11" s="13">
        <v>-15363.31</v>
      </c>
      <c r="K11" s="10">
        <f t="shared" si="1"/>
        <v>-130045.93</v>
      </c>
      <c r="L11" s="6"/>
    </row>
    <row r="12" spans="1:12" x14ac:dyDescent="0.25">
      <c r="A12" s="16">
        <v>45017</v>
      </c>
      <c r="B12" s="13">
        <v>39435.980000000003</v>
      </c>
      <c r="C12" s="13">
        <v>201.07</v>
      </c>
      <c r="D12" s="14">
        <v>131221</v>
      </c>
      <c r="E12" s="10">
        <f t="shared" si="0"/>
        <v>39435.980000000003</v>
      </c>
      <c r="F12" s="15">
        <f t="shared" si="2"/>
        <v>201.07</v>
      </c>
      <c r="G12" s="13">
        <v>-154761</v>
      </c>
      <c r="H12" s="13">
        <v>-9661.2999999999993</v>
      </c>
      <c r="I12" s="13">
        <f>-317.54+-659.04+-25</f>
        <v>-1001.5799999999999</v>
      </c>
      <c r="J12" s="13">
        <f>-106.82+-690.22</f>
        <v>-797.04</v>
      </c>
      <c r="K12" s="10">
        <f t="shared" si="1"/>
        <v>-86946.819999999992</v>
      </c>
      <c r="L12" s="6"/>
    </row>
    <row r="13" spans="1:12" x14ac:dyDescent="0.25">
      <c r="A13" s="12" t="s">
        <v>14</v>
      </c>
      <c r="B13" s="13">
        <v>39381.58</v>
      </c>
      <c r="C13" s="13">
        <v>141.35</v>
      </c>
      <c r="D13" s="14">
        <v>131112</v>
      </c>
      <c r="E13" s="10">
        <f t="shared" si="0"/>
        <v>39381.58</v>
      </c>
      <c r="F13" s="15">
        <f t="shared" si="2"/>
        <v>141.35</v>
      </c>
      <c r="G13" s="13">
        <v>193.16</v>
      </c>
      <c r="H13" s="13">
        <v>-71.83</v>
      </c>
      <c r="I13" s="13">
        <v>-527.29</v>
      </c>
      <c r="J13" s="13">
        <v>0</v>
      </c>
      <c r="K13" s="10">
        <f t="shared" si="1"/>
        <v>78639.900000000023</v>
      </c>
      <c r="L13" s="6"/>
    </row>
    <row r="14" spans="1:12" x14ac:dyDescent="0.25">
      <c r="A14" s="16">
        <v>45078</v>
      </c>
      <c r="B14" s="13">
        <v>39293.5</v>
      </c>
      <c r="C14" s="13">
        <v>143.27000000000001</v>
      </c>
      <c r="D14" s="14">
        <v>130820</v>
      </c>
      <c r="E14" s="10">
        <f t="shared" si="0"/>
        <v>39293.5</v>
      </c>
      <c r="F14" s="15">
        <f t="shared" si="2"/>
        <v>143.27000000000001</v>
      </c>
      <c r="G14" s="13">
        <v>163.81</v>
      </c>
      <c r="H14" s="13">
        <v>24.11</v>
      </c>
      <c r="I14" s="13">
        <v>0</v>
      </c>
      <c r="J14" s="13">
        <v>0</v>
      </c>
      <c r="K14" s="10">
        <f t="shared" si="1"/>
        <v>79061.459999999992</v>
      </c>
      <c r="L14" s="6"/>
    </row>
    <row r="15" spans="1:12" x14ac:dyDescent="0.25">
      <c r="A15" s="3" t="s">
        <v>15</v>
      </c>
      <c r="B15" s="4">
        <f>SUM(B3:B14)</f>
        <v>472356.2</v>
      </c>
      <c r="C15" s="4">
        <f>SUM(C3:C14)</f>
        <v>3215.6699999999996</v>
      </c>
      <c r="D15" s="3"/>
      <c r="E15" s="4">
        <f>SUM(E3:E14)</f>
        <v>472356.2</v>
      </c>
      <c r="F15" s="4">
        <f>SUM(F3:F14)</f>
        <v>3215.6699999999996</v>
      </c>
      <c r="G15" s="4">
        <f>SUM(G3:G14)</f>
        <v>-616543.65999999992</v>
      </c>
      <c r="H15" s="4">
        <f>SUM(H3:H14)</f>
        <v>-199205.3</v>
      </c>
      <c r="I15" s="4">
        <f>SUM(I3:I14)</f>
        <v>-53610.390000000007</v>
      </c>
      <c r="J15" s="4">
        <f>SUM(J3:J14)</f>
        <v>-16336.579999999998</v>
      </c>
      <c r="K15" s="4">
        <f>SUM(B15:J15)+K1</f>
        <v>-191691.31999999983</v>
      </c>
    </row>
    <row r="18" spans="1:1" x14ac:dyDescent="0.25">
      <c r="A18" s="1" t="s">
        <v>11</v>
      </c>
    </row>
    <row r="19" spans="1:1" x14ac:dyDescent="0.25">
      <c r="A19" s="1"/>
    </row>
    <row r="20" spans="1:1" x14ac:dyDescent="0.25">
      <c r="A20" s="1"/>
    </row>
    <row r="21" spans="1:1" x14ac:dyDescent="0.25">
      <c r="A21" s="1"/>
    </row>
  </sheetData>
  <phoneticPr fontId="5" type="noConversion"/>
  <pageMargins left="0.7" right="0.7" top="0.75" bottom="0.75" header="0.3" footer="0.3"/>
  <pageSetup orientation="portrait" horizontalDpi="1200" verticalDpi="1200" r:id="rId1"/>
  <ignoredErrors>
    <ignoredError sqref="K3 K4:K14 D15 K1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OTA3OTI8L1VzZXJOYW1lPjxEYXRlVGltZT44LzE1LzIwMjMgMzoyMjozMS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36CE24ED5F449BD16740FFC7FAF6F" ma:contentTypeVersion="31" ma:contentTypeDescription="Create a new document." ma:contentTypeScope="" ma:versionID="b6179feaad23018a41f76eaef5b4f43d">
  <xsd:schema xmlns:xsd="http://www.w3.org/2001/XMLSchema" xmlns:xs="http://www.w3.org/2001/XMLSchema" xmlns:p="http://schemas.microsoft.com/office/2006/metadata/properties" xmlns:ns1="http://schemas.microsoft.com/sharepoint/v3" xmlns:ns2="a1040523-5304-4b09-b6d4-64a124c994e2" xmlns:ns3="5b640fb8-5a34-41c1-9307-1b790ff29a8b" xmlns:ns4="51831b8d-857f-44dd-949b-652450d1a5df" targetNamespace="http://schemas.microsoft.com/office/2006/metadata/properties" ma:root="true" ma:fieldsID="b176c6d2b07027ee7343df1467fc3652" ns1:_="" ns2:_="" ns3:_="" ns4:_="">
    <xsd:import namespace="http://schemas.microsoft.com/sharepoint/v3"/>
    <xsd:import namespace="a1040523-5304-4b09-b6d4-64a124c994e2"/>
    <xsd:import namespace="5b640fb8-5a34-41c1-9307-1b790ff29a8b"/>
    <xsd:import namespace="51831b8d-857f-44dd-949b-652450d1a5df"/>
    <xsd:element name="properties">
      <xsd:complexType>
        <xsd:sequence>
          <xsd:element name="documentManagement">
            <xsd:complexType>
              <xsd:all>
                <xsd:element ref="ns2:Operating_x0020_Company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 ma:readOnly="false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0fb8-5a34-41c1-9307-1b790ff29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31b8d-857f-44dd-949b-652450d1a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4476ce-ac5c-42b1-bccc-28ba47756ae8}" ma:internalName="TaxCatchAll" ma:showField="CatchAllData" ma:web="51831b8d-857f-44dd-949b-652450d1a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b640fb8-5a34-41c1-9307-1b790ff29a8b">
      <Terms xmlns="http://schemas.microsoft.com/office/infopath/2007/PartnerControls"/>
    </lcf76f155ced4ddcb4097134ff3c332f>
    <_Flow_SignoffStatus xmlns="5b640fb8-5a34-41c1-9307-1b790ff29a8b" xsi:nil="true"/>
    <_ip_UnifiedCompliancePolicyProperties xmlns="http://schemas.microsoft.com/sharepoint/v3" xsi:nil="true"/>
    <TaxCatchAll xmlns="51831b8d-857f-44dd-949b-652450d1a5df" xsi:nil="true"/>
    <Operating_x0020_Company xmlns="a1040523-5304-4b09-b6d4-64a124c994e2">AEP Ohio</Operating_x0020_Company>
  </documentManagement>
</p:properties>
</file>

<file path=customXml/itemProps1.xml><?xml version="1.0" encoding="utf-8"?>
<ds:datastoreItem xmlns:ds="http://schemas.openxmlformats.org/officeDocument/2006/customXml" ds:itemID="{32AD51D4-4DDE-43A6-9C02-D1D72EB28899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86E1344A-60CA-49F6-86CA-0453B0C82956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E9566038-1D3B-49C2-BFD7-690CD0DA17B2}"/>
</file>

<file path=customXml/itemProps4.xml><?xml version="1.0" encoding="utf-8"?>
<ds:datastoreItem xmlns:ds="http://schemas.openxmlformats.org/officeDocument/2006/customXml" ds:itemID="{EA1920ED-EECD-42C4-96EE-7E4C2B5CA1E3}"/>
</file>

<file path=customXml/itemProps5.xml><?xml version="1.0" encoding="utf-8"?>
<ds:datastoreItem xmlns:ds="http://schemas.openxmlformats.org/officeDocument/2006/customXml" ds:itemID="{3261E3E5-BE16-427F-8D90-3A5ABAFEBB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s290792</dc:creator>
  <cp:lastModifiedBy>s290792</cp:lastModifiedBy>
  <dcterms:created xsi:type="dcterms:W3CDTF">2023-08-15T15:03:33Z</dcterms:created>
  <dcterms:modified xsi:type="dcterms:W3CDTF">2023-08-26T14:59:13Z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bd164f62-a8be-46d7-b768-9cca15dee4b8</vt:lpwstr>
  </property>
  <property fmtid="{D5CDD505-2E9C-101B-9397-08002B2CF9AE}" pid="3" name="bjClsUserRVM">
    <vt:lpwstr>[]</vt:lpwstr>
  </property>
  <property fmtid="{D5CDD505-2E9C-101B-9397-08002B2CF9AE}" pid="4" name="bjSaver">
    <vt:lpwstr>Yzo6iu4RCOp5VcJWjy40zzIEO7NbA0wx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{32AD51D4-4DDE-43A6-9C02-D1D72EB28899}</vt:lpwstr>
  </property>
  <property fmtid="{D5CDD505-2E9C-101B-9397-08002B2CF9AE}" pid="12" name="ContentTypeId">
    <vt:lpwstr>0x01010001136CE24ED5F449BD16740FFC7FAF6F</vt:lpwstr>
  </property>
</Properties>
</file>