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00_2023-00159 Base Rate Case\LMK\Adjustments\Rate Case Expense\"/>
    </mc:Choice>
  </mc:AlternateContent>
  <xr:revisionPtr revIDLastSave="0" documentId="13_ncr:1_{1493F774-AF3B-43A4-8B1A-D83E69E3EAF1}" xr6:coauthVersionLast="47" xr6:coauthVersionMax="47" xr10:uidLastSave="{00000000-0000-0000-0000-000000000000}"/>
  <bookViews>
    <workbookView xWindow="-120" yWindow="-120" windowWidth="38640" windowHeight="21120" xr2:uid="{50B4BB72-3316-4993-8F5F-FC09528809AB}"/>
  </bookViews>
  <sheets>
    <sheet name="W18" sheetId="1" r:id="rId1"/>
    <sheet name="TY" sheetId="4" r:id="rId2"/>
    <sheet name="Estimated Consultan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G22" i="1" l="1"/>
  <c r="G26" i="1" s="1"/>
  <c r="G30" i="1" s="1"/>
  <c r="G34" i="1" s="1"/>
</calcChain>
</file>

<file path=xl/sharedStrings.xml><?xml version="1.0" encoding="utf-8"?>
<sst xmlns="http://schemas.openxmlformats.org/spreadsheetml/2006/main" count="379" uniqueCount="179">
  <si>
    <t>Kentucky Power Company</t>
  </si>
  <si>
    <t>Amortization of Rate Case Expense</t>
  </si>
  <si>
    <t>Line</t>
  </si>
  <si>
    <t>No.</t>
  </si>
  <si>
    <t>Description</t>
  </si>
  <si>
    <t>Amount</t>
  </si>
  <si>
    <t>Estimated Cost:</t>
  </si>
  <si>
    <t>Legal Expense</t>
  </si>
  <si>
    <t>Other Professional Services</t>
  </si>
  <si>
    <t>Publication Notices and Correspondence</t>
  </si>
  <si>
    <t>KPCo Overtime and Out of Pocket Costs</t>
  </si>
  <si>
    <t xml:space="preserve"> </t>
  </si>
  <si>
    <t>Total Estimated Costs (Ln 1 + Ln 2 + Ln 3 + Ln 4)</t>
  </si>
  <si>
    <t>Number of Years of Amortization</t>
  </si>
  <si>
    <t>Annual Average Rate Case Costs (Ln 5 / Ln 6)</t>
  </si>
  <si>
    <t>Less:   Rate Case Expense in Test Year</t>
  </si>
  <si>
    <t>Adjustment to Test Year O&amp;M Expense (Ln 7- Ln 8)</t>
  </si>
  <si>
    <t>Allocation Factor - SPECIFIC</t>
  </si>
  <si>
    <t>KPSC Jurisdiction Amount (Ln 9 X Ln 10)</t>
  </si>
  <si>
    <t>Account 928000</t>
  </si>
  <si>
    <t>Rate Case Expense</t>
  </si>
  <si>
    <t>Test Year Ended 03/31/2023</t>
  </si>
  <si>
    <t>Witness:  Lerah M. Kahn</t>
  </si>
  <si>
    <t>ROE</t>
  </si>
  <si>
    <t>Lead/Lag</t>
  </si>
  <si>
    <t>Consultant</t>
  </si>
  <si>
    <t>Est. Amount</t>
  </si>
  <si>
    <t>Comments</t>
  </si>
  <si>
    <t>Provider</t>
  </si>
  <si>
    <t>Financial Concepts</t>
  </si>
  <si>
    <t>Concentric</t>
  </si>
  <si>
    <t>Scott Madden</t>
  </si>
  <si>
    <t>Rate Design</t>
  </si>
  <si>
    <t>Clearspring</t>
  </si>
  <si>
    <t>Zero Intercept</t>
  </si>
  <si>
    <t>Gannett</t>
  </si>
  <si>
    <t>Depreciation Study</t>
  </si>
  <si>
    <t>Filing</t>
  </si>
  <si>
    <t>CC_CATEGORY</t>
  </si>
  <si>
    <t>DESCRIPTION</t>
  </si>
  <si>
    <t>NAME</t>
  </si>
  <si>
    <t>MONETARY_AMOUNT</t>
  </si>
  <si>
    <t>YEAR</t>
  </si>
  <si>
    <t>PERIOD</t>
  </si>
  <si>
    <t>VENDOR</t>
  </si>
  <si>
    <t>VOUCHER_ID</t>
  </si>
  <si>
    <t>INVOICE_ID</t>
  </si>
  <si>
    <t>EMPLOYEE_NAME</t>
  </si>
  <si>
    <t>EXPENSE_REPORT_NO.</t>
  </si>
  <si>
    <t>INVOICE_DATE</t>
  </si>
  <si>
    <t>GL_BU</t>
  </si>
  <si>
    <t>DEPT_ID</t>
  </si>
  <si>
    <t>ACCOUNT</t>
  </si>
  <si>
    <t>PROJECT</t>
  </si>
  <si>
    <t>WORKORDER</t>
  </si>
  <si>
    <t>CC</t>
  </si>
  <si>
    <t>ABM</t>
  </si>
  <si>
    <t>JOURNAL_ID</t>
  </si>
  <si>
    <t>JOURNAL_DATE</t>
  </si>
  <si>
    <t>AP_BU</t>
  </si>
  <si>
    <t>ORIGIN</t>
  </si>
  <si>
    <t>Z_FN_DOCID</t>
  </si>
  <si>
    <t>EMP_EXP_REPORT_ID</t>
  </si>
  <si>
    <t>EMP_EXP_REPORT_NAME</t>
  </si>
  <si>
    <t>EMP_EXP_REPORT_MERCHANT</t>
  </si>
  <si>
    <t>EMP_EXP_REPORT_LONG_DESCRIPTION</t>
  </si>
  <si>
    <t>Kentucky 2023 Base Case</t>
  </si>
  <si>
    <t>Employee Expenses</t>
  </si>
  <si>
    <t>Hotel-Room</t>
  </si>
  <si>
    <t>BANK OF AMERICA</t>
  </si>
  <si>
    <t>0000161803</t>
  </si>
  <si>
    <t>00334310</t>
  </si>
  <si>
    <t>0000232608EX0001243781</t>
  </si>
  <si>
    <t>Cynthia Gaye Wiseman</t>
  </si>
  <si>
    <t>EXP0001243781</t>
  </si>
  <si>
    <t>110</t>
  </si>
  <si>
    <t>13453</t>
  </si>
  <si>
    <t>9280002</t>
  </si>
  <si>
    <t>EON018181</t>
  </si>
  <si>
    <t>UTKYPC2301</t>
  </si>
  <si>
    <t>510</t>
  </si>
  <si>
    <t>280</t>
  </si>
  <si>
    <t>APACC43477</t>
  </si>
  <si>
    <t>EXP</t>
  </si>
  <si>
    <t>PSEXPENSE</t>
  </si>
  <si>
    <t>0001243781</t>
  </si>
  <si>
    <t>meeting expenses and travel</t>
  </si>
  <si>
    <t>MARRIOTT HOTELS</t>
  </si>
  <si>
    <t>Rate case prep</t>
  </si>
  <si>
    <t>Personal Auto Mileage</t>
  </si>
  <si>
    <t>WISEMAN, CYNTHIA G</t>
  </si>
  <si>
    <t>0000232608</t>
  </si>
  <si>
    <t>00334311</t>
  </si>
  <si>
    <t/>
  </si>
  <si>
    <t>rate case prep</t>
  </si>
  <si>
    <t>00334357</t>
  </si>
  <si>
    <t>0000064403EX0001245504</t>
  </si>
  <si>
    <t>Brian K West</t>
  </si>
  <si>
    <t>EXP0001245504</t>
  </si>
  <si>
    <t>12392</t>
  </si>
  <si>
    <t>APACC44729</t>
  </si>
  <si>
    <t>0001245504</t>
  </si>
  <si>
    <t>December 2022 Expense Report</t>
  </si>
  <si>
    <t>Tips &amp; Gratuities</t>
  </si>
  <si>
    <t>WEST, BRIAN K</t>
  </si>
  <si>
    <t>0000064403</t>
  </si>
  <si>
    <t>00334356</t>
  </si>
  <si>
    <t>Marriott Hotels</t>
  </si>
  <si>
    <t>Hotel Room Tip</t>
  </si>
  <si>
    <t>Meals - Business</t>
  </si>
  <si>
    <t>02648879</t>
  </si>
  <si>
    <t>0000055197EX0001279599</t>
  </si>
  <si>
    <t>Shawn R Sisler</t>
  </si>
  <si>
    <t>EXP0001279599</t>
  </si>
  <si>
    <t>10434</t>
  </si>
  <si>
    <t>520</t>
  </si>
  <si>
    <t>APACC95920</t>
  </si>
  <si>
    <t>103</t>
  </si>
  <si>
    <t>0001279599</t>
  </si>
  <si>
    <t>Asset Assessment meal</t>
  </si>
  <si>
    <t>GIOVANNIS PIZZA - ASHL</t>
  </si>
  <si>
    <t>Asset Assessment meal for rate case</t>
  </si>
  <si>
    <t>Professional Services</t>
  </si>
  <si>
    <t>SCOTT MADDEN INC</t>
  </si>
  <si>
    <t>0000100807</t>
  </si>
  <si>
    <t>00334767</t>
  </si>
  <si>
    <t>022292</t>
  </si>
  <si>
    <t>11783</t>
  </si>
  <si>
    <t>260</t>
  </si>
  <si>
    <t>APACC69273</t>
  </si>
  <si>
    <t>RIN</t>
  </si>
  <si>
    <t>R01073682</t>
  </si>
  <si>
    <t>GANNETT FLEMING VALUATION &amp; RATE</t>
  </si>
  <si>
    <t>0000316274</t>
  </si>
  <si>
    <t>00334664</t>
  </si>
  <si>
    <t>0000017691</t>
  </si>
  <si>
    <t>APACC64176</t>
  </si>
  <si>
    <t>R01072673</t>
  </si>
  <si>
    <t>00334775</t>
  </si>
  <si>
    <t>0000018778</t>
  </si>
  <si>
    <t>APACC71118</t>
  </si>
  <si>
    <t>R01073753</t>
  </si>
  <si>
    <t>00335056</t>
  </si>
  <si>
    <t>0000019860</t>
  </si>
  <si>
    <t>APACC84612</t>
  </si>
  <si>
    <t>R01076450</t>
  </si>
  <si>
    <t>00335441</t>
  </si>
  <si>
    <t>0000021215</t>
  </si>
  <si>
    <t>APACC05203</t>
  </si>
  <si>
    <t>R01080075</t>
  </si>
  <si>
    <t>CLEARSPRING ENERGY ADVISORS LLC</t>
  </si>
  <si>
    <t>0001022576</t>
  </si>
  <si>
    <t>00334665</t>
  </si>
  <si>
    <t>CEA405745</t>
  </si>
  <si>
    <t>R01072705</t>
  </si>
  <si>
    <t>Legal</t>
  </si>
  <si>
    <t>STITES &amp; HARBISON</t>
  </si>
  <si>
    <t>0000006872</t>
  </si>
  <si>
    <t>00335420</t>
  </si>
  <si>
    <t>1650487</t>
  </si>
  <si>
    <t>11523</t>
  </si>
  <si>
    <t>SKYPBC2301</t>
  </si>
  <si>
    <t>262</t>
  </si>
  <si>
    <t>290</t>
  </si>
  <si>
    <t>APACC04351</t>
  </si>
  <si>
    <t>LGL</t>
  </si>
  <si>
    <t>Outside Services</t>
  </si>
  <si>
    <t>CONCENTRIC ENERGY ADVISORS</t>
  </si>
  <si>
    <t>0000323544</t>
  </si>
  <si>
    <t>00333697</t>
  </si>
  <si>
    <t>0016261</t>
  </si>
  <si>
    <t>APACC05678</t>
  </si>
  <si>
    <t>R01062462</t>
  </si>
  <si>
    <t>00334655</t>
  </si>
  <si>
    <t>0016607</t>
  </si>
  <si>
    <t>APACC63613</t>
  </si>
  <si>
    <t>R01072621</t>
  </si>
  <si>
    <t>From 2020-00174</t>
  </si>
  <si>
    <t>Specific to Liberty being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</si>
</sst>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00_);\(#,##0.000\)"/>
    <numFmt numFmtId="167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5" fontId="5" fillId="0" borderId="0" xfId="0" applyNumberFormat="1" applyFont="1"/>
    <xf numFmtId="165" fontId="5" fillId="0" borderId="0" xfId="0" applyNumberFormat="1" applyFont="1"/>
    <xf numFmtId="37" fontId="5" fillId="0" borderId="1" xfId="0" applyNumberFormat="1" applyFont="1" applyBorder="1"/>
    <xf numFmtId="0" fontId="5" fillId="0" borderId="0" xfId="0" applyFont="1" applyAlignment="1">
      <alignment horizontal="left"/>
    </xf>
    <xf numFmtId="166" fontId="5" fillId="0" borderId="1" xfId="0" applyNumberFormat="1" applyFont="1" applyBorder="1"/>
    <xf numFmtId="5" fontId="5" fillId="0" borderId="2" xfId="0" applyNumberFormat="1" applyFont="1" applyBorder="1"/>
    <xf numFmtId="0" fontId="2" fillId="0" borderId="0" xfId="0" applyFont="1" applyAlignment="1"/>
    <xf numFmtId="0" fontId="2" fillId="0" borderId="0" xfId="1" applyFont="1" applyAlignment="1"/>
    <xf numFmtId="5" fontId="5" fillId="0" borderId="0" xfId="0" applyNumberFormat="1" applyFont="1" applyFill="1"/>
    <xf numFmtId="5" fontId="2" fillId="0" borderId="1" xfId="0" applyNumberFormat="1" applyFont="1" applyFill="1" applyBorder="1"/>
    <xf numFmtId="5" fontId="5" fillId="0" borderId="1" xfId="0" applyNumberFormat="1" applyFont="1" applyFill="1" applyBorder="1"/>
    <xf numFmtId="167" fontId="5" fillId="0" borderId="0" xfId="2" applyNumberFormat="1" applyFont="1"/>
    <xf numFmtId="0" fontId="7" fillId="0" borderId="0" xfId="0" applyFont="1"/>
    <xf numFmtId="43" fontId="0" fillId="0" borderId="0" xfId="3" applyFont="1"/>
    <xf numFmtId="1" fontId="0" fillId="0" borderId="0" xfId="0" applyNumberFormat="1"/>
    <xf numFmtId="14" fontId="0" fillId="0" borderId="0" xfId="0" applyNumberFormat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4">
    <cellStyle name="Comma" xfId="3" builtinId="3"/>
    <cellStyle name="Currency" xfId="2" builtinId="4"/>
    <cellStyle name="Normal" xfId="0" builtinId="0"/>
    <cellStyle name="Normal 2 16" xfId="1" xr:uid="{F8D41F5E-C3D5-4403-9D33-5D1B56973F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E2189-5E24-436F-8232-E5C32B8276BC}">
  <sheetPr>
    <pageSetUpPr fitToPage="1"/>
  </sheetPr>
  <dimension ref="A1:I38"/>
  <sheetViews>
    <sheetView tabSelected="1" workbookViewId="0">
      <selection activeCell="O36" sqref="O36"/>
    </sheetView>
  </sheetViews>
  <sheetFormatPr defaultRowHeight="12.75" x14ac:dyDescent="0.2"/>
  <cols>
    <col min="1" max="1" width="4.42578125" style="7" bestFit="1" customWidth="1"/>
    <col min="2" max="2" width="5.28515625" style="7" customWidth="1"/>
    <col min="3" max="5" width="9.140625" style="7"/>
    <col min="6" max="6" width="18.85546875" style="7" customWidth="1"/>
    <col min="7" max="7" width="11.7109375" style="7" bestFit="1" customWidth="1"/>
    <col min="8" max="8" width="9.140625" style="7"/>
    <col min="9" max="12" width="9.140625" style="7" customWidth="1"/>
    <col min="13" max="16384" width="9.140625" style="7"/>
  </cols>
  <sheetData>
    <row r="1" spans="1:9" x14ac:dyDescent="0.2">
      <c r="G1" s="27"/>
      <c r="H1" s="27"/>
      <c r="I1" s="1"/>
    </row>
    <row r="2" spans="1:9" ht="15" customHeight="1" x14ac:dyDescent="0.2">
      <c r="A2" s="26" t="s">
        <v>0</v>
      </c>
      <c r="B2" s="26"/>
      <c r="C2" s="26"/>
      <c r="D2" s="26"/>
      <c r="E2" s="26"/>
      <c r="F2" s="26"/>
      <c r="G2" s="26"/>
      <c r="H2" s="16"/>
    </row>
    <row r="3" spans="1:9" ht="15" customHeight="1" x14ac:dyDescent="0.2">
      <c r="A3" s="26" t="s">
        <v>1</v>
      </c>
      <c r="B3" s="26"/>
      <c r="C3" s="26"/>
      <c r="D3" s="26"/>
      <c r="E3" s="26"/>
      <c r="F3" s="26"/>
      <c r="G3" s="26"/>
      <c r="H3" s="17"/>
    </row>
    <row r="4" spans="1:9" ht="15" customHeight="1" x14ac:dyDescent="0.2">
      <c r="A4" s="26" t="s">
        <v>21</v>
      </c>
      <c r="B4" s="26"/>
      <c r="C4" s="26"/>
      <c r="D4" s="26"/>
      <c r="E4" s="26"/>
      <c r="F4" s="26"/>
      <c r="G4" s="26"/>
    </row>
    <row r="5" spans="1:9" x14ac:dyDescent="0.2">
      <c r="B5" s="16"/>
      <c r="C5" s="16"/>
      <c r="D5" s="16"/>
      <c r="E5" s="16"/>
      <c r="F5" s="1"/>
      <c r="G5" s="1"/>
    </row>
    <row r="6" spans="1:9" x14ac:dyDescent="0.2">
      <c r="C6" s="2"/>
      <c r="D6" s="2"/>
      <c r="E6" s="2"/>
    </row>
    <row r="8" spans="1:9" x14ac:dyDescent="0.2">
      <c r="A8" s="3" t="s">
        <v>2</v>
      </c>
      <c r="B8" s="8"/>
      <c r="C8" s="8"/>
      <c r="D8" s="8"/>
      <c r="E8" s="8"/>
      <c r="F8" s="8"/>
      <c r="G8" s="8"/>
    </row>
    <row r="9" spans="1:9" ht="40.5" customHeight="1" x14ac:dyDescent="0.2">
      <c r="A9" s="4" t="s">
        <v>3</v>
      </c>
      <c r="B9" s="4"/>
      <c r="C9" s="4" t="s">
        <v>4</v>
      </c>
      <c r="D9" s="4"/>
      <c r="E9" s="4"/>
      <c r="F9" s="4"/>
      <c r="G9" s="4" t="s">
        <v>5</v>
      </c>
    </row>
    <row r="10" spans="1:9" x14ac:dyDescent="0.2">
      <c r="A10" s="9">
        <v>-1</v>
      </c>
      <c r="B10" s="9"/>
      <c r="C10" s="9">
        <v>-2</v>
      </c>
      <c r="D10" s="9"/>
      <c r="E10" s="9"/>
      <c r="F10" s="9"/>
      <c r="G10" s="9">
        <v>-3</v>
      </c>
    </row>
    <row r="11" spans="1:9" x14ac:dyDescent="0.2">
      <c r="A11" s="9"/>
      <c r="B11" s="9"/>
      <c r="C11" s="9"/>
      <c r="D11" s="9"/>
      <c r="E11" s="9"/>
      <c r="F11" s="9"/>
      <c r="G11" s="9"/>
    </row>
    <row r="12" spans="1:9" x14ac:dyDescent="0.2">
      <c r="B12" s="7" t="s">
        <v>6</v>
      </c>
      <c r="G12" s="10"/>
    </row>
    <row r="13" spans="1:9" x14ac:dyDescent="0.2">
      <c r="G13" s="10"/>
    </row>
    <row r="14" spans="1:9" x14ac:dyDescent="0.2">
      <c r="A14" s="8">
        <v>1</v>
      </c>
      <c r="C14" s="7" t="s">
        <v>7</v>
      </c>
      <c r="G14" s="10">
        <v>509000</v>
      </c>
      <c r="I14" s="5"/>
    </row>
    <row r="15" spans="1:9" x14ac:dyDescent="0.2">
      <c r="G15" s="10"/>
      <c r="I15" s="11"/>
    </row>
    <row r="16" spans="1:9" x14ac:dyDescent="0.2">
      <c r="A16" s="8">
        <v>2</v>
      </c>
      <c r="C16" s="7" t="s">
        <v>8</v>
      </c>
      <c r="G16" s="18">
        <v>307000</v>
      </c>
      <c r="I16" s="5"/>
    </row>
    <row r="17" spans="1:9" x14ac:dyDescent="0.2">
      <c r="G17" s="10"/>
      <c r="I17" s="11"/>
    </row>
    <row r="18" spans="1:9" x14ac:dyDescent="0.2">
      <c r="A18" s="8">
        <v>3</v>
      </c>
      <c r="C18" s="6" t="s">
        <v>9</v>
      </c>
      <c r="G18" s="18">
        <v>170000</v>
      </c>
      <c r="I18" s="5"/>
    </row>
    <row r="19" spans="1:9" x14ac:dyDescent="0.2">
      <c r="G19" s="10"/>
      <c r="I19" s="11"/>
    </row>
    <row r="20" spans="1:9" x14ac:dyDescent="0.2">
      <c r="A20" s="8">
        <v>4</v>
      </c>
      <c r="C20" s="7" t="s">
        <v>10</v>
      </c>
      <c r="G20" s="19">
        <v>20000</v>
      </c>
      <c r="I20" s="11"/>
    </row>
    <row r="21" spans="1:9" x14ac:dyDescent="0.2">
      <c r="A21" s="8" t="s">
        <v>11</v>
      </c>
      <c r="G21" s="10"/>
      <c r="I21" s="11"/>
    </row>
    <row r="22" spans="1:9" x14ac:dyDescent="0.2">
      <c r="A22" s="8">
        <v>5</v>
      </c>
      <c r="C22" s="7" t="s">
        <v>12</v>
      </c>
      <c r="G22" s="10">
        <f>G20+G18+G16+G14</f>
        <v>1006000</v>
      </c>
      <c r="I22" s="11"/>
    </row>
    <row r="23" spans="1:9" x14ac:dyDescent="0.2">
      <c r="A23" s="8" t="s">
        <v>11</v>
      </c>
      <c r="G23" s="10"/>
      <c r="I23" s="11"/>
    </row>
    <row r="24" spans="1:9" x14ac:dyDescent="0.2">
      <c r="A24" s="8">
        <v>6</v>
      </c>
      <c r="C24" s="7" t="s">
        <v>13</v>
      </c>
      <c r="G24" s="12">
        <v>3</v>
      </c>
      <c r="I24" s="11"/>
    </row>
    <row r="25" spans="1:9" x14ac:dyDescent="0.2">
      <c r="A25" s="8" t="s">
        <v>11</v>
      </c>
      <c r="G25" s="10"/>
      <c r="I25" s="11"/>
    </row>
    <row r="26" spans="1:9" x14ac:dyDescent="0.2">
      <c r="A26" s="8">
        <v>7</v>
      </c>
      <c r="C26" s="7" t="s">
        <v>14</v>
      </c>
      <c r="G26" s="10">
        <f>ROUND(G22/G24,0)</f>
        <v>335333</v>
      </c>
      <c r="I26" s="11"/>
    </row>
    <row r="27" spans="1:9" x14ac:dyDescent="0.2">
      <c r="A27" s="8" t="s">
        <v>11</v>
      </c>
      <c r="G27" s="10"/>
      <c r="I27" s="11"/>
    </row>
    <row r="28" spans="1:9" x14ac:dyDescent="0.2">
      <c r="A28" s="8">
        <v>8</v>
      </c>
      <c r="C28" s="7" t="s">
        <v>15</v>
      </c>
      <c r="G28" s="20">
        <v>55923.360000000001</v>
      </c>
      <c r="I28" s="5"/>
    </row>
    <row r="29" spans="1:9" x14ac:dyDescent="0.2">
      <c r="A29" s="8" t="s">
        <v>11</v>
      </c>
      <c r="G29" s="10"/>
      <c r="I29" s="5"/>
    </row>
    <row r="30" spans="1:9" x14ac:dyDescent="0.2">
      <c r="A30" s="8">
        <v>9</v>
      </c>
      <c r="C30" s="7" t="s">
        <v>16</v>
      </c>
      <c r="G30" s="10">
        <f>G26-G28</f>
        <v>279409.64</v>
      </c>
      <c r="I30" s="11"/>
    </row>
    <row r="31" spans="1:9" x14ac:dyDescent="0.2">
      <c r="A31" s="8" t="s">
        <v>11</v>
      </c>
      <c r="G31" s="10"/>
      <c r="I31" s="11"/>
    </row>
    <row r="32" spans="1:9" x14ac:dyDescent="0.2">
      <c r="A32" s="8">
        <v>10</v>
      </c>
      <c r="C32" s="13" t="s">
        <v>17</v>
      </c>
      <c r="G32" s="14">
        <v>1</v>
      </c>
      <c r="I32" s="11"/>
    </row>
    <row r="33" spans="1:9" x14ac:dyDescent="0.2">
      <c r="A33" s="8" t="s">
        <v>11</v>
      </c>
      <c r="G33" s="10"/>
    </row>
    <row r="34" spans="1:9" ht="13.5" thickBot="1" x14ac:dyDescent="0.25">
      <c r="A34" s="8">
        <v>11</v>
      </c>
      <c r="C34" s="7" t="s">
        <v>18</v>
      </c>
      <c r="G34" s="15">
        <f>G30*G32</f>
        <v>279409.64</v>
      </c>
      <c r="I34" s="6" t="s">
        <v>19</v>
      </c>
    </row>
    <row r="35" spans="1:9" ht="13.5" thickTop="1" x14ac:dyDescent="0.2">
      <c r="G35" s="10"/>
      <c r="I35" s="6" t="s">
        <v>20</v>
      </c>
    </row>
    <row r="36" spans="1:9" x14ac:dyDescent="0.2">
      <c r="G36" s="10"/>
    </row>
    <row r="38" spans="1:9" x14ac:dyDescent="0.2">
      <c r="C38" s="7" t="s">
        <v>22</v>
      </c>
    </row>
  </sheetData>
  <mergeCells count="4">
    <mergeCell ref="A4:G4"/>
    <mergeCell ref="G1:H1"/>
    <mergeCell ref="A2:G2"/>
    <mergeCell ref="A3:G3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7A25F-079B-4E79-8525-CE29EE870176}">
  <dimension ref="A1:AC16"/>
  <sheetViews>
    <sheetView zoomScale="80" zoomScaleNormal="80" workbookViewId="0">
      <selection activeCell="D29" sqref="D29"/>
    </sheetView>
  </sheetViews>
  <sheetFormatPr defaultRowHeight="15" x14ac:dyDescent="0.25"/>
  <cols>
    <col min="1" max="1" width="25.5703125" bestFit="1" customWidth="1"/>
    <col min="2" max="2" width="22.28515625" bestFit="1" customWidth="1"/>
    <col min="3" max="3" width="23.85546875" bestFit="1" customWidth="1"/>
    <col min="4" max="4" width="38.42578125" bestFit="1" customWidth="1"/>
    <col min="5" max="5" width="21.42578125" style="23" bestFit="1" customWidth="1"/>
    <col min="6" max="6" width="5.85546875" bestFit="1" customWidth="1"/>
    <col min="7" max="7" width="8.140625" bestFit="1" customWidth="1"/>
    <col min="8" max="8" width="12" bestFit="1" customWidth="1"/>
    <col min="9" max="9" width="13.42578125" bestFit="1" customWidth="1"/>
    <col min="10" max="10" width="25.28515625" bestFit="1" customWidth="1"/>
    <col min="11" max="11" width="21.7109375" bestFit="1" customWidth="1"/>
    <col min="12" max="12" width="21.42578125" bestFit="1" customWidth="1"/>
    <col min="13" max="13" width="14.140625" bestFit="1" customWidth="1"/>
    <col min="14" max="14" width="6.5703125" bestFit="1" customWidth="1"/>
    <col min="15" max="15" width="8.28515625" bestFit="1" customWidth="1"/>
    <col min="16" max="16" width="9.7109375" bestFit="1" customWidth="1"/>
    <col min="17" max="17" width="10.85546875" bestFit="1" customWidth="1"/>
    <col min="18" max="18" width="12.5703125" bestFit="1" customWidth="1"/>
    <col min="19" max="19" width="4" bestFit="1" customWidth="1"/>
    <col min="20" max="20" width="5.140625" bestFit="1" customWidth="1"/>
    <col min="21" max="21" width="12" bestFit="1" customWidth="1"/>
    <col min="22" max="22" width="14.85546875" bestFit="1" customWidth="1"/>
    <col min="23" max="23" width="6.85546875" bestFit="1" customWidth="1"/>
    <col min="24" max="24" width="7.42578125" bestFit="1" customWidth="1"/>
    <col min="25" max="25" width="12.140625" bestFit="1" customWidth="1"/>
    <col min="26" max="26" width="20.140625" bestFit="1" customWidth="1"/>
    <col min="27" max="27" width="29.42578125" bestFit="1" customWidth="1"/>
    <col min="28" max="28" width="28.5703125" bestFit="1" customWidth="1"/>
    <col min="29" max="29" width="36.5703125" bestFit="1" customWidth="1"/>
  </cols>
  <sheetData>
    <row r="1" spans="1:29" x14ac:dyDescent="0.25">
      <c r="A1" t="s">
        <v>37</v>
      </c>
      <c r="B1" t="s">
        <v>38</v>
      </c>
      <c r="C1" t="s">
        <v>39</v>
      </c>
      <c r="D1" t="s">
        <v>40</v>
      </c>
      <c r="E1" s="23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  <c r="T1" t="s">
        <v>56</v>
      </c>
      <c r="U1" t="s">
        <v>57</v>
      </c>
      <c r="V1" t="s">
        <v>58</v>
      </c>
      <c r="W1" t="s">
        <v>59</v>
      </c>
      <c r="X1" t="s">
        <v>60</v>
      </c>
      <c r="Y1" t="s">
        <v>61</v>
      </c>
      <c r="Z1" t="s">
        <v>62</v>
      </c>
      <c r="AA1" t="s">
        <v>63</v>
      </c>
      <c r="AB1" t="s">
        <v>64</v>
      </c>
      <c r="AC1" t="s">
        <v>65</v>
      </c>
    </row>
    <row r="2" spans="1:29" x14ac:dyDescent="0.25">
      <c r="A2" t="s">
        <v>66</v>
      </c>
      <c r="B2" t="s">
        <v>67</v>
      </c>
      <c r="C2" t="s">
        <v>68</v>
      </c>
      <c r="D2" t="s">
        <v>69</v>
      </c>
      <c r="E2" s="23">
        <v>570</v>
      </c>
      <c r="F2" s="24">
        <v>2022</v>
      </c>
      <c r="G2" s="24">
        <v>12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s="25">
        <v>44914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s="25">
        <v>44915</v>
      </c>
      <c r="W2" t="s">
        <v>75</v>
      </c>
      <c r="X2" t="s">
        <v>83</v>
      </c>
      <c r="Y2" t="s">
        <v>84</v>
      </c>
      <c r="Z2" t="s">
        <v>85</v>
      </c>
      <c r="AA2" t="s">
        <v>86</v>
      </c>
      <c r="AB2" t="s">
        <v>87</v>
      </c>
      <c r="AC2" t="s">
        <v>88</v>
      </c>
    </row>
    <row r="3" spans="1:29" x14ac:dyDescent="0.25">
      <c r="A3" t="s">
        <v>66</v>
      </c>
      <c r="B3" t="s">
        <v>67</v>
      </c>
      <c r="C3" t="s">
        <v>89</v>
      </c>
      <c r="D3" t="s">
        <v>90</v>
      </c>
      <c r="E3" s="23">
        <v>190</v>
      </c>
      <c r="F3" s="24">
        <v>2022</v>
      </c>
      <c r="G3" s="24">
        <v>12</v>
      </c>
      <c r="H3" t="s">
        <v>91</v>
      </c>
      <c r="I3" t="s">
        <v>92</v>
      </c>
      <c r="J3" t="s">
        <v>72</v>
      </c>
      <c r="K3" t="s">
        <v>73</v>
      </c>
      <c r="L3" t="s">
        <v>74</v>
      </c>
      <c r="M3" s="25">
        <v>44914</v>
      </c>
      <c r="N3" t="s">
        <v>75</v>
      </c>
      <c r="O3" t="s">
        <v>76</v>
      </c>
      <c r="P3" t="s">
        <v>77</v>
      </c>
      <c r="Q3" t="s">
        <v>78</v>
      </c>
      <c r="R3" t="s">
        <v>79</v>
      </c>
      <c r="S3" t="s">
        <v>80</v>
      </c>
      <c r="T3" t="s">
        <v>81</v>
      </c>
      <c r="U3" t="s">
        <v>82</v>
      </c>
      <c r="V3" s="25">
        <v>44915</v>
      </c>
      <c r="W3" t="s">
        <v>75</v>
      </c>
      <c r="X3" t="s">
        <v>83</v>
      </c>
      <c r="Y3" t="s">
        <v>84</v>
      </c>
      <c r="Z3" t="s">
        <v>85</v>
      </c>
      <c r="AA3" t="s">
        <v>86</v>
      </c>
      <c r="AB3" t="s">
        <v>93</v>
      </c>
      <c r="AC3" t="s">
        <v>94</v>
      </c>
    </row>
    <row r="4" spans="1:29" x14ac:dyDescent="0.25">
      <c r="A4" t="s">
        <v>66</v>
      </c>
      <c r="B4" t="s">
        <v>67</v>
      </c>
      <c r="C4" t="s">
        <v>68</v>
      </c>
      <c r="D4" t="s">
        <v>69</v>
      </c>
      <c r="E4" s="23">
        <v>531.54999999999995</v>
      </c>
      <c r="F4" s="24">
        <v>2022</v>
      </c>
      <c r="G4" s="24">
        <v>12</v>
      </c>
      <c r="H4" t="s">
        <v>70</v>
      </c>
      <c r="I4" t="s">
        <v>95</v>
      </c>
      <c r="J4" t="s">
        <v>96</v>
      </c>
      <c r="K4" t="s">
        <v>97</v>
      </c>
      <c r="L4" t="s">
        <v>98</v>
      </c>
      <c r="M4" s="25">
        <v>44917</v>
      </c>
      <c r="N4" t="s">
        <v>75</v>
      </c>
      <c r="O4" t="s">
        <v>99</v>
      </c>
      <c r="P4" t="s">
        <v>77</v>
      </c>
      <c r="Q4" t="s">
        <v>78</v>
      </c>
      <c r="R4" t="s">
        <v>79</v>
      </c>
      <c r="S4" t="s">
        <v>80</v>
      </c>
      <c r="T4" t="s">
        <v>81</v>
      </c>
      <c r="U4" t="s">
        <v>100</v>
      </c>
      <c r="V4" s="25">
        <v>44917</v>
      </c>
      <c r="W4" t="s">
        <v>75</v>
      </c>
      <c r="X4" t="s">
        <v>83</v>
      </c>
      <c r="Y4" t="s">
        <v>84</v>
      </c>
      <c r="Z4" t="s">
        <v>101</v>
      </c>
      <c r="AA4" t="s">
        <v>102</v>
      </c>
      <c r="AB4" t="s">
        <v>87</v>
      </c>
      <c r="AC4" t="s">
        <v>68</v>
      </c>
    </row>
    <row r="5" spans="1:29" x14ac:dyDescent="0.25">
      <c r="A5" t="s">
        <v>66</v>
      </c>
      <c r="B5" t="s">
        <v>67</v>
      </c>
      <c r="C5" t="s">
        <v>103</v>
      </c>
      <c r="D5" t="s">
        <v>104</v>
      </c>
      <c r="E5" s="23">
        <v>10</v>
      </c>
      <c r="F5" s="24">
        <v>2022</v>
      </c>
      <c r="G5" s="24">
        <v>12</v>
      </c>
      <c r="H5" t="s">
        <v>105</v>
      </c>
      <c r="I5" t="s">
        <v>106</v>
      </c>
      <c r="J5" t="s">
        <v>96</v>
      </c>
      <c r="K5" t="s">
        <v>97</v>
      </c>
      <c r="L5" t="s">
        <v>98</v>
      </c>
      <c r="M5" s="25">
        <v>44917</v>
      </c>
      <c r="N5" t="s">
        <v>75</v>
      </c>
      <c r="O5" t="s">
        <v>99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100</v>
      </c>
      <c r="V5" s="25">
        <v>44917</v>
      </c>
      <c r="W5" t="s">
        <v>75</v>
      </c>
      <c r="X5" t="s">
        <v>83</v>
      </c>
      <c r="Y5" t="s">
        <v>84</v>
      </c>
      <c r="Z5" t="s">
        <v>101</v>
      </c>
      <c r="AA5" t="s">
        <v>102</v>
      </c>
      <c r="AB5" t="s">
        <v>107</v>
      </c>
      <c r="AC5" t="s">
        <v>108</v>
      </c>
    </row>
    <row r="6" spans="1:29" x14ac:dyDescent="0.25">
      <c r="A6" t="s">
        <v>66</v>
      </c>
      <c r="B6" t="s">
        <v>67</v>
      </c>
      <c r="C6" t="s">
        <v>103</v>
      </c>
      <c r="D6" t="s">
        <v>104</v>
      </c>
      <c r="E6" s="23">
        <v>10</v>
      </c>
      <c r="F6" s="24">
        <v>2022</v>
      </c>
      <c r="G6" s="24">
        <v>12</v>
      </c>
      <c r="H6" t="s">
        <v>105</v>
      </c>
      <c r="I6" t="s">
        <v>106</v>
      </c>
      <c r="J6" t="s">
        <v>96</v>
      </c>
      <c r="K6" t="s">
        <v>97</v>
      </c>
      <c r="L6" t="s">
        <v>98</v>
      </c>
      <c r="M6" s="25">
        <v>44917</v>
      </c>
      <c r="N6" t="s">
        <v>75</v>
      </c>
      <c r="O6" t="s">
        <v>99</v>
      </c>
      <c r="P6" t="s">
        <v>77</v>
      </c>
      <c r="Q6" t="s">
        <v>78</v>
      </c>
      <c r="R6" t="s">
        <v>79</v>
      </c>
      <c r="S6" t="s">
        <v>80</v>
      </c>
      <c r="T6" t="s">
        <v>81</v>
      </c>
      <c r="U6" t="s">
        <v>100</v>
      </c>
      <c r="V6" s="25">
        <v>44917</v>
      </c>
      <c r="W6" t="s">
        <v>75</v>
      </c>
      <c r="X6" t="s">
        <v>83</v>
      </c>
      <c r="Y6" t="s">
        <v>84</v>
      </c>
      <c r="Z6" t="s">
        <v>101</v>
      </c>
      <c r="AA6" t="s">
        <v>102</v>
      </c>
      <c r="AB6" t="s">
        <v>107</v>
      </c>
      <c r="AC6" t="s">
        <v>108</v>
      </c>
    </row>
    <row r="7" spans="1:29" x14ac:dyDescent="0.25">
      <c r="A7" t="s">
        <v>66</v>
      </c>
      <c r="B7" t="s">
        <v>67</v>
      </c>
      <c r="C7" t="s">
        <v>109</v>
      </c>
      <c r="D7" t="s">
        <v>69</v>
      </c>
      <c r="E7" s="23">
        <v>40.81</v>
      </c>
      <c r="F7" s="24">
        <v>2023</v>
      </c>
      <c r="G7" s="24">
        <v>3</v>
      </c>
      <c r="H7" t="s">
        <v>70</v>
      </c>
      <c r="I7" t="s">
        <v>110</v>
      </c>
      <c r="J7" t="s">
        <v>111</v>
      </c>
      <c r="K7" t="s">
        <v>112</v>
      </c>
      <c r="L7" t="s">
        <v>113</v>
      </c>
      <c r="M7" s="25">
        <v>45000</v>
      </c>
      <c r="N7" t="s">
        <v>75</v>
      </c>
      <c r="O7" t="s">
        <v>114</v>
      </c>
      <c r="P7" t="s">
        <v>77</v>
      </c>
      <c r="Q7" t="s">
        <v>78</v>
      </c>
      <c r="R7" t="s">
        <v>79</v>
      </c>
      <c r="S7" t="s">
        <v>115</v>
      </c>
      <c r="T7" t="s">
        <v>81</v>
      </c>
      <c r="U7" t="s">
        <v>116</v>
      </c>
      <c r="V7" s="25">
        <v>45000</v>
      </c>
      <c r="W7" t="s">
        <v>117</v>
      </c>
      <c r="X7" t="s">
        <v>83</v>
      </c>
      <c r="Y7" t="s">
        <v>84</v>
      </c>
      <c r="Z7" t="s">
        <v>118</v>
      </c>
      <c r="AA7" t="s">
        <v>119</v>
      </c>
      <c r="AB7" t="s">
        <v>120</v>
      </c>
      <c r="AC7" t="s">
        <v>121</v>
      </c>
    </row>
    <row r="8" spans="1:29" x14ac:dyDescent="0.25">
      <c r="A8" t="s">
        <v>66</v>
      </c>
      <c r="B8" t="s">
        <v>122</v>
      </c>
      <c r="C8" t="s">
        <v>122</v>
      </c>
      <c r="D8" t="s">
        <v>123</v>
      </c>
      <c r="E8" s="23">
        <v>6085</v>
      </c>
      <c r="F8" s="24">
        <v>2023</v>
      </c>
      <c r="G8" s="24">
        <v>2</v>
      </c>
      <c r="H8" t="s">
        <v>124</v>
      </c>
      <c r="I8" t="s">
        <v>125</v>
      </c>
      <c r="J8" t="s">
        <v>126</v>
      </c>
      <c r="M8" s="25">
        <v>44956</v>
      </c>
      <c r="N8" t="s">
        <v>75</v>
      </c>
      <c r="O8" t="s">
        <v>127</v>
      </c>
      <c r="P8" t="s">
        <v>77</v>
      </c>
      <c r="Q8" t="s">
        <v>78</v>
      </c>
      <c r="R8" t="s">
        <v>79</v>
      </c>
      <c r="S8" t="s">
        <v>128</v>
      </c>
      <c r="T8" t="s">
        <v>81</v>
      </c>
      <c r="U8" t="s">
        <v>129</v>
      </c>
      <c r="V8" s="25">
        <v>44958</v>
      </c>
      <c r="W8" t="s">
        <v>75</v>
      </c>
      <c r="X8" t="s">
        <v>130</v>
      </c>
      <c r="Y8" t="s">
        <v>131</v>
      </c>
    </row>
    <row r="9" spans="1:29" x14ac:dyDescent="0.25">
      <c r="A9" t="s">
        <v>66</v>
      </c>
      <c r="B9" t="s">
        <v>122</v>
      </c>
      <c r="C9" t="s">
        <v>122</v>
      </c>
      <c r="D9" t="s">
        <v>132</v>
      </c>
      <c r="E9" s="23">
        <v>1165</v>
      </c>
      <c r="F9" s="24">
        <v>2023</v>
      </c>
      <c r="G9" s="24">
        <v>1</v>
      </c>
      <c r="H9" t="s">
        <v>133</v>
      </c>
      <c r="I9" t="s">
        <v>134</v>
      </c>
      <c r="J9" t="s">
        <v>135</v>
      </c>
      <c r="M9" s="25">
        <v>44924</v>
      </c>
      <c r="N9" t="s">
        <v>75</v>
      </c>
      <c r="O9" t="s">
        <v>127</v>
      </c>
      <c r="P9" t="s">
        <v>77</v>
      </c>
      <c r="Q9" t="s">
        <v>78</v>
      </c>
      <c r="R9" t="s">
        <v>79</v>
      </c>
      <c r="S9" t="s">
        <v>128</v>
      </c>
      <c r="T9" t="s">
        <v>81</v>
      </c>
      <c r="U9" t="s">
        <v>136</v>
      </c>
      <c r="V9" s="25">
        <v>44950</v>
      </c>
      <c r="W9" t="s">
        <v>75</v>
      </c>
      <c r="X9" t="s">
        <v>130</v>
      </c>
      <c r="Y9" t="s">
        <v>137</v>
      </c>
    </row>
    <row r="10" spans="1:29" x14ac:dyDescent="0.25">
      <c r="A10" t="s">
        <v>66</v>
      </c>
      <c r="B10" t="s">
        <v>122</v>
      </c>
      <c r="C10" t="s">
        <v>122</v>
      </c>
      <c r="D10" t="s">
        <v>132</v>
      </c>
      <c r="E10" s="23">
        <v>9890</v>
      </c>
      <c r="F10" s="24">
        <v>2023</v>
      </c>
      <c r="G10" s="24">
        <v>2</v>
      </c>
      <c r="H10" t="s">
        <v>133</v>
      </c>
      <c r="I10" t="s">
        <v>138</v>
      </c>
      <c r="J10" t="s">
        <v>139</v>
      </c>
      <c r="M10" s="25">
        <v>44956</v>
      </c>
      <c r="N10" t="s">
        <v>75</v>
      </c>
      <c r="O10" t="s">
        <v>127</v>
      </c>
      <c r="P10" t="s">
        <v>77</v>
      </c>
      <c r="Q10" t="s">
        <v>78</v>
      </c>
      <c r="R10" t="s">
        <v>79</v>
      </c>
      <c r="S10" t="s">
        <v>128</v>
      </c>
      <c r="T10" t="s">
        <v>81</v>
      </c>
      <c r="U10" t="s">
        <v>140</v>
      </c>
      <c r="V10" s="25">
        <v>44959</v>
      </c>
      <c r="W10" t="s">
        <v>75</v>
      </c>
      <c r="X10" t="s">
        <v>130</v>
      </c>
      <c r="Y10" t="s">
        <v>141</v>
      </c>
    </row>
    <row r="11" spans="1:29" x14ac:dyDescent="0.25">
      <c r="A11" t="s">
        <v>66</v>
      </c>
      <c r="B11" t="s">
        <v>122</v>
      </c>
      <c r="C11" t="s">
        <v>122</v>
      </c>
      <c r="D11" t="s">
        <v>132</v>
      </c>
      <c r="E11" s="23">
        <v>8040</v>
      </c>
      <c r="F11" s="24">
        <v>2023</v>
      </c>
      <c r="G11" s="24">
        <v>2</v>
      </c>
      <c r="H11" t="s">
        <v>133</v>
      </c>
      <c r="I11" t="s">
        <v>142</v>
      </c>
      <c r="J11" t="s">
        <v>143</v>
      </c>
      <c r="M11" s="25">
        <v>44984</v>
      </c>
      <c r="N11" t="s">
        <v>75</v>
      </c>
      <c r="O11" t="s">
        <v>127</v>
      </c>
      <c r="P11" t="s">
        <v>77</v>
      </c>
      <c r="Q11" t="s">
        <v>78</v>
      </c>
      <c r="R11" t="s">
        <v>79</v>
      </c>
      <c r="S11" t="s">
        <v>128</v>
      </c>
      <c r="T11" t="s">
        <v>81</v>
      </c>
      <c r="U11" t="s">
        <v>144</v>
      </c>
      <c r="V11" s="25">
        <v>44984</v>
      </c>
      <c r="W11" t="s">
        <v>75</v>
      </c>
      <c r="X11" t="s">
        <v>130</v>
      </c>
      <c r="Y11" t="s">
        <v>145</v>
      </c>
    </row>
    <row r="12" spans="1:29" x14ac:dyDescent="0.25">
      <c r="A12" t="s">
        <v>66</v>
      </c>
      <c r="B12" t="s">
        <v>122</v>
      </c>
      <c r="C12" t="s">
        <v>122</v>
      </c>
      <c r="D12" t="s">
        <v>132</v>
      </c>
      <c r="E12" s="23">
        <v>19410</v>
      </c>
      <c r="F12" s="24">
        <v>2023</v>
      </c>
      <c r="G12" s="24">
        <v>3</v>
      </c>
      <c r="H12" t="s">
        <v>133</v>
      </c>
      <c r="I12" t="s">
        <v>146</v>
      </c>
      <c r="J12" t="s">
        <v>147</v>
      </c>
      <c r="M12" s="25">
        <v>45015</v>
      </c>
      <c r="N12" t="s">
        <v>75</v>
      </c>
      <c r="O12" t="s">
        <v>127</v>
      </c>
      <c r="P12" t="s">
        <v>77</v>
      </c>
      <c r="Q12" t="s">
        <v>78</v>
      </c>
      <c r="R12" t="s">
        <v>79</v>
      </c>
      <c r="S12" t="s">
        <v>128</v>
      </c>
      <c r="T12" t="s">
        <v>81</v>
      </c>
      <c r="U12" t="s">
        <v>148</v>
      </c>
      <c r="V12" s="25">
        <v>45016</v>
      </c>
      <c r="W12" t="s">
        <v>75</v>
      </c>
      <c r="X12" t="s">
        <v>130</v>
      </c>
      <c r="Y12" t="s">
        <v>149</v>
      </c>
    </row>
    <row r="13" spans="1:29" x14ac:dyDescent="0.25">
      <c r="A13" t="s">
        <v>66</v>
      </c>
      <c r="B13" t="s">
        <v>122</v>
      </c>
      <c r="C13" t="s">
        <v>122</v>
      </c>
      <c r="D13" t="s">
        <v>150</v>
      </c>
      <c r="E13" s="23">
        <v>6000</v>
      </c>
      <c r="F13" s="24">
        <v>2023</v>
      </c>
      <c r="G13" s="24">
        <v>1</v>
      </c>
      <c r="H13" t="s">
        <v>151</v>
      </c>
      <c r="I13" t="s">
        <v>152</v>
      </c>
      <c r="J13" t="s">
        <v>153</v>
      </c>
      <c r="M13" s="25">
        <v>44942</v>
      </c>
      <c r="N13" t="s">
        <v>75</v>
      </c>
      <c r="O13" t="s">
        <v>127</v>
      </c>
      <c r="P13" t="s">
        <v>77</v>
      </c>
      <c r="Q13" t="s">
        <v>78</v>
      </c>
      <c r="R13" t="s">
        <v>79</v>
      </c>
      <c r="S13" t="s">
        <v>128</v>
      </c>
      <c r="T13" t="s">
        <v>81</v>
      </c>
      <c r="U13" t="s">
        <v>136</v>
      </c>
      <c r="V13" s="25">
        <v>44950</v>
      </c>
      <c r="W13" t="s">
        <v>75</v>
      </c>
      <c r="X13" t="s">
        <v>130</v>
      </c>
      <c r="Y13" t="s">
        <v>154</v>
      </c>
    </row>
    <row r="14" spans="1:29" x14ac:dyDescent="0.25">
      <c r="A14" t="s">
        <v>66</v>
      </c>
      <c r="B14" t="s">
        <v>155</v>
      </c>
      <c r="C14" t="s">
        <v>155</v>
      </c>
      <c r="D14" t="s">
        <v>156</v>
      </c>
      <c r="E14" s="23">
        <v>1601</v>
      </c>
      <c r="F14" s="24">
        <v>2023</v>
      </c>
      <c r="G14" s="24">
        <v>3</v>
      </c>
      <c r="H14" t="s">
        <v>157</v>
      </c>
      <c r="I14" t="s">
        <v>158</v>
      </c>
      <c r="J14" t="s">
        <v>159</v>
      </c>
      <c r="M14" s="25">
        <v>44993</v>
      </c>
      <c r="N14" t="s">
        <v>117</v>
      </c>
      <c r="O14" t="s">
        <v>160</v>
      </c>
      <c r="P14" t="s">
        <v>77</v>
      </c>
      <c r="Q14" t="s">
        <v>78</v>
      </c>
      <c r="R14" t="s">
        <v>161</v>
      </c>
      <c r="S14" t="s">
        <v>162</v>
      </c>
      <c r="T14" t="s">
        <v>163</v>
      </c>
      <c r="U14" t="s">
        <v>164</v>
      </c>
      <c r="V14" s="25">
        <v>45015</v>
      </c>
      <c r="W14" t="s">
        <v>75</v>
      </c>
      <c r="X14" t="s">
        <v>165</v>
      </c>
    </row>
    <row r="15" spans="1:29" x14ac:dyDescent="0.25">
      <c r="A15" t="s">
        <v>66</v>
      </c>
      <c r="B15" t="s">
        <v>166</v>
      </c>
      <c r="C15" t="s">
        <v>166</v>
      </c>
      <c r="D15" t="s">
        <v>167</v>
      </c>
      <c r="E15" s="23">
        <v>1020</v>
      </c>
      <c r="F15" s="24">
        <v>2022</v>
      </c>
      <c r="G15" s="24">
        <v>10</v>
      </c>
      <c r="H15" t="s">
        <v>168</v>
      </c>
      <c r="I15" t="s">
        <v>169</v>
      </c>
      <c r="J15" t="s">
        <v>170</v>
      </c>
      <c r="M15" s="25">
        <v>44851</v>
      </c>
      <c r="N15" t="s">
        <v>75</v>
      </c>
      <c r="O15" t="s">
        <v>127</v>
      </c>
      <c r="P15" t="s">
        <v>77</v>
      </c>
      <c r="Q15" t="s">
        <v>78</v>
      </c>
      <c r="R15" t="s">
        <v>79</v>
      </c>
      <c r="S15" t="s">
        <v>163</v>
      </c>
      <c r="T15" t="s">
        <v>81</v>
      </c>
      <c r="U15" t="s">
        <v>171</v>
      </c>
      <c r="V15" s="25">
        <v>44852</v>
      </c>
      <c r="W15" t="s">
        <v>75</v>
      </c>
      <c r="X15" t="s">
        <v>130</v>
      </c>
      <c r="Y15" t="s">
        <v>172</v>
      </c>
    </row>
    <row r="16" spans="1:29" x14ac:dyDescent="0.25">
      <c r="A16" t="s">
        <v>66</v>
      </c>
      <c r="B16" t="s">
        <v>166</v>
      </c>
      <c r="C16" t="s">
        <v>166</v>
      </c>
      <c r="D16" t="s">
        <v>167</v>
      </c>
      <c r="E16" s="23">
        <v>1360</v>
      </c>
      <c r="F16" s="24">
        <v>2023</v>
      </c>
      <c r="G16" s="24">
        <v>1</v>
      </c>
      <c r="H16" t="s">
        <v>168</v>
      </c>
      <c r="I16" t="s">
        <v>173</v>
      </c>
      <c r="J16" t="s">
        <v>174</v>
      </c>
      <c r="M16" s="25">
        <v>44949</v>
      </c>
      <c r="N16" t="s">
        <v>75</v>
      </c>
      <c r="O16" t="s">
        <v>127</v>
      </c>
      <c r="P16" t="s">
        <v>77</v>
      </c>
      <c r="Q16" t="s">
        <v>78</v>
      </c>
      <c r="R16" t="s">
        <v>79</v>
      </c>
      <c r="S16" t="s">
        <v>163</v>
      </c>
      <c r="T16" t="s">
        <v>81</v>
      </c>
      <c r="U16" t="s">
        <v>175</v>
      </c>
      <c r="V16" s="25">
        <v>44949</v>
      </c>
      <c r="W16" t="s">
        <v>75</v>
      </c>
      <c r="X16" t="s">
        <v>130</v>
      </c>
      <c r="Y16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ECFE-F1E5-45ED-BA83-C2DC341A9D5D}">
  <dimension ref="A1:E25"/>
  <sheetViews>
    <sheetView workbookViewId="0">
      <selection activeCell="C8" sqref="C8"/>
    </sheetView>
  </sheetViews>
  <sheetFormatPr defaultRowHeight="12.75" x14ac:dyDescent="0.2"/>
  <cols>
    <col min="1" max="1" width="15.7109375" style="7" bestFit="1" customWidth="1"/>
    <col min="2" max="2" width="15.85546875" style="7" bestFit="1" customWidth="1"/>
    <col min="3" max="3" width="11.140625" style="7" customWidth="1"/>
    <col min="4" max="4" width="18.5703125" style="7" bestFit="1" customWidth="1"/>
    <col min="5" max="16384" width="9.140625" style="7"/>
  </cols>
  <sheetData>
    <row r="1" spans="1:5" x14ac:dyDescent="0.2">
      <c r="A1" s="22" t="s">
        <v>28</v>
      </c>
      <c r="B1" s="22" t="s">
        <v>25</v>
      </c>
      <c r="C1" s="22" t="s">
        <v>26</v>
      </c>
      <c r="D1" s="22" t="s">
        <v>27</v>
      </c>
      <c r="E1" s="22"/>
    </row>
    <row r="2" spans="1:5" x14ac:dyDescent="0.2">
      <c r="A2" s="7" t="s">
        <v>29</v>
      </c>
      <c r="B2" s="7" t="s">
        <v>23</v>
      </c>
      <c r="C2" s="21">
        <v>66225</v>
      </c>
      <c r="D2" s="7" t="s">
        <v>177</v>
      </c>
    </row>
    <row r="3" spans="1:5" x14ac:dyDescent="0.2">
      <c r="A3" s="7" t="s">
        <v>30</v>
      </c>
      <c r="B3" s="7" t="s">
        <v>24</v>
      </c>
      <c r="C3" s="21">
        <v>130000</v>
      </c>
    </row>
    <row r="4" spans="1:5" x14ac:dyDescent="0.2">
      <c r="A4" s="7" t="s">
        <v>31</v>
      </c>
      <c r="B4" s="7" t="s">
        <v>32</v>
      </c>
      <c r="C4" s="21">
        <v>6085</v>
      </c>
      <c r="D4" s="7" t="s">
        <v>178</v>
      </c>
    </row>
    <row r="5" spans="1:5" x14ac:dyDescent="0.2">
      <c r="A5" s="7" t="s">
        <v>33</v>
      </c>
      <c r="B5" s="7" t="s">
        <v>34</v>
      </c>
      <c r="C5" s="21">
        <v>20000</v>
      </c>
    </row>
    <row r="6" spans="1:5" x14ac:dyDescent="0.2">
      <c r="A6" s="7" t="s">
        <v>35</v>
      </c>
      <c r="B6" s="7" t="s">
        <v>36</v>
      </c>
      <c r="C6" s="21">
        <v>90000</v>
      </c>
    </row>
    <row r="7" spans="1:5" x14ac:dyDescent="0.2">
      <c r="C7" s="21"/>
    </row>
    <row r="8" spans="1:5" x14ac:dyDescent="0.2">
      <c r="C8" s="21">
        <f>SUM(C2:C3,C5:C6)</f>
        <v>306225</v>
      </c>
    </row>
    <row r="9" spans="1:5" x14ac:dyDescent="0.2">
      <c r="C9" s="21"/>
    </row>
    <row r="10" spans="1:5" x14ac:dyDescent="0.2">
      <c r="C10" s="21"/>
    </row>
    <row r="11" spans="1:5" x14ac:dyDescent="0.2">
      <c r="C11" s="21"/>
    </row>
    <row r="12" spans="1:5" x14ac:dyDescent="0.2">
      <c r="C12" s="21"/>
    </row>
    <row r="13" spans="1:5" x14ac:dyDescent="0.2">
      <c r="C13" s="21"/>
    </row>
    <row r="14" spans="1:5" x14ac:dyDescent="0.2">
      <c r="C14" s="21"/>
    </row>
    <row r="15" spans="1:5" x14ac:dyDescent="0.2">
      <c r="C15" s="21"/>
    </row>
    <row r="16" spans="1:5" x14ac:dyDescent="0.2">
      <c r="C16" s="21"/>
    </row>
    <row r="17" spans="3:3" x14ac:dyDescent="0.2">
      <c r="C17" s="21"/>
    </row>
    <row r="18" spans="3:3" x14ac:dyDescent="0.2">
      <c r="C18" s="21"/>
    </row>
    <row r="19" spans="3:3" x14ac:dyDescent="0.2">
      <c r="C19" s="21"/>
    </row>
    <row r="20" spans="3:3" x14ac:dyDescent="0.2">
      <c r="C20" s="21"/>
    </row>
    <row r="21" spans="3:3" x14ac:dyDescent="0.2">
      <c r="C21" s="21"/>
    </row>
    <row r="22" spans="3:3" x14ac:dyDescent="0.2">
      <c r="C22" s="21"/>
    </row>
    <row r="23" spans="3:3" x14ac:dyDescent="0.2">
      <c r="C23" s="21"/>
    </row>
    <row r="24" spans="3:3" x14ac:dyDescent="0.2">
      <c r="C24" s="21"/>
    </row>
    <row r="25" spans="3:3" x14ac:dyDescent="0.2">
      <c r="C25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A3OTI8L1VzZXJOYW1lPjxEYXRlVGltZT40LzE5LzIwMjMgNDozNzozN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AEP Ohio</Operating_x0020_Company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TaxCatchAll xmlns="51831b8d-857f-44dd-949b-652450d1a5df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6FF228-E2DA-4413-9D65-8B5B9653D848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2F775FF-E062-4B04-8166-628399C2B94D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13E819E5-BB05-46E3-9544-53F14CD84A4F}"/>
</file>

<file path=customXml/itemProps4.xml><?xml version="1.0" encoding="utf-8"?>
<ds:datastoreItem xmlns:ds="http://schemas.openxmlformats.org/officeDocument/2006/customXml" ds:itemID="{7F01DEF9-0AF9-40DB-9318-F810F76A4A33}"/>
</file>

<file path=customXml/itemProps5.xml><?xml version="1.0" encoding="utf-8"?>
<ds:datastoreItem xmlns:ds="http://schemas.openxmlformats.org/officeDocument/2006/customXml" ds:itemID="{08FBAFDF-36E4-4979-AACE-EAEE9815CC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W18</vt:lpstr>
      <vt:lpstr>TY</vt:lpstr>
      <vt:lpstr>Estimated Consultants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s290792</cp:lastModifiedBy>
  <cp:lastPrinted>2023-04-19T17:42:20Z</cp:lastPrinted>
  <dcterms:created xsi:type="dcterms:W3CDTF">2023-04-19T16:31:37Z</dcterms:created>
  <dcterms:modified xsi:type="dcterms:W3CDTF">2023-07-07T16:08:50Z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c26f3960-563a-4640-8965-917ea5103114</vt:lpwstr>
  </property>
  <property fmtid="{D5CDD505-2E9C-101B-9397-08002B2CF9AE}" pid="3" name="bjClsUserRVM">
    <vt:lpwstr>[]</vt:lpwstr>
  </property>
  <property fmtid="{D5CDD505-2E9C-101B-9397-08002B2CF9AE}" pid="4" name="bjSaver">
    <vt:lpwstr>Yzo6iu4RCOp5VcJWjy40zzIEO7NbA0wx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{586FF228-E2DA-4413-9D65-8B5B9653D848}</vt:lpwstr>
  </property>
  <property fmtid="{D5CDD505-2E9C-101B-9397-08002B2CF9AE}" pid="12" name="ContentTypeId">
    <vt:lpwstr>0x01010001136CE24ED5F449BD16740FFC7FAF6F</vt:lpwstr>
  </property>
</Properties>
</file>