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51889C27-B883-4DF8-96E8-2F0FA8C17B1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456" sheetId="4" r:id="rId1"/>
    <sheet name="565" sheetId="5" r:id="rId2"/>
    <sheet name="454" sheetId="6" r:id="rId3"/>
    <sheet name="Account 456 TME All Journal" sheetId="1" state="hidden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6" l="1"/>
  <c r="I5" i="6"/>
  <c r="F51" i="4"/>
  <c r="E51" i="4"/>
  <c r="F19" i="5"/>
  <c r="F18" i="5"/>
  <c r="D44" i="4"/>
  <c r="D43" i="4"/>
  <c r="F43" i="4" s="1"/>
  <c r="D50" i="4"/>
  <c r="D42" i="4"/>
  <c r="F21" i="5" l="1"/>
  <c r="F20" i="5"/>
  <c r="G5" i="5"/>
  <c r="G6" i="5"/>
  <c r="G7" i="5"/>
  <c r="G8" i="5"/>
  <c r="G9" i="5"/>
  <c r="G10" i="5"/>
  <c r="G11" i="5"/>
  <c r="G12" i="5"/>
  <c r="G13" i="5"/>
  <c r="G14" i="5"/>
  <c r="G15" i="5"/>
  <c r="G4" i="5"/>
  <c r="D16" i="5"/>
  <c r="E16" i="5"/>
  <c r="F16" i="5"/>
  <c r="C16" i="5"/>
  <c r="F22" i="5" l="1"/>
  <c r="G16" i="5"/>
  <c r="F58" i="4"/>
  <c r="E65" i="4"/>
  <c r="F65" i="4" s="1"/>
  <c r="E66" i="4"/>
  <c r="E67" i="4"/>
  <c r="F66" i="4" l="1"/>
  <c r="F45" i="4"/>
  <c r="D55" i="4"/>
  <c r="F55" i="4" s="1"/>
  <c r="D54" i="4"/>
  <c r="F54" i="4" s="1"/>
  <c r="F44" i="4"/>
  <c r="F42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5" i="4"/>
  <c r="D32" i="4"/>
  <c r="E32" i="4"/>
  <c r="F32" i="4"/>
  <c r="C32" i="4"/>
  <c r="D51" i="4" s="1"/>
  <c r="F67" i="4" l="1"/>
  <c r="F46" i="4"/>
  <c r="D52" i="4"/>
  <c r="F50" i="4"/>
  <c r="F56" i="4"/>
  <c r="D56" i="4"/>
  <c r="D46" i="4"/>
  <c r="G32" i="4"/>
  <c r="D59" i="4" l="1"/>
  <c r="F52" i="4"/>
  <c r="F60" i="4" s="1"/>
</calcChain>
</file>

<file path=xl/sharedStrings.xml><?xml version="1.0" encoding="utf-8"?>
<sst xmlns="http://schemas.openxmlformats.org/spreadsheetml/2006/main" count="467" uniqueCount="343">
  <si>
    <t>PJM Transmission Charges</t>
  </si>
  <si>
    <r>
      <rPr>
        <sz val="12"/>
        <color rgb="FF343334"/>
        <rFont val="Andale WT"/>
        <family val="2"/>
      </rPr>
      <t xml:space="preserve">Report Year : </t>
    </r>
  </si>
  <si>
    <t xml:space="preserve">   </t>
  </si>
  <si>
    <r>
      <rPr>
        <sz val="12"/>
        <color rgb="FF343334"/>
        <rFont val="Andale WT"/>
        <family val="2"/>
      </rPr>
      <t xml:space="preserve">Report Period : </t>
    </r>
  </si>
  <si>
    <t>180</t>
  </si>
  <si>
    <t>117</t>
  </si>
  <si>
    <t>110</t>
  </si>
  <si>
    <t>X992</t>
  </si>
  <si>
    <t>Total</t>
  </si>
  <si>
    <t>5757001</t>
  </si>
  <si>
    <t>5757001    PJM Admin-MAM&amp;SC- Internal</t>
  </si>
  <si>
    <t>5757000</t>
  </si>
  <si>
    <t>5757000    PJM Admin-MAM&amp;SC- OSS</t>
  </si>
  <si>
    <t>5650062</t>
  </si>
  <si>
    <t>5650062    Deferral of Provision RTO Exp</t>
  </si>
  <si>
    <t>5650060</t>
  </si>
  <si>
    <t>5650060    PJM trans enhancement refund</t>
  </si>
  <si>
    <t>5650024</t>
  </si>
  <si>
    <t>5650024    Schedule 1A-Non-Affiliated</t>
  </si>
  <si>
    <t>5650023</t>
  </si>
  <si>
    <t>5650023    Amort of PROVISION RTO Expense</t>
  </si>
  <si>
    <t>5650021</t>
  </si>
  <si>
    <t>5650021    PJM NITS Expense - Non-Affilia</t>
  </si>
  <si>
    <t>5650020</t>
  </si>
  <si>
    <t>5650020    PROVISION RTO Affl Expense</t>
  </si>
  <si>
    <t>5650019</t>
  </si>
  <si>
    <t>5650019    Affil PJM Trans Enhncement Exp</t>
  </si>
  <si>
    <t>5650016</t>
  </si>
  <si>
    <t>5650016    PJM NITS Expense - Affiliated</t>
  </si>
  <si>
    <t>5650015</t>
  </si>
  <si>
    <t>5650015    PJM TO Serv Exp - Aff</t>
  </si>
  <si>
    <t>5650012</t>
  </si>
  <si>
    <t>5650012    PJM Trans Enhancement Charge</t>
  </si>
  <si>
    <t>5650007</t>
  </si>
  <si>
    <t>5650007    Tran Elec by Oth-Aff-Trn Price</t>
  </si>
  <si>
    <t>5650002</t>
  </si>
  <si>
    <t>5650002    Transmssn Elec by Others-NAC</t>
  </si>
  <si>
    <t>5640000</t>
  </si>
  <si>
    <t>5640000    Underground Line Expenses</t>
  </si>
  <si>
    <t>5630000</t>
  </si>
  <si>
    <t>5630000    Overhead Line Expenses</t>
  </si>
  <si>
    <t>5620001</t>
  </si>
  <si>
    <t>5620001    Station Expenses - Nonassoc</t>
  </si>
  <si>
    <t>5618001</t>
  </si>
  <si>
    <t>5618001    PJM Admin-RP&amp;SDS- Internal</t>
  </si>
  <si>
    <t>5618000</t>
  </si>
  <si>
    <t>5618000    PJM Admin-RP&amp;SDS-OSS</t>
  </si>
  <si>
    <t>5616000</t>
  </si>
  <si>
    <t>5616000    Transmission Service Studies</t>
  </si>
  <si>
    <t>5615000</t>
  </si>
  <si>
    <t>5615000    Reliability,Plng&amp;Stds Develop</t>
  </si>
  <si>
    <t>5614009</t>
  </si>
  <si>
    <t>5614009    GreenHat Settlement</t>
  </si>
  <si>
    <t>5614008</t>
  </si>
  <si>
    <t>5614008    PJM Admin Defaults OSS</t>
  </si>
  <si>
    <t>5614001</t>
  </si>
  <si>
    <t>5614001    PJM Admin-SSC&amp;DS-Internal</t>
  </si>
  <si>
    <t>5614000</t>
  </si>
  <si>
    <t>5614000    PJM Admin-SSC&amp;DS-OSS</t>
  </si>
  <si>
    <t>5612000</t>
  </si>
  <si>
    <t>5612000    Load Dispatch-Mntr&amp;Op TransSys</t>
  </si>
  <si>
    <t>5600000</t>
  </si>
  <si>
    <t>5600000    Oper Supervision &amp; Engineering</t>
  </si>
  <si>
    <t>5570021</t>
  </si>
  <si>
    <t>5570021    MATL-CONSUMABLES</t>
  </si>
  <si>
    <t>5570020</t>
  </si>
  <si>
    <t>5570020    MATL-COMPUTER HARDWARE</t>
  </si>
  <si>
    <t>5570007</t>
  </si>
  <si>
    <t>5570007    Other Pwr Exp - Wholesale RECs</t>
  </si>
  <si>
    <t>5570000</t>
  </si>
  <si>
    <t>5570000    Other Expenses</t>
  </si>
  <si>
    <t>5560000</t>
  </si>
  <si>
    <t>5560000    Sys Control &amp; Load Dispatching</t>
  </si>
  <si>
    <t>5550329</t>
  </si>
  <si>
    <t>5550329    PJM FC Penalty Charge</t>
  </si>
  <si>
    <t>5550328</t>
  </si>
  <si>
    <t>5550328    PJM FC Penalty Credit</t>
  </si>
  <si>
    <t>5550327</t>
  </si>
  <si>
    <t>5550327    PJM Transm Loss Credits-LSE</t>
  </si>
  <si>
    <t>5550326</t>
  </si>
  <si>
    <t>5550326    PJM Transm Loss Charges - LSE</t>
  </si>
  <si>
    <t>5550153</t>
  </si>
  <si>
    <t>5550153    PurchPower-Rockport Def-NonAff</t>
  </si>
  <si>
    <t>5550137</t>
  </si>
  <si>
    <t>5550137    PJM OpRes-LSE-Credit</t>
  </si>
  <si>
    <t>5550132</t>
  </si>
  <si>
    <t>5550132    PJM FTR Revenue-LSE</t>
  </si>
  <si>
    <t>5550124</t>
  </si>
  <si>
    <t>5550124    PJM Implicit Congestion-LSE</t>
  </si>
  <si>
    <t>5550123</t>
  </si>
  <si>
    <t>5550123    PJM OpRes-LSE-Charge</t>
  </si>
  <si>
    <t>5550094</t>
  </si>
  <si>
    <t>5550094    Purchased Power - Fuel</t>
  </si>
  <si>
    <t>5550090</t>
  </si>
  <si>
    <t>5550090    PJM 30m Suppl Rserv Charge LSE</t>
  </si>
  <si>
    <t>5550084</t>
  </si>
  <si>
    <t>5550084    PJM Spinning Reserve-Credit</t>
  </si>
  <si>
    <t>5550083</t>
  </si>
  <si>
    <t>5550083    PJM Spinning Reserve-Charge</t>
  </si>
  <si>
    <t>5550080</t>
  </si>
  <si>
    <t>5550080    PJM Hourly Net Purch.-FERC</t>
  </si>
  <si>
    <t>5550079</t>
  </si>
  <si>
    <t>5550079    PJM Regulation-Credit</t>
  </si>
  <si>
    <t>5550078</t>
  </si>
  <si>
    <t>5550078    PJM Regulation-Charge</t>
  </si>
  <si>
    <t>5550076</t>
  </si>
  <si>
    <t>5550076    PJM Black Start-Charge</t>
  </si>
  <si>
    <t>5550075</t>
  </si>
  <si>
    <t>5550075    PJM Reactive-Credit</t>
  </si>
  <si>
    <t>5550074</t>
  </si>
  <si>
    <t>5550074    PJM Reactive-Charge</t>
  </si>
  <si>
    <t>5550046</t>
  </si>
  <si>
    <t>5550046    Purch Power-Fuel Portion-Affil</t>
  </si>
  <si>
    <t>5550040</t>
  </si>
  <si>
    <t>5550040    PJM Inadvertent Mtr Res-LSE</t>
  </si>
  <si>
    <t>5550039</t>
  </si>
  <si>
    <t>5550039    PJM Inadvertent Mtr Res-OSS</t>
  </si>
  <si>
    <t>5550029</t>
  </si>
  <si>
    <t>5550029    Purch Power-Assoc-Trnsfr Price</t>
  </si>
  <si>
    <t>5550027</t>
  </si>
  <si>
    <t>5550027    Purch Pwr-Non-Fuel Portion-Aff</t>
  </si>
  <si>
    <t>5550004</t>
  </si>
  <si>
    <t>5550004    Purchased Power-Pool Capacity</t>
  </si>
  <si>
    <t>5550001</t>
  </si>
  <si>
    <t>5550001    Purch Pwr-NonTrading-Nonassoc</t>
  </si>
  <si>
    <t>5540001</t>
  </si>
  <si>
    <t>5540001    Maint of Oth Pwr Gen Plt-GT</t>
  </si>
  <si>
    <t>5530001</t>
  </si>
  <si>
    <t>5530001    Maint of Gen Plant - Gas Turb</t>
  </si>
  <si>
    <t>5530000</t>
  </si>
  <si>
    <t>5530000    Maintenance of Generating Plt</t>
  </si>
  <si>
    <t>5500005</t>
  </si>
  <si>
    <t>5500005    Lease Expense - Wind Leases</t>
  </si>
  <si>
    <t>5500004</t>
  </si>
  <si>
    <t>5500004    Wind Easement Exp - NonLease</t>
  </si>
  <si>
    <t>5490000</t>
  </si>
  <si>
    <t>5490000    Misc Other Pwer Generation Exp</t>
  </si>
  <si>
    <t>5480000</t>
  </si>
  <si>
    <t>5480000    Generation Expenses</t>
  </si>
  <si>
    <t>5460000</t>
  </si>
  <si>
    <t>5460000    Oper Supervision &amp; Engineering</t>
  </si>
  <si>
    <t>5450002</t>
  </si>
  <si>
    <t>5450002    Maint of Misc Hydr Plt-Rec Fac</t>
  </si>
  <si>
    <t>5440000</t>
  </si>
  <si>
    <t>5440000    Maintenance of Electric Plant</t>
  </si>
  <si>
    <t>5430000</t>
  </si>
  <si>
    <t>5430000    Maint Rsrvoirs,Dams&amp;Wtrways</t>
  </si>
  <si>
    <t>5420000</t>
  </si>
  <si>
    <t>5420000    Maintenance of Structures</t>
  </si>
  <si>
    <t>5390000</t>
  </si>
  <si>
    <t>5390000    Misc Hydr Power Generation Exp</t>
  </si>
  <si>
    <t>5370002</t>
  </si>
  <si>
    <t>5370002    Recreation Facilities</t>
  </si>
  <si>
    <t>5370000</t>
  </si>
  <si>
    <t>5370000    Hydraulic Expenses</t>
  </si>
  <si>
    <t>5350000</t>
  </si>
  <si>
    <t>5350000    Oper Supervision &amp; Engineering</t>
  </si>
  <si>
    <t>5320000</t>
  </si>
  <si>
    <t>5320000    Maint of Misc Nuclear Plant</t>
  </si>
  <si>
    <t>5310000</t>
  </si>
  <si>
    <t>5310000    Maintenance of Electric Plant</t>
  </si>
  <si>
    <t>5300000</t>
  </si>
  <si>
    <t>5300000    Maint of Reactor Plant Equip</t>
  </si>
  <si>
    <t>5280000</t>
  </si>
  <si>
    <t>5280000    Maint Supv &amp; Engineering</t>
  </si>
  <si>
    <t>5240000</t>
  </si>
  <si>
    <t>5240000    Misc Nuclear Power Expenses</t>
  </si>
  <si>
    <t>5170000</t>
  </si>
  <si>
    <t>5170000    Oper Supervision &amp; Engineering</t>
  </si>
  <si>
    <t>5140025</t>
  </si>
  <si>
    <t>5140025    Maint MiscStmPlt Environmental</t>
  </si>
  <si>
    <t>5140000</t>
  </si>
  <si>
    <t>5140000    Maintenance of Misc Steam Plt</t>
  </si>
  <si>
    <t>5130000</t>
  </si>
  <si>
    <t>5130000    Maintenance of Electric Plant</t>
  </si>
  <si>
    <t>5120037</t>
  </si>
  <si>
    <t>5120037    KY Steam Maint O/U</t>
  </si>
  <si>
    <t>5120034</t>
  </si>
  <si>
    <t>5120034    BSDR O/U Recovery - Maint Cost</t>
  </si>
  <si>
    <t>5120025</t>
  </si>
  <si>
    <t>5120025    Maint of Blr Plt Environmental</t>
  </si>
  <si>
    <t>5120000</t>
  </si>
  <si>
    <t>5120000    Maintenance of Boiler Plant</t>
  </si>
  <si>
    <t>5110000</t>
  </si>
  <si>
    <t>5110000    Maintenance of Structures</t>
  </si>
  <si>
    <t>5100000</t>
  </si>
  <si>
    <t>5100000    Maint Supv &amp; Engineering</t>
  </si>
  <si>
    <t>5090009</t>
  </si>
  <si>
    <t>5090009    Allow Consumpt CSAPR SO2</t>
  </si>
  <si>
    <t>5090000</t>
  </si>
  <si>
    <t>5090000    Allow Consum Title IV SO2</t>
  </si>
  <si>
    <t>5060025</t>
  </si>
  <si>
    <t>5060025    Misc Stm Pwr Exp Environmental</t>
  </si>
  <si>
    <t>5060011</t>
  </si>
  <si>
    <t>5060011    BSRR O/U Recovery-Oper Costs</t>
  </si>
  <si>
    <t>5060004</t>
  </si>
  <si>
    <t>5060004    NSR Settlement Expense</t>
  </si>
  <si>
    <t>5060003</t>
  </si>
  <si>
    <t>5060003    Removal Cost Expense - Steam</t>
  </si>
  <si>
    <t>5060002</t>
  </si>
  <si>
    <t>5060002    Misc Steam Power Exp-Assoc</t>
  </si>
  <si>
    <t>5060000</t>
  </si>
  <si>
    <t>5060000    Misc Steam Power Expenses</t>
  </si>
  <si>
    <t>5050000</t>
  </si>
  <si>
    <t>5050000    Electric Expenses</t>
  </si>
  <si>
    <t>5020020</t>
  </si>
  <si>
    <t>5020020    Misc Consumable Exp</t>
  </si>
  <si>
    <t>5020005</t>
  </si>
  <si>
    <t>5020005    Polymer expense</t>
  </si>
  <si>
    <t>5020004</t>
  </si>
  <si>
    <t>5020004    Lime-Related Expenses</t>
  </si>
  <si>
    <t>5020003</t>
  </si>
  <si>
    <t>5020003    Trona Expense</t>
  </si>
  <si>
    <t>5020002</t>
  </si>
  <si>
    <t>5020002    Urea Expense</t>
  </si>
  <si>
    <t>5020000</t>
  </si>
  <si>
    <t>5020000    Steam Expenses</t>
  </si>
  <si>
    <t>5010040</t>
  </si>
  <si>
    <t>5010040    Gas Procuremnt Sales Net</t>
  </si>
  <si>
    <t>5010034</t>
  </si>
  <si>
    <t>5010034    Gas Transp Res Fees-Steam</t>
  </si>
  <si>
    <t>5010031</t>
  </si>
  <si>
    <t>5010031    Fuel Contract Termination Adj.</t>
  </si>
  <si>
    <t>5010028</t>
  </si>
  <si>
    <t>5010028    Gypsum Sales Proceeds</t>
  </si>
  <si>
    <t>5010027</t>
  </si>
  <si>
    <t>5010027    Gypsum handling/disposal costs</t>
  </si>
  <si>
    <t>5010021</t>
  </si>
  <si>
    <t>5010021    Transp Gas Consumed Steam</t>
  </si>
  <si>
    <t>5010020</t>
  </si>
  <si>
    <t>5010020    Nat Gas Consumed Steam</t>
  </si>
  <si>
    <t>5010019</t>
  </si>
  <si>
    <t>5010019    Fuel Oil Consumed</t>
  </si>
  <si>
    <t>5010013</t>
  </si>
  <si>
    <t>5010013    Fuel Survey Activity</t>
  </si>
  <si>
    <t>5010005</t>
  </si>
  <si>
    <t>5010005    Fuel - Deferred</t>
  </si>
  <si>
    <t>5010003</t>
  </si>
  <si>
    <t>5010003    Fuel - Procure Unload &amp; Handle</t>
  </si>
  <si>
    <t>5010001</t>
  </si>
  <si>
    <t>5010001    Fuel Consumed</t>
  </si>
  <si>
    <t>5010000</t>
  </si>
  <si>
    <t>5010000    Fuel</t>
  </si>
  <si>
    <t>5000000</t>
  </si>
  <si>
    <t>5000000    Oper Supervision &amp; Engineering</t>
  </si>
  <si>
    <t>4561075</t>
  </si>
  <si>
    <t>4561075    PJM-Nonaff Power Factor Credit</t>
  </si>
  <si>
    <t>4561065</t>
  </si>
  <si>
    <t>4561065    PROVISION RTO Rev - NonAff</t>
  </si>
  <si>
    <t>4561064</t>
  </si>
  <si>
    <t>4561064    PROVISION RTO Rev WhslCus-NAf</t>
  </si>
  <si>
    <t>4561063</t>
  </si>
  <si>
    <t>4561063    PROVISION RTO Rev Affiliated</t>
  </si>
  <si>
    <t>4561062</t>
  </si>
  <si>
    <t>4561062    PROVISION RTO Cost - Affi</t>
  </si>
  <si>
    <t>4561061</t>
  </si>
  <si>
    <t>4561061    NAff PJM RTEP Rev for Whsl-FR</t>
  </si>
  <si>
    <t>4561060</t>
  </si>
  <si>
    <t>4561060    Affil PJM Trans Enhancmnt Cost</t>
  </si>
  <si>
    <t>4561059</t>
  </si>
  <si>
    <t>4561059    Affil PJM Trans Enhancmnt Rev</t>
  </si>
  <si>
    <t>4561058</t>
  </si>
  <si>
    <t>4561058    NonAffil PJM Trans Enhncmt Rev</t>
  </si>
  <si>
    <t>4561036</t>
  </si>
  <si>
    <t>4561036    PJM Affiliated Trans TO Cost</t>
  </si>
  <si>
    <t>4561035</t>
  </si>
  <si>
    <t>4561035    PJM Affiliated Trans NITS Cost</t>
  </si>
  <si>
    <t>4561034</t>
  </si>
  <si>
    <t>4561034    PJM TO Adm. Serv Rev - Aff</t>
  </si>
  <si>
    <t>4561033</t>
  </si>
  <si>
    <t>4561033    PJM NITS Revenue - Affiliated</t>
  </si>
  <si>
    <t>4561030</t>
  </si>
  <si>
    <t>4561030    PJM TO Serv Rev Whls Cus-NAff</t>
  </si>
  <si>
    <t>4561029</t>
  </si>
  <si>
    <t>4561029    PJM NITS Revenue Whsl Cus-NAff</t>
  </si>
  <si>
    <t>4561028</t>
  </si>
  <si>
    <t>4561028    PJM Pow Fac Cre Rev Whsl Cu-NA</t>
  </si>
  <si>
    <t>4561026</t>
  </si>
  <si>
    <t>4561026    PJM Transm Dist./Meter-Affil.</t>
  </si>
  <si>
    <t>4561019</t>
  </si>
  <si>
    <t>4561019    Oth Elec Rev Trans Non Affil</t>
  </si>
  <si>
    <t>4561007</t>
  </si>
  <si>
    <t>4561007    PJM Network Integ Trans Svc</t>
  </si>
  <si>
    <t>4561006</t>
  </si>
  <si>
    <t>4561006    PJM Trans Owner Admin Rev</t>
  </si>
  <si>
    <t>4561005</t>
  </si>
  <si>
    <t>4561005    PJM Point to Point Trans Svc</t>
  </si>
  <si>
    <t>4561002</t>
  </si>
  <si>
    <t>4561002    RTO Formation Cost Recovery</t>
  </si>
  <si>
    <t>4560043</t>
  </si>
  <si>
    <t>4560043    Oth Elec Rv-Trn-Aff-Trnf Price</t>
  </si>
  <si>
    <t>4560031</t>
  </si>
  <si>
    <t>4560031    MTM Credit Risk Reserve</t>
  </si>
  <si>
    <t>4560016</t>
  </si>
  <si>
    <t>4560016    Financial Trading Rev-Unreal</t>
  </si>
  <si>
    <t>4560015</t>
  </si>
  <si>
    <t>4560015    Other Electric Revenues - ABD</t>
  </si>
  <si>
    <t>4560007</t>
  </si>
  <si>
    <t>4560007    Oth Elect Rev - DSM Program</t>
  </si>
  <si>
    <t>4540005</t>
  </si>
  <si>
    <t>4540005    Rent from Elec Prop-Pole Attch</t>
  </si>
  <si>
    <t>4540004</t>
  </si>
  <si>
    <t>4540004    Rent From Elect Prop-ABD-Nonaf</t>
  </si>
  <si>
    <t>4540002</t>
  </si>
  <si>
    <t>4540002    Rent From Elect Property-NAC</t>
  </si>
  <si>
    <t>4540001</t>
  </si>
  <si>
    <t>4540001    Rent From Elect Property - Af</t>
  </si>
  <si>
    <t>4510001</t>
  </si>
  <si>
    <t>4510001    Misc Service Rev - Nonaffil</t>
  </si>
  <si>
    <t>4500000</t>
  </si>
  <si>
    <t>4500000    Forfeited Discounts</t>
  </si>
  <si>
    <t>4491004</t>
  </si>
  <si>
    <t>4491004    Prov Rate Refund - Affiliated</t>
  </si>
  <si>
    <t>4491003</t>
  </si>
  <si>
    <t>4491003    Prov Rate Refund - Retail</t>
  </si>
  <si>
    <t>4491002</t>
  </si>
  <si>
    <t>4491002    Prov Rate Refund-Nonaffiliated</t>
  </si>
  <si>
    <t>Trans</t>
  </si>
  <si>
    <t>Prod</t>
  </si>
  <si>
    <t>Dist</t>
  </si>
  <si>
    <t>Non Jurisdictional Accts. 456</t>
  </si>
  <si>
    <t>Other Electric Revenues Generation - Retail Demand</t>
  </si>
  <si>
    <t>Other Electric Revenues Generation - Retail Energy</t>
  </si>
  <si>
    <t>Other Electric Revenues Generation</t>
  </si>
  <si>
    <t xml:space="preserve">  Total Generation</t>
  </si>
  <si>
    <t>Other Electric Revenues Transmission</t>
  </si>
  <si>
    <t xml:space="preserve">  Total Transmission</t>
  </si>
  <si>
    <t xml:space="preserve">Direct Assign Acct. 4560007 </t>
  </si>
  <si>
    <t>Other Electric Revenues Distribution</t>
  </si>
  <si>
    <t xml:space="preserve">  Total Distribution</t>
  </si>
  <si>
    <t xml:space="preserve">     456-Other Electric TO Revenues</t>
  </si>
  <si>
    <t xml:space="preserve">     456-Other Electric Transmission EKPC</t>
  </si>
  <si>
    <t>456-Other Electric Non-Juris</t>
  </si>
  <si>
    <t>Demand</t>
  </si>
  <si>
    <t>Energy</t>
  </si>
  <si>
    <t>Non Jurisdictional Accts. 565</t>
  </si>
  <si>
    <t>Other Transmission Purchases Generation - Retail Demand</t>
  </si>
  <si>
    <t>Other Transmission Purchases Generation - Retail Energy</t>
  </si>
  <si>
    <t>Other Transmission Purchases Generation</t>
  </si>
  <si>
    <t>PPA</t>
  </si>
  <si>
    <t>Cost-of-Service Presentation</t>
  </si>
  <si>
    <r>
      <rPr>
        <sz val="12"/>
        <color rgb="FF343334"/>
        <rFont val="Andale WT"/>
        <family val="2"/>
      </rPr>
      <t xml:space="preserve">Report Year : </t>
    </r>
    <r>
      <rPr>
        <sz val="12"/>
        <color rgb="FF343334"/>
        <rFont val="Andale WT"/>
        <family val="2"/>
      </rPr>
      <t>2023, 2022</t>
    </r>
  </si>
  <si>
    <t>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</si>
</sst>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########"/>
    <numFmt numFmtId="165" formatCode="mmm\ d\,\ yyyy"/>
    <numFmt numFmtId="166" formatCode="_(* #,##0_);_(* \(#,##0\);_(* &quot;-&quot;??_);_(@_)"/>
    <numFmt numFmtId="168" formatCode="#,##0.000"/>
  </numFmts>
  <fonts count="6">
    <font>
      <sz val="10"/>
      <color theme="1"/>
      <name val="Tahoma"/>
      <family val="2"/>
    </font>
    <font>
      <sz val="12"/>
      <color rgb="FF343334"/>
      <name val="Andale WT"/>
      <family val="2"/>
    </font>
    <font>
      <sz val="10.5"/>
      <color rgb="FF343334"/>
      <name val="Andale WT"/>
      <family val="2"/>
    </font>
    <font>
      <b/>
      <sz val="10.5"/>
      <color rgb="FF343334"/>
      <name val="Andale WT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0" fillId="2" borderId="2" xfId="0" applyFill="1" applyBorder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0" fillId="0" borderId="8" xfId="0" applyBorder="1"/>
    <xf numFmtId="164" fontId="2" fillId="0" borderId="8" xfId="0" applyNumberFormat="1" applyFont="1" applyBorder="1" applyAlignment="1">
      <alignment horizontal="right" vertical="top"/>
    </xf>
    <xf numFmtId="164" fontId="3" fillId="4" borderId="8" xfId="0" applyNumberFormat="1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3" fontId="3" fillId="4" borderId="8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top"/>
    </xf>
    <xf numFmtId="3" fontId="5" fillId="0" borderId="0" xfId="0" applyNumberFormat="1" applyFont="1"/>
    <xf numFmtId="43" fontId="4" fillId="0" borderId="0" xfId="1" applyFill="1"/>
    <xf numFmtId="3" fontId="5" fillId="0" borderId="0" xfId="0" applyNumberFormat="1" applyFont="1" applyAlignment="1">
      <alignment horizontal="left"/>
    </xf>
    <xf numFmtId="43" fontId="0" fillId="0" borderId="0" xfId="0" applyNumberFormat="1"/>
    <xf numFmtId="43" fontId="4" fillId="0" borderId="11" xfId="1" applyFill="1" applyBorder="1"/>
    <xf numFmtId="0" fontId="5" fillId="0" borderId="0" xfId="0" applyFont="1"/>
    <xf numFmtId="4" fontId="0" fillId="0" borderId="0" xfId="0" applyNumberFormat="1"/>
    <xf numFmtId="164" fontId="0" fillId="0" borderId="0" xfId="0" applyNumberFormat="1"/>
    <xf numFmtId="166" fontId="4" fillId="0" borderId="11" xfId="1" applyNumberFormat="1" applyFill="1" applyBorder="1"/>
    <xf numFmtId="43" fontId="4" fillId="0" borderId="10" xfId="1" applyFill="1" applyBorder="1"/>
    <xf numFmtId="166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3" fontId="0" fillId="0" borderId="0" xfId="0" applyNumberFormat="1" applyFill="1"/>
    <xf numFmtId="166" fontId="0" fillId="5" borderId="0" xfId="0" applyNumberFormat="1" applyFill="1"/>
    <xf numFmtId="164" fontId="0" fillId="5" borderId="0" xfId="0" applyNumberFormat="1" applyFill="1"/>
    <xf numFmtId="166" fontId="0" fillId="6" borderId="0" xfId="0" applyNumberFormat="1" applyFill="1"/>
    <xf numFmtId="4" fontId="0" fillId="0" borderId="0" xfId="0" applyNumberFormat="1" applyFill="1"/>
    <xf numFmtId="3" fontId="2" fillId="0" borderId="8" xfId="0" applyNumberFormat="1" applyFont="1" applyFill="1" applyBorder="1" applyAlignment="1">
      <alignment horizontal="right" vertical="top"/>
    </xf>
    <xf numFmtId="0" fontId="0" fillId="0" borderId="8" xfId="0" applyFill="1" applyBorder="1"/>
    <xf numFmtId="164" fontId="2" fillId="0" borderId="8" xfId="0" applyNumberFormat="1" applyFont="1" applyFill="1" applyBorder="1" applyAlignment="1">
      <alignment horizontal="right" vertical="top"/>
    </xf>
    <xf numFmtId="0" fontId="5" fillId="0" borderId="0" xfId="2"/>
    <xf numFmtId="43" fontId="4" fillId="0" borderId="12" xfId="1" applyFill="1" applyBorder="1"/>
    <xf numFmtId="0" fontId="0" fillId="0" borderId="0" xfId="0" applyFill="1" applyBorder="1"/>
    <xf numFmtId="166" fontId="0" fillId="0" borderId="0" xfId="1" applyNumberFormat="1" applyFont="1" applyFill="1" applyBorder="1"/>
    <xf numFmtId="43" fontId="5" fillId="0" borderId="0" xfId="2" applyNumberFormat="1" applyFill="1" applyBorder="1"/>
    <xf numFmtId="40" fontId="0" fillId="0" borderId="0" xfId="0" applyNumberFormat="1" applyFill="1" applyBorder="1"/>
    <xf numFmtId="43" fontId="4" fillId="0" borderId="0" xfId="1" applyFill="1" applyBorder="1"/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/>
    <xf numFmtId="0" fontId="0" fillId="2" borderId="3" xfId="0" applyFill="1" applyBorder="1"/>
    <xf numFmtId="0" fontId="0" fillId="0" borderId="0" xfId="0"/>
    <xf numFmtId="0" fontId="3" fillId="4" borderId="8" xfId="0" applyFont="1" applyFill="1" applyBorder="1" applyAlignment="1">
      <alignment horizontal="left" vertical="top"/>
    </xf>
    <xf numFmtId="0" fontId="0" fillId="4" borderId="9" xfId="0" applyFill="1" applyBorder="1"/>
    <xf numFmtId="165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43" fontId="5" fillId="0" borderId="0" xfId="2" applyNumberFormat="1" applyFill="1"/>
    <xf numFmtId="40" fontId="0" fillId="0" borderId="0" xfId="0" applyNumberFormat="1" applyFill="1"/>
    <xf numFmtId="165" fontId="2" fillId="0" borderId="6" xfId="0" applyNumberFormat="1" applyFont="1" applyBorder="1" applyAlignment="1">
      <alignment vertical="top"/>
    </xf>
    <xf numFmtId="0" fontId="0" fillId="0" borderId="4" xfId="0" applyBorder="1"/>
    <xf numFmtId="3" fontId="2" fillId="0" borderId="4" xfId="0" applyNumberFormat="1" applyFont="1" applyBorder="1" applyAlignment="1">
      <alignment vertical="top"/>
    </xf>
    <xf numFmtId="19" fontId="2" fillId="0" borderId="4" xfId="0" applyNumberFormat="1" applyFont="1" applyBorder="1" applyAlignment="1">
      <alignment vertical="top"/>
    </xf>
    <xf numFmtId="0" fontId="0" fillId="0" borderId="5" xfId="0" applyBorder="1"/>
    <xf numFmtId="0" fontId="1" fillId="2" borderId="8" xfId="0" applyFont="1" applyFill="1" applyBorder="1" applyAlignment="1">
      <alignment vertical="center"/>
    </xf>
    <xf numFmtId="0" fontId="0" fillId="2" borderId="8" xfId="0" applyFill="1" applyBorder="1"/>
    <xf numFmtId="0" fontId="1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vertical="top"/>
    </xf>
    <xf numFmtId="0" fontId="0" fillId="7" borderId="0" xfId="0" applyFill="1"/>
    <xf numFmtId="0" fontId="2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168" fontId="0" fillId="0" borderId="0" xfId="0" applyNumberFormat="1"/>
  </cellXfs>
  <cellStyles count="3">
    <cellStyle name="Comma" xfId="1" builtinId="3"/>
    <cellStyle name="Normal" xfId="0" builtinId="0"/>
    <cellStyle name="Normal 4" xfId="2" xr:uid="{FEACB82B-8450-4BEF-A863-4D4981D8E3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53BF-E7B1-489A-944F-C9B451FC6A27}">
  <dimension ref="A1:L67"/>
  <sheetViews>
    <sheetView tabSelected="1" workbookViewId="0">
      <selection activeCell="B48" sqref="B48"/>
    </sheetView>
  </sheetViews>
  <sheetFormatPr defaultRowHeight="12.75" customHeight="1"/>
  <cols>
    <col min="1" max="1" width="16.26953125" bestFit="1" customWidth="1"/>
    <col min="2" max="2" width="45.36328125" bestFit="1" customWidth="1"/>
    <col min="3" max="5" width="18.81640625" bestFit="1" customWidth="1"/>
    <col min="6" max="6" width="20.08984375" bestFit="1" customWidth="1"/>
    <col min="7" max="7" width="18.81640625" bestFit="1" customWidth="1"/>
    <col min="10" max="10" width="17.36328125" bestFit="1" customWidth="1"/>
  </cols>
  <sheetData>
    <row r="1" spans="1:10" ht="21" customHeight="1" thickBot="1">
      <c r="A1" s="45" t="s">
        <v>0</v>
      </c>
      <c r="B1" s="46"/>
      <c r="C1" s="46"/>
      <c r="D1" s="46"/>
      <c r="E1" s="46"/>
      <c r="F1" s="46"/>
      <c r="G1" s="47"/>
    </row>
    <row r="2" spans="1:10" ht="21" customHeight="1" thickBot="1">
      <c r="A2" s="2"/>
      <c r="B2" s="3" t="s">
        <v>2</v>
      </c>
      <c r="C2" s="1"/>
      <c r="D2" s="1"/>
      <c r="E2" s="48"/>
      <c r="F2" s="49"/>
      <c r="G2" s="50"/>
    </row>
    <row r="3" spans="1:10" ht="21" customHeight="1" thickBot="1">
      <c r="A3" s="12"/>
      <c r="B3" s="12"/>
      <c r="C3" s="13" t="s">
        <v>317</v>
      </c>
      <c r="D3" s="13" t="s">
        <v>318</v>
      </c>
      <c r="E3" s="14" t="s">
        <v>319</v>
      </c>
      <c r="F3" s="13"/>
      <c r="G3" s="13"/>
    </row>
    <row r="4" spans="1:10" ht="18.75" customHeight="1" thickBot="1">
      <c r="A4" s="51"/>
      <c r="B4" s="51"/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10" ht="18.75" customHeight="1" thickBot="1">
      <c r="A5" s="9" t="s">
        <v>245</v>
      </c>
      <c r="B5" s="9" t="s">
        <v>246</v>
      </c>
      <c r="C5" s="10">
        <v>0</v>
      </c>
      <c r="D5" s="6"/>
      <c r="E5" s="6"/>
      <c r="F5" s="6"/>
      <c r="G5" s="11">
        <f>SUM(C5:F5)</f>
        <v>0</v>
      </c>
      <c r="J5" s="26"/>
    </row>
    <row r="6" spans="1:10" ht="18.75" customHeight="1" thickBot="1">
      <c r="A6" s="9" t="s">
        <v>247</v>
      </c>
      <c r="B6" s="9" t="s">
        <v>248</v>
      </c>
      <c r="C6" s="34">
        <v>-437399</v>
      </c>
      <c r="D6" s="35"/>
      <c r="E6" s="6"/>
      <c r="F6" s="6"/>
      <c r="G6" s="11">
        <f t="shared" ref="G6:G31" si="0">SUM(C6:F6)</f>
        <v>-437399</v>
      </c>
    </row>
    <row r="7" spans="1:10" ht="18.75" customHeight="1" thickBot="1">
      <c r="A7" s="9" t="s">
        <v>249</v>
      </c>
      <c r="B7" s="9" t="s">
        <v>250</v>
      </c>
      <c r="C7" s="34">
        <v>-109129</v>
      </c>
      <c r="D7" s="35"/>
      <c r="E7" s="6"/>
      <c r="F7" s="6"/>
      <c r="G7" s="11">
        <f t="shared" si="0"/>
        <v>-109129</v>
      </c>
    </row>
    <row r="8" spans="1:10" ht="18.75" customHeight="1" thickBot="1">
      <c r="A8" s="9" t="s">
        <v>251</v>
      </c>
      <c r="B8" s="9" t="s">
        <v>252</v>
      </c>
      <c r="C8" s="34">
        <v>-2882044</v>
      </c>
      <c r="D8" s="35"/>
      <c r="E8" s="6"/>
      <c r="F8" s="6"/>
      <c r="G8" s="11">
        <f t="shared" si="0"/>
        <v>-2882044</v>
      </c>
    </row>
    <row r="9" spans="1:10" ht="18.75" customHeight="1" thickBot="1">
      <c r="A9" s="9" t="s">
        <v>253</v>
      </c>
      <c r="B9" s="9" t="s">
        <v>254</v>
      </c>
      <c r="C9" s="35"/>
      <c r="D9" s="34">
        <v>553514</v>
      </c>
      <c r="E9" s="35"/>
      <c r="F9" s="35"/>
      <c r="G9" s="11">
        <f t="shared" si="0"/>
        <v>553514</v>
      </c>
    </row>
    <row r="10" spans="1:10" ht="18.75" customHeight="1" thickBot="1">
      <c r="A10" s="9" t="s">
        <v>255</v>
      </c>
      <c r="B10" s="9" t="s">
        <v>256</v>
      </c>
      <c r="C10" s="36">
        <v>-57638.29</v>
      </c>
      <c r="D10" s="35"/>
      <c r="E10" s="35"/>
      <c r="F10" s="35"/>
      <c r="G10" s="11">
        <f t="shared" si="0"/>
        <v>-57638.29</v>
      </c>
    </row>
    <row r="11" spans="1:10" ht="18.75" customHeight="1" thickBot="1">
      <c r="A11" s="9" t="s">
        <v>257</v>
      </c>
      <c r="B11" s="9" t="s">
        <v>258</v>
      </c>
      <c r="C11" s="35"/>
      <c r="D11" s="36">
        <v>1178146.8</v>
      </c>
      <c r="E11" s="35"/>
      <c r="F11" s="35"/>
      <c r="G11" s="11">
        <f t="shared" si="0"/>
        <v>1178146.8</v>
      </c>
    </row>
    <row r="12" spans="1:10" ht="18.75" customHeight="1" thickBot="1">
      <c r="A12" s="9" t="s">
        <v>259</v>
      </c>
      <c r="B12" s="9" t="s">
        <v>260</v>
      </c>
      <c r="C12" s="36">
        <v>-1581619.84</v>
      </c>
      <c r="D12" s="35"/>
      <c r="E12" s="35"/>
      <c r="F12" s="35"/>
      <c r="G12" s="11">
        <f t="shared" si="0"/>
        <v>-1581619.84</v>
      </c>
    </row>
    <row r="13" spans="1:10" ht="18.75" customHeight="1" thickBot="1">
      <c r="A13" s="9" t="s">
        <v>261</v>
      </c>
      <c r="B13" s="9" t="s">
        <v>262</v>
      </c>
      <c r="C13" s="36">
        <v>-1853016.34</v>
      </c>
      <c r="D13" s="35"/>
      <c r="E13" s="35"/>
      <c r="F13" s="35"/>
      <c r="G13" s="11">
        <f t="shared" si="0"/>
        <v>-1853016.34</v>
      </c>
    </row>
    <row r="14" spans="1:10" ht="18.75" customHeight="1" thickBot="1">
      <c r="A14" s="9" t="s">
        <v>263</v>
      </c>
      <c r="B14" s="9" t="s">
        <v>264</v>
      </c>
      <c r="C14" s="35"/>
      <c r="D14" s="36">
        <v>-218761.7</v>
      </c>
      <c r="E14" s="35"/>
      <c r="F14" s="35"/>
      <c r="G14" s="11">
        <f t="shared" si="0"/>
        <v>-218761.7</v>
      </c>
    </row>
    <row r="15" spans="1:10" ht="18.75" customHeight="1" thickBot="1">
      <c r="A15" s="9" t="s">
        <v>265</v>
      </c>
      <c r="B15" s="9" t="s">
        <v>266</v>
      </c>
      <c r="C15" s="35"/>
      <c r="D15" s="36">
        <v>52318906.969999999</v>
      </c>
      <c r="E15" s="35"/>
      <c r="F15" s="35"/>
      <c r="G15" s="11">
        <f t="shared" si="0"/>
        <v>52318906.969999999</v>
      </c>
    </row>
    <row r="16" spans="1:10" ht="18.75" customHeight="1" thickBot="1">
      <c r="A16" s="9" t="s">
        <v>267</v>
      </c>
      <c r="B16" s="9" t="s">
        <v>268</v>
      </c>
      <c r="C16" s="36">
        <v>152366.69</v>
      </c>
      <c r="D16" s="35"/>
      <c r="E16" s="35"/>
      <c r="F16" s="35"/>
      <c r="G16" s="11">
        <f t="shared" si="0"/>
        <v>152366.69</v>
      </c>
    </row>
    <row r="17" spans="1:7" ht="18.75" customHeight="1" thickBot="1">
      <c r="A17" s="9" t="s">
        <v>269</v>
      </c>
      <c r="B17" s="9" t="s">
        <v>270</v>
      </c>
      <c r="C17" s="36">
        <v>-70059601.489999995</v>
      </c>
      <c r="D17" s="35"/>
      <c r="E17" s="35"/>
      <c r="F17" s="35"/>
      <c r="G17" s="11">
        <f t="shared" si="0"/>
        <v>-70059601.489999995</v>
      </c>
    </row>
    <row r="18" spans="1:7" ht="18.75" customHeight="1" thickBot="1">
      <c r="A18" s="9" t="s">
        <v>271</v>
      </c>
      <c r="B18" s="9" t="s">
        <v>272</v>
      </c>
      <c r="C18" s="36">
        <v>6077.83</v>
      </c>
      <c r="D18" s="35"/>
      <c r="E18" s="35"/>
      <c r="F18" s="35"/>
      <c r="G18" s="11">
        <f t="shared" si="0"/>
        <v>6077.83</v>
      </c>
    </row>
    <row r="19" spans="1:7" ht="18.75" customHeight="1" thickBot="1">
      <c r="A19" s="9" t="s">
        <v>273</v>
      </c>
      <c r="B19" s="9" t="s">
        <v>274</v>
      </c>
      <c r="C19" s="36">
        <v>-2549035.83</v>
      </c>
      <c r="D19" s="35"/>
      <c r="E19" s="35"/>
      <c r="F19" s="35"/>
      <c r="G19" s="11">
        <f t="shared" si="0"/>
        <v>-2549035.83</v>
      </c>
    </row>
    <row r="20" spans="1:7" ht="18.75" customHeight="1" thickBot="1">
      <c r="A20" s="9" t="s">
        <v>275</v>
      </c>
      <c r="B20" s="9" t="s">
        <v>276</v>
      </c>
      <c r="C20" s="36">
        <v>-6799.18</v>
      </c>
      <c r="D20" s="35"/>
      <c r="E20" s="35"/>
      <c r="F20" s="35"/>
      <c r="G20" s="11">
        <f t="shared" si="0"/>
        <v>-6799.18</v>
      </c>
    </row>
    <row r="21" spans="1:7" ht="18.75" customHeight="1" thickBot="1">
      <c r="A21" s="9" t="s">
        <v>277</v>
      </c>
      <c r="B21" s="9" t="s">
        <v>278</v>
      </c>
      <c r="C21" s="35"/>
      <c r="D21" s="35"/>
      <c r="E21" s="34">
        <v>0</v>
      </c>
      <c r="F21" s="35"/>
      <c r="G21" s="11">
        <f t="shared" si="0"/>
        <v>0</v>
      </c>
    </row>
    <row r="22" spans="1:7" ht="18.75" customHeight="1" thickBot="1">
      <c r="A22" s="9" t="s">
        <v>279</v>
      </c>
      <c r="B22" s="9" t="s">
        <v>280</v>
      </c>
      <c r="C22" s="36">
        <v>-52474.5</v>
      </c>
      <c r="D22" s="35"/>
      <c r="E22" s="35"/>
      <c r="F22" s="35"/>
      <c r="G22" s="11">
        <f t="shared" si="0"/>
        <v>-52474.5</v>
      </c>
    </row>
    <row r="23" spans="1:7" ht="18.75" customHeight="1" thickBot="1">
      <c r="A23" s="9" t="s">
        <v>281</v>
      </c>
      <c r="B23" s="9" t="s">
        <v>282</v>
      </c>
      <c r="C23" s="36">
        <v>-10334744.93</v>
      </c>
      <c r="D23" s="35"/>
      <c r="E23" s="35"/>
      <c r="F23" s="35"/>
      <c r="G23" s="11">
        <f t="shared" si="0"/>
        <v>-10334744.93</v>
      </c>
    </row>
    <row r="24" spans="1:7" ht="18.75" customHeight="1" thickBot="1">
      <c r="A24" s="9" t="s">
        <v>283</v>
      </c>
      <c r="B24" s="9" t="s">
        <v>284</v>
      </c>
      <c r="C24" s="36">
        <v>-12736.5</v>
      </c>
      <c r="D24" s="35"/>
      <c r="E24" s="35"/>
      <c r="F24" s="35"/>
      <c r="G24" s="11">
        <f t="shared" si="0"/>
        <v>-12736.5</v>
      </c>
    </row>
    <row r="25" spans="1:7" ht="18.75" customHeight="1" thickBot="1">
      <c r="A25" s="9" t="s">
        <v>285</v>
      </c>
      <c r="B25" s="9" t="s">
        <v>286</v>
      </c>
      <c r="C25" s="35"/>
      <c r="D25" s="36">
        <v>-1274199.43</v>
      </c>
      <c r="E25" s="35"/>
      <c r="F25" s="35"/>
      <c r="G25" s="11">
        <f t="shared" si="0"/>
        <v>-1274199.43</v>
      </c>
    </row>
    <row r="26" spans="1:7" ht="18.75" customHeight="1" thickBot="1">
      <c r="A26" s="9" t="s">
        <v>287</v>
      </c>
      <c r="B26" s="9" t="s">
        <v>288</v>
      </c>
      <c r="C26" s="34">
        <v>0</v>
      </c>
      <c r="D26" s="35"/>
      <c r="E26" s="35"/>
      <c r="F26" s="35"/>
      <c r="G26" s="11">
        <f t="shared" si="0"/>
        <v>0</v>
      </c>
    </row>
    <row r="27" spans="1:7" ht="18.75" customHeight="1" thickBot="1">
      <c r="A27" s="9" t="s">
        <v>289</v>
      </c>
      <c r="B27" s="9" t="s">
        <v>290</v>
      </c>
      <c r="C27" s="36">
        <v>-78214210.760000005</v>
      </c>
      <c r="D27" s="35"/>
      <c r="E27" s="35"/>
      <c r="F27" s="36">
        <v>78214210.760000005</v>
      </c>
      <c r="G27" s="11">
        <f t="shared" si="0"/>
        <v>0</v>
      </c>
    </row>
    <row r="28" spans="1:7" ht="18.75" customHeight="1" thickBot="1">
      <c r="A28" s="9" t="s">
        <v>291</v>
      </c>
      <c r="B28" s="9" t="s">
        <v>292</v>
      </c>
      <c r="C28" s="35"/>
      <c r="D28" s="34">
        <v>0</v>
      </c>
      <c r="E28" s="35"/>
      <c r="F28" s="35"/>
      <c r="G28" s="11">
        <f t="shared" si="0"/>
        <v>0</v>
      </c>
    </row>
    <row r="29" spans="1:7" ht="18.75" customHeight="1" thickBot="1">
      <c r="A29" s="9" t="s">
        <v>293</v>
      </c>
      <c r="B29" s="9" t="s">
        <v>294</v>
      </c>
      <c r="C29" s="6"/>
      <c r="D29" s="10">
        <v>0</v>
      </c>
      <c r="E29" s="6"/>
      <c r="F29" s="6"/>
      <c r="G29" s="11">
        <f t="shared" si="0"/>
        <v>0</v>
      </c>
    </row>
    <row r="30" spans="1:7" ht="18.75" customHeight="1" thickBot="1">
      <c r="A30" s="9" t="s">
        <v>295</v>
      </c>
      <c r="B30" s="9" t="s">
        <v>296</v>
      </c>
      <c r="C30" s="6"/>
      <c r="D30" s="6"/>
      <c r="E30" s="7">
        <v>-490396.54</v>
      </c>
      <c r="F30" s="6"/>
      <c r="G30" s="11">
        <f t="shared" si="0"/>
        <v>-490396.54</v>
      </c>
    </row>
    <row r="31" spans="1:7" ht="18.75" customHeight="1" thickBot="1">
      <c r="A31" s="9" t="s">
        <v>297</v>
      </c>
      <c r="B31" s="9" t="s">
        <v>298</v>
      </c>
      <c r="C31" s="6"/>
      <c r="D31" s="6"/>
      <c r="E31" s="7">
        <v>-307779.57</v>
      </c>
      <c r="F31" s="6"/>
      <c r="G31" s="11">
        <f t="shared" si="0"/>
        <v>-307779.57</v>
      </c>
    </row>
    <row r="32" spans="1:7" ht="18.75" customHeight="1" thickBot="1">
      <c r="A32" s="52" t="s">
        <v>8</v>
      </c>
      <c r="B32" s="53"/>
      <c r="C32" s="8">
        <f>SUM(C5:C31)</f>
        <v>-167992005.13999999</v>
      </c>
      <c r="D32" s="8">
        <f t="shared" ref="D32:G32" si="1">SUM(D5:D31)</f>
        <v>52557606.640000001</v>
      </c>
      <c r="E32" s="8">
        <f t="shared" si="1"/>
        <v>-798176.11</v>
      </c>
      <c r="F32" s="8">
        <f t="shared" si="1"/>
        <v>78214210.760000005</v>
      </c>
      <c r="G32" s="8">
        <f t="shared" si="1"/>
        <v>-38018363.849999994</v>
      </c>
    </row>
    <row r="33" spans="1:12" ht="18.75" customHeight="1">
      <c r="A33" s="54">
        <v>45036</v>
      </c>
      <c r="B33" s="51"/>
      <c r="C33" s="51"/>
      <c r="D33" s="55">
        <v>1</v>
      </c>
      <c r="E33" s="51"/>
      <c r="F33" s="56">
        <v>0.62334489999999998</v>
      </c>
      <c r="G33" s="51"/>
    </row>
    <row r="39" spans="1:12" ht="12.75" customHeight="1">
      <c r="F39" t="s">
        <v>340</v>
      </c>
    </row>
    <row r="40" spans="1:12" ht="12.75" customHeight="1">
      <c r="D40" s="26"/>
      <c r="J40" s="26"/>
      <c r="K40" s="26"/>
      <c r="L40" s="26"/>
    </row>
    <row r="41" spans="1:12" ht="12.75" customHeight="1">
      <c r="D41" s="26"/>
      <c r="J41" s="26"/>
      <c r="K41" s="26"/>
      <c r="L41" s="26"/>
    </row>
    <row r="42" spans="1:12" ht="12.75" customHeight="1">
      <c r="A42" s="15" t="s">
        <v>320</v>
      </c>
      <c r="D42" s="16">
        <f>D9</f>
        <v>553514</v>
      </c>
      <c r="F42" s="32">
        <f>-D42</f>
        <v>-553514</v>
      </c>
      <c r="J42" s="26"/>
      <c r="K42" s="26"/>
      <c r="L42" s="26"/>
    </row>
    <row r="43" spans="1:12" ht="12.75" customHeight="1">
      <c r="A43" s="15" t="s">
        <v>321</v>
      </c>
      <c r="D43" s="16">
        <f>D11+D15+D25+D26</f>
        <v>52222854.339999996</v>
      </c>
      <c r="F43" s="30">
        <f>-D43</f>
        <v>-52222854.339999996</v>
      </c>
      <c r="G43" t="s">
        <v>339</v>
      </c>
      <c r="J43" s="33"/>
      <c r="K43" s="26"/>
      <c r="L43" s="26"/>
    </row>
    <row r="44" spans="1:12" ht="12.75" customHeight="1">
      <c r="A44" s="15" t="s">
        <v>322</v>
      </c>
      <c r="D44" s="16">
        <f>D14</f>
        <v>-218761.7</v>
      </c>
      <c r="F44" s="30">
        <f>-D44</f>
        <v>218761.7</v>
      </c>
      <c r="G44" t="s">
        <v>339</v>
      </c>
      <c r="J44" s="27"/>
      <c r="K44" s="26"/>
      <c r="L44" s="26"/>
    </row>
    <row r="45" spans="1:12" ht="12.75" customHeight="1">
      <c r="A45" s="17" t="s">
        <v>323</v>
      </c>
      <c r="D45" s="24"/>
      <c r="F45" s="25">
        <f t="shared" ref="F45" si="2">-D45</f>
        <v>0</v>
      </c>
      <c r="J45" s="26"/>
      <c r="K45" s="26"/>
      <c r="L45" s="26"/>
    </row>
    <row r="46" spans="1:12" ht="12.75" customHeight="1" thickBot="1">
      <c r="A46" s="17" t="s">
        <v>324</v>
      </c>
      <c r="C46" s="18"/>
      <c r="D46" s="19">
        <f>SUM(D42:D45)</f>
        <v>52557606.639999993</v>
      </c>
      <c r="F46" s="23">
        <f>SUM(F42:F45)</f>
        <v>-52557606.639999993</v>
      </c>
      <c r="J46" s="33"/>
      <c r="K46" s="26"/>
      <c r="L46" s="26"/>
    </row>
    <row r="47" spans="1:12" ht="12.75" customHeight="1" thickTop="1">
      <c r="D47" s="26"/>
      <c r="F47" s="25"/>
      <c r="J47" s="26"/>
      <c r="K47" s="26"/>
      <c r="L47" s="26"/>
    </row>
    <row r="48" spans="1:12" ht="12.75" customHeight="1">
      <c r="D48" s="26"/>
      <c r="F48" s="25"/>
      <c r="J48" s="26"/>
      <c r="K48" s="26"/>
      <c r="L48" s="26"/>
    </row>
    <row r="49" spans="1:12" ht="12.75" customHeight="1">
      <c r="D49" s="26"/>
      <c r="F49" s="25"/>
      <c r="J49" s="26"/>
      <c r="K49" s="26"/>
      <c r="L49" s="26"/>
    </row>
    <row r="50" spans="1:12" ht="12.75" customHeight="1">
      <c r="A50" s="15" t="s">
        <v>320</v>
      </c>
      <c r="B50" s="20"/>
      <c r="D50" s="33">
        <f>C6+C7+C8</f>
        <v>-3428572</v>
      </c>
      <c r="F50" s="32">
        <f>-D50</f>
        <v>3428572</v>
      </c>
    </row>
    <row r="51" spans="1:12" ht="12.75" customHeight="1">
      <c r="A51" s="17" t="s">
        <v>325</v>
      </c>
      <c r="B51" s="20"/>
      <c r="D51" s="33">
        <f>C32-D50-C27</f>
        <v>-86349222.37999998</v>
      </c>
      <c r="E51" s="21">
        <f>D51-C22</f>
        <v>-86296747.87999998</v>
      </c>
      <c r="F51" s="30">
        <f>-E51</f>
        <v>86296747.87999998</v>
      </c>
    </row>
    <row r="52" spans="1:12" ht="12.75" customHeight="1" thickBot="1">
      <c r="A52" s="17" t="s">
        <v>326</v>
      </c>
      <c r="B52" s="20"/>
      <c r="D52" s="19">
        <f>SUM(D50:D51)</f>
        <v>-89777794.37999998</v>
      </c>
      <c r="F52" s="23">
        <f>SUM(F50:F51)</f>
        <v>89725319.87999998</v>
      </c>
    </row>
    <row r="53" spans="1:12" ht="12.75" customHeight="1" thickTop="1">
      <c r="A53" s="20"/>
      <c r="B53" s="20"/>
      <c r="D53" s="26"/>
      <c r="F53" s="25"/>
    </row>
    <row r="54" spans="1:12" ht="12.75" customHeight="1">
      <c r="A54" s="15" t="s">
        <v>327</v>
      </c>
      <c r="B54" s="20"/>
      <c r="D54" s="27">
        <f>E31</f>
        <v>-307779.57</v>
      </c>
      <c r="F54" s="30">
        <f>-D54</f>
        <v>307779.57</v>
      </c>
    </row>
    <row r="55" spans="1:12" ht="12.75" customHeight="1">
      <c r="A55" s="17" t="s">
        <v>328</v>
      </c>
      <c r="B55" s="20"/>
      <c r="D55" s="27">
        <f>E30</f>
        <v>-490396.54</v>
      </c>
      <c r="F55" s="30">
        <f>-D55</f>
        <v>490396.54</v>
      </c>
    </row>
    <row r="56" spans="1:12" ht="12.75" customHeight="1" thickBot="1">
      <c r="A56" s="17" t="s">
        <v>329</v>
      </c>
      <c r="B56" s="20"/>
      <c r="D56" s="19">
        <f>SUM(D54:D55)</f>
        <v>-798176.11</v>
      </c>
      <c r="F56" s="23">
        <f>SUM(F54:F55)</f>
        <v>798176.11</v>
      </c>
    </row>
    <row r="57" spans="1:12" ht="12.75" customHeight="1" thickTop="1">
      <c r="F57" s="26"/>
    </row>
    <row r="58" spans="1:12" ht="12.75" customHeight="1">
      <c r="A58" s="20" t="s">
        <v>331</v>
      </c>
      <c r="F58" s="31">
        <f>-C22</f>
        <v>52474.5</v>
      </c>
    </row>
    <row r="59" spans="1:12" ht="12.75" customHeight="1">
      <c r="D59" s="18">
        <f>D46+D52+D56</f>
        <v>-38018363.849999987</v>
      </c>
      <c r="F59" s="26"/>
    </row>
    <row r="60" spans="1:12" ht="12.75" customHeight="1">
      <c r="F60" s="28">
        <f>F46+F52+F56+F58</f>
        <v>38018363.849999987</v>
      </c>
    </row>
    <row r="61" spans="1:12" ht="12.75" customHeight="1">
      <c r="F61" s="26"/>
    </row>
    <row r="62" spans="1:12" ht="12.75" customHeight="1">
      <c r="F62" s="26"/>
    </row>
    <row r="63" spans="1:12" ht="12.75" customHeight="1">
      <c r="F63" s="26"/>
    </row>
    <row r="64" spans="1:12" ht="12.75" customHeight="1">
      <c r="F64" s="26"/>
    </row>
    <row r="65" spans="3:6" ht="12.75" customHeight="1">
      <c r="C65" s="20" t="s">
        <v>330</v>
      </c>
      <c r="E65" s="22">
        <f>SUM(C16:C26)-C22</f>
        <v>-82804473.409999996</v>
      </c>
      <c r="F65" s="29">
        <f>-E65</f>
        <v>82804473.409999996</v>
      </c>
    </row>
    <row r="66" spans="3:6" ht="12.75" customHeight="1">
      <c r="C66" s="20" t="s">
        <v>331</v>
      </c>
      <c r="E66" s="22">
        <f>C22</f>
        <v>-52474.5</v>
      </c>
      <c r="F66" s="29">
        <f>-E66</f>
        <v>52474.5</v>
      </c>
    </row>
    <row r="67" spans="3:6" ht="12.75" customHeight="1">
      <c r="C67" t="s">
        <v>332</v>
      </c>
      <c r="E67" s="18">
        <f>D50+D42</f>
        <v>-2875058</v>
      </c>
      <c r="F67" s="29">
        <f>-E67</f>
        <v>2875058</v>
      </c>
    </row>
  </sheetData>
  <mergeCells count="7">
    <mergeCell ref="A1:G1"/>
    <mergeCell ref="E2:G2"/>
    <mergeCell ref="A4:B4"/>
    <mergeCell ref="A32:B32"/>
    <mergeCell ref="A33:C33"/>
    <mergeCell ref="D33:E33"/>
    <mergeCell ref="F33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507C-66DD-4F80-8DDB-9D7E834FCA70}">
  <dimension ref="A1:L30"/>
  <sheetViews>
    <sheetView topLeftCell="B1" workbookViewId="0">
      <selection activeCell="H35" sqref="H35"/>
    </sheetView>
  </sheetViews>
  <sheetFormatPr defaultRowHeight="12.75" customHeight="1"/>
  <cols>
    <col min="1" max="1" width="16.26953125" bestFit="1" customWidth="1"/>
    <col min="2" max="2" width="45.36328125" bestFit="1" customWidth="1"/>
    <col min="3" max="5" width="18.81640625" bestFit="1" customWidth="1"/>
    <col min="6" max="6" width="20.08984375" bestFit="1" customWidth="1"/>
    <col min="7" max="7" width="18.81640625" bestFit="1" customWidth="1"/>
    <col min="10" max="10" width="14" bestFit="1" customWidth="1"/>
    <col min="12" max="12" width="14" bestFit="1" customWidth="1"/>
  </cols>
  <sheetData>
    <row r="1" spans="1:12" ht="21" customHeight="1" thickBot="1">
      <c r="A1" s="45" t="s">
        <v>0</v>
      </c>
      <c r="B1" s="46"/>
      <c r="C1" s="46"/>
      <c r="D1" s="46"/>
      <c r="E1" s="46"/>
      <c r="F1" s="46"/>
      <c r="G1" s="47"/>
    </row>
    <row r="2" spans="1:12" ht="21" customHeight="1" thickBot="1">
      <c r="A2" s="2" t="s">
        <v>1</v>
      </c>
      <c r="B2" s="3" t="s">
        <v>2</v>
      </c>
      <c r="C2" s="1"/>
      <c r="D2" s="1"/>
      <c r="E2" s="48" t="s">
        <v>3</v>
      </c>
      <c r="F2" s="49"/>
      <c r="G2" s="50"/>
      <c r="J2" s="39"/>
      <c r="K2" s="39"/>
      <c r="L2" s="39"/>
    </row>
    <row r="3" spans="1:12" ht="18.75" customHeight="1" thickBot="1">
      <c r="A3" s="51"/>
      <c r="B3" s="51"/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J3" s="39"/>
      <c r="K3" s="39"/>
      <c r="L3" s="39"/>
    </row>
    <row r="4" spans="1:12" ht="18.75" customHeight="1" thickBot="1">
      <c r="A4" s="9" t="s">
        <v>13</v>
      </c>
      <c r="B4" s="9" t="s">
        <v>14</v>
      </c>
      <c r="C4" s="6"/>
      <c r="D4" s="34">
        <v>730068</v>
      </c>
      <c r="E4" s="6"/>
      <c r="F4" s="6"/>
      <c r="G4" s="11">
        <f>SUM(C4:F4)</f>
        <v>730068</v>
      </c>
      <c r="J4" s="40"/>
      <c r="K4" s="39"/>
      <c r="L4" s="39"/>
    </row>
    <row r="5" spans="1:12" ht="18.75" customHeight="1" thickBot="1">
      <c r="A5" s="9" t="s">
        <v>15</v>
      </c>
      <c r="B5" s="9" t="s">
        <v>16</v>
      </c>
      <c r="C5" s="6"/>
      <c r="D5" s="34">
        <v>0</v>
      </c>
      <c r="E5" s="6"/>
      <c r="F5" s="6"/>
      <c r="G5" s="11">
        <f t="shared" ref="G5:G15" si="0">SUM(C5:F5)</f>
        <v>0</v>
      </c>
      <c r="J5" s="40"/>
      <c r="K5" s="39"/>
      <c r="L5" s="39"/>
    </row>
    <row r="6" spans="1:12" ht="18.75" customHeight="1" thickBot="1">
      <c r="A6" s="9" t="s">
        <v>17</v>
      </c>
      <c r="B6" s="9" t="s">
        <v>18</v>
      </c>
      <c r="C6" s="6"/>
      <c r="D6" s="36">
        <v>327.95</v>
      </c>
      <c r="E6" s="6"/>
      <c r="F6" s="6"/>
      <c r="G6" s="11">
        <f t="shared" si="0"/>
        <v>327.95</v>
      </c>
      <c r="J6" s="40"/>
      <c r="K6" s="39"/>
      <c r="L6" s="39"/>
    </row>
    <row r="7" spans="1:12" ht="18.75" customHeight="1" thickBot="1">
      <c r="A7" s="9" t="s">
        <v>19</v>
      </c>
      <c r="B7" s="9" t="s">
        <v>20</v>
      </c>
      <c r="C7" s="6"/>
      <c r="D7" s="36">
        <v>522576.98</v>
      </c>
      <c r="E7" s="6"/>
      <c r="F7" s="6"/>
      <c r="G7" s="11">
        <f t="shared" si="0"/>
        <v>522576.98</v>
      </c>
      <c r="J7" s="40"/>
      <c r="K7" s="39"/>
      <c r="L7" s="39"/>
    </row>
    <row r="8" spans="1:12" ht="18.75" customHeight="1" thickBot="1">
      <c r="A8" s="9" t="s">
        <v>21</v>
      </c>
      <c r="B8" s="9" t="s">
        <v>22</v>
      </c>
      <c r="C8" s="6"/>
      <c r="D8" s="36">
        <v>728804.02</v>
      </c>
      <c r="E8" s="6"/>
      <c r="F8" s="6"/>
      <c r="G8" s="11">
        <f t="shared" si="0"/>
        <v>728804.02</v>
      </c>
      <c r="H8" s="26"/>
      <c r="J8" s="40"/>
      <c r="K8" s="39"/>
      <c r="L8" s="39"/>
    </row>
    <row r="9" spans="1:12" ht="18.75" customHeight="1" thickBot="1">
      <c r="A9" s="9" t="s">
        <v>23</v>
      </c>
      <c r="B9" s="9" t="s">
        <v>24</v>
      </c>
      <c r="C9" s="6"/>
      <c r="D9" s="36">
        <v>-1328334.06</v>
      </c>
      <c r="E9" s="6"/>
      <c r="F9" s="6"/>
      <c r="G9" s="11">
        <f t="shared" si="0"/>
        <v>-1328334.06</v>
      </c>
      <c r="J9" s="40"/>
      <c r="K9" s="39"/>
      <c r="L9" s="39"/>
    </row>
    <row r="10" spans="1:12" ht="18.75" customHeight="1" thickBot="1">
      <c r="A10" s="9" t="s">
        <v>25</v>
      </c>
      <c r="B10" s="9" t="s">
        <v>26</v>
      </c>
      <c r="C10" s="6"/>
      <c r="D10" s="36">
        <v>5224028.01</v>
      </c>
      <c r="E10" s="6"/>
      <c r="F10" s="6"/>
      <c r="G10" s="11">
        <f t="shared" si="0"/>
        <v>5224028.01</v>
      </c>
      <c r="H10" t="s">
        <v>333</v>
      </c>
      <c r="J10" s="40"/>
      <c r="K10" s="39"/>
      <c r="L10" s="39"/>
    </row>
    <row r="11" spans="1:12" ht="18.75" customHeight="1" thickBot="1">
      <c r="A11" s="9" t="s">
        <v>27</v>
      </c>
      <c r="B11" s="9" t="s">
        <v>28</v>
      </c>
      <c r="C11" s="6"/>
      <c r="D11" s="36">
        <v>62343822.530000001</v>
      </c>
      <c r="E11" s="6"/>
      <c r="F11" s="6"/>
      <c r="G11" s="11">
        <f t="shared" si="0"/>
        <v>62343822.530000001</v>
      </c>
      <c r="H11" t="s">
        <v>333</v>
      </c>
      <c r="J11" s="40"/>
      <c r="K11" s="39"/>
      <c r="L11" s="39"/>
    </row>
    <row r="12" spans="1:12" ht="18.75" customHeight="1" thickBot="1">
      <c r="A12" s="9" t="s">
        <v>29</v>
      </c>
      <c r="B12" s="9" t="s">
        <v>30</v>
      </c>
      <c r="C12" s="6"/>
      <c r="D12" s="36">
        <v>73833.03</v>
      </c>
      <c r="E12" s="6"/>
      <c r="F12" s="6"/>
      <c r="G12" s="11">
        <f t="shared" si="0"/>
        <v>73833.03</v>
      </c>
      <c r="H12" t="s">
        <v>334</v>
      </c>
      <c r="J12" s="40"/>
      <c r="K12" s="39"/>
      <c r="L12" s="39"/>
    </row>
    <row r="13" spans="1:12" ht="18.75" customHeight="1" thickBot="1">
      <c r="A13" s="9" t="s">
        <v>31</v>
      </c>
      <c r="B13" s="9" t="s">
        <v>32</v>
      </c>
      <c r="C13" s="6"/>
      <c r="D13" s="36">
        <v>1769370.25</v>
      </c>
      <c r="E13" s="6"/>
      <c r="F13" s="6"/>
      <c r="G13" s="11">
        <f t="shared" si="0"/>
        <v>1769370.25</v>
      </c>
      <c r="H13" t="s">
        <v>333</v>
      </c>
      <c r="J13" s="40"/>
      <c r="K13" s="39"/>
      <c r="L13" s="39"/>
    </row>
    <row r="14" spans="1:12" ht="18.75" customHeight="1" thickBot="1">
      <c r="A14" s="9" t="s">
        <v>33</v>
      </c>
      <c r="B14" s="9" t="s">
        <v>34</v>
      </c>
      <c r="C14" s="6"/>
      <c r="D14" s="35">
        <v>0</v>
      </c>
      <c r="E14" s="7">
        <v>156428421.52000001</v>
      </c>
      <c r="F14" s="7">
        <v>-156428421.52000001</v>
      </c>
      <c r="G14" s="11">
        <f t="shared" si="0"/>
        <v>0</v>
      </c>
      <c r="J14" s="40"/>
      <c r="K14" s="39"/>
      <c r="L14" s="39"/>
    </row>
    <row r="15" spans="1:12" ht="18.75" customHeight="1" thickBot="1">
      <c r="A15" s="9" t="s">
        <v>35</v>
      </c>
      <c r="B15" s="9" t="s">
        <v>36</v>
      </c>
      <c r="C15" s="6"/>
      <c r="D15" s="34">
        <v>117964.5</v>
      </c>
      <c r="E15" s="6"/>
      <c r="F15" s="6"/>
      <c r="G15" s="11">
        <f t="shared" si="0"/>
        <v>117964.5</v>
      </c>
      <c r="H15" t="s">
        <v>333</v>
      </c>
      <c r="J15" s="40"/>
      <c r="K15" s="39"/>
      <c r="L15" s="39"/>
    </row>
    <row r="16" spans="1:12" ht="18.75" customHeight="1" thickBot="1">
      <c r="A16" s="52" t="s">
        <v>8</v>
      </c>
      <c r="B16" s="53"/>
      <c r="C16" s="8">
        <f>SUM(C4:C15)</f>
        <v>0</v>
      </c>
      <c r="D16" s="8">
        <f t="shared" ref="D16:G16" si="1">SUM(D4:D15)</f>
        <v>70182461.210000008</v>
      </c>
      <c r="E16" s="8">
        <f t="shared" si="1"/>
        <v>156428421.52000001</v>
      </c>
      <c r="F16" s="8">
        <f t="shared" si="1"/>
        <v>-156428421.52000001</v>
      </c>
      <c r="G16" s="8">
        <f t="shared" si="1"/>
        <v>70182461.210000008</v>
      </c>
      <c r="J16" s="40"/>
      <c r="K16" s="39"/>
      <c r="L16" s="39"/>
    </row>
    <row r="17" spans="1:12" ht="18.75" customHeight="1">
      <c r="A17" s="54">
        <v>45036</v>
      </c>
      <c r="B17" s="51"/>
      <c r="C17" s="51"/>
      <c r="D17" s="55">
        <v>1</v>
      </c>
      <c r="E17" s="51"/>
      <c r="F17" s="56"/>
      <c r="G17" s="51"/>
      <c r="J17" s="40"/>
      <c r="K17" s="39"/>
      <c r="L17" s="39"/>
    </row>
    <row r="18" spans="1:12" ht="12.75" customHeight="1">
      <c r="C18" s="15" t="s">
        <v>335</v>
      </c>
      <c r="D18" s="37"/>
      <c r="F18" s="57">
        <f>D5+D9+D7+D6+D4</f>
        <v>-75361.130000000121</v>
      </c>
      <c r="J18" s="39"/>
      <c r="K18" s="39"/>
      <c r="L18" s="41"/>
    </row>
    <row r="19" spans="1:12" ht="12.75" customHeight="1">
      <c r="C19" s="15" t="s">
        <v>336</v>
      </c>
      <c r="D19" s="37"/>
      <c r="F19" s="57">
        <f>D10+D11+D13+D8</f>
        <v>70066024.810000002</v>
      </c>
      <c r="G19" t="s">
        <v>339</v>
      </c>
      <c r="J19" s="39"/>
      <c r="K19" s="39"/>
      <c r="L19" s="41"/>
    </row>
    <row r="20" spans="1:12" ht="12.75" customHeight="1">
      <c r="C20" s="15" t="s">
        <v>337</v>
      </c>
      <c r="D20" s="37"/>
      <c r="F20" s="57">
        <f>D12</f>
        <v>73833.03</v>
      </c>
      <c r="G20" t="s">
        <v>339</v>
      </c>
      <c r="J20" s="39"/>
      <c r="K20" s="39"/>
      <c r="L20" s="41"/>
    </row>
    <row r="21" spans="1:12" ht="12.75" customHeight="1">
      <c r="C21" s="15" t="s">
        <v>338</v>
      </c>
      <c r="F21" s="58">
        <f>D15</f>
        <v>117964.5</v>
      </c>
      <c r="J21" s="39"/>
      <c r="K21" s="39"/>
      <c r="L21" s="42"/>
    </row>
    <row r="22" spans="1:12" ht="12.75" customHeight="1">
      <c r="C22" s="17" t="s">
        <v>324</v>
      </c>
      <c r="F22" s="38">
        <f>SUM(F18:F21)</f>
        <v>70182461.210000008</v>
      </c>
      <c r="J22" s="39"/>
      <c r="K22" s="39"/>
      <c r="L22" s="43"/>
    </row>
    <row r="23" spans="1:12" ht="12.75" customHeight="1">
      <c r="J23" s="39"/>
      <c r="K23" s="39"/>
      <c r="L23" s="39"/>
    </row>
    <row r="24" spans="1:12" ht="12.75" customHeight="1">
      <c r="J24" s="39"/>
      <c r="K24" s="39"/>
      <c r="L24" s="39"/>
    </row>
    <row r="30" spans="1:12" ht="12.75" customHeight="1">
      <c r="F30" s="18"/>
    </row>
  </sheetData>
  <mergeCells count="7">
    <mergeCell ref="A1:G1"/>
    <mergeCell ref="E2:G2"/>
    <mergeCell ref="A3:B3"/>
    <mergeCell ref="A16:B16"/>
    <mergeCell ref="A17:C17"/>
    <mergeCell ref="D17:E17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3C11-D05B-45C3-B14E-E83CF5BD40F8}">
  <dimension ref="A1:I9"/>
  <sheetViews>
    <sheetView workbookViewId="0">
      <selection activeCell="G23" sqref="G23"/>
    </sheetView>
  </sheetViews>
  <sheetFormatPr defaultRowHeight="12.5"/>
  <cols>
    <col min="1" max="1" width="29.453125" style="44" bestFit="1" customWidth="1"/>
    <col min="2" max="2" width="42.54296875" style="44" bestFit="1" customWidth="1"/>
    <col min="3" max="3" width="21.81640625" style="44" customWidth="1"/>
    <col min="4" max="4" width="14.1796875" style="44" customWidth="1"/>
    <col min="5" max="5" width="16.54296875" style="44" bestFit="1" customWidth="1"/>
    <col min="6" max="6" width="12.453125" style="44" bestFit="1" customWidth="1"/>
    <col min="7" max="7" width="22.453125" style="44" customWidth="1"/>
    <col min="8" max="8" width="8.7265625" style="44"/>
    <col min="9" max="9" width="11.81640625" style="44" bestFit="1" customWidth="1"/>
    <col min="10" max="16384" width="8.7265625" style="44"/>
  </cols>
  <sheetData>
    <row r="1" spans="1:9" ht="21" customHeight="1" thickBot="1">
      <c r="A1" s="59"/>
      <c r="B1" s="60"/>
      <c r="C1" s="60"/>
      <c r="D1" s="61"/>
      <c r="E1" s="60"/>
      <c r="F1" s="62"/>
      <c r="G1" s="63"/>
    </row>
    <row r="2" spans="1:9" ht="18.75" customHeight="1" thickBot="1">
      <c r="A2" s="64"/>
      <c r="B2" s="65"/>
      <c r="C2" s="65"/>
      <c r="D2" s="65"/>
      <c r="E2" s="65"/>
      <c r="F2" s="65"/>
      <c r="G2" s="65"/>
    </row>
    <row r="3" spans="1:9" ht="18.75" customHeight="1" thickBot="1">
      <c r="A3" s="66" t="s">
        <v>341</v>
      </c>
      <c r="B3" s="66" t="s">
        <v>2</v>
      </c>
      <c r="C3" s="65"/>
      <c r="D3" s="65"/>
      <c r="E3" s="67" t="s">
        <v>3</v>
      </c>
      <c r="F3" s="65"/>
      <c r="G3" s="65"/>
    </row>
    <row r="4" spans="1:9" ht="18.75" customHeight="1">
      <c r="A4" s="68"/>
      <c r="B4" s="68"/>
      <c r="C4" s="69" t="s">
        <v>6</v>
      </c>
      <c r="D4" s="69" t="s">
        <v>5</v>
      </c>
      <c r="E4" s="69" t="s">
        <v>4</v>
      </c>
      <c r="F4" s="69" t="s">
        <v>7</v>
      </c>
      <c r="G4" s="70" t="s">
        <v>8</v>
      </c>
    </row>
    <row r="5" spans="1:9" ht="18.75" customHeight="1" thickBot="1">
      <c r="A5" s="9" t="s">
        <v>305</v>
      </c>
      <c r="B5" s="9" t="s">
        <v>306</v>
      </c>
      <c r="C5" s="7">
        <v>-1234374.879</v>
      </c>
      <c r="D5" s="6"/>
      <c r="E5" s="7">
        <v>-555701.22</v>
      </c>
      <c r="F5" s="7">
        <v>336633.39899999998</v>
      </c>
      <c r="G5" s="8">
        <v>-1453442.7</v>
      </c>
      <c r="I5" s="71">
        <f>+E5+F5</f>
        <v>-219067.821</v>
      </c>
    </row>
    <row r="6" spans="1:9" ht="18.75" customHeight="1" thickBot="1">
      <c r="A6" s="9" t="s">
        <v>303</v>
      </c>
      <c r="B6" s="9" t="s">
        <v>304</v>
      </c>
      <c r="C6" s="34">
        <v>-2100</v>
      </c>
      <c r="D6" s="36">
        <v>-909596.05</v>
      </c>
      <c r="E6" s="34">
        <v>-19925</v>
      </c>
      <c r="F6" s="35"/>
      <c r="G6" s="8">
        <v>-931621.05</v>
      </c>
    </row>
    <row r="7" spans="1:9" ht="18.75" customHeight="1" thickBot="1">
      <c r="A7" s="9" t="s">
        <v>301</v>
      </c>
      <c r="B7" s="9" t="s">
        <v>302</v>
      </c>
      <c r="C7" s="7">
        <v>-136463.85999999999</v>
      </c>
      <c r="D7" s="6"/>
      <c r="E7" s="6"/>
      <c r="F7" s="6"/>
      <c r="G7" s="8">
        <v>-136463.85999999999</v>
      </c>
    </row>
    <row r="8" spans="1:9" ht="18.75" customHeight="1" thickBot="1">
      <c r="A8" s="9" t="s">
        <v>299</v>
      </c>
      <c r="B8" s="9" t="s">
        <v>300</v>
      </c>
      <c r="C8" s="7">
        <v>-4388870.16</v>
      </c>
      <c r="D8" s="6"/>
      <c r="E8" s="7">
        <v>-7433.36</v>
      </c>
      <c r="F8" s="6"/>
      <c r="G8" s="8">
        <v>-4396303.5199999996</v>
      </c>
    </row>
    <row r="9" spans="1:9" ht="14" thickBot="1">
      <c r="C9" s="44" t="s">
        <v>319</v>
      </c>
      <c r="D9" s="44" t="s">
        <v>342</v>
      </c>
      <c r="E9" s="44" t="s">
        <v>317</v>
      </c>
      <c r="G9" s="8">
        <f>+SUM(G5:G8)</f>
        <v>-6917831.129999999</v>
      </c>
      <c r="H9" s="7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topLeftCell="A141" workbookViewId="0">
      <selection activeCell="A159" sqref="A159:C159"/>
    </sheetView>
  </sheetViews>
  <sheetFormatPr defaultRowHeight="12.75" customHeight="1"/>
  <cols>
    <col min="1" max="1" width="16.26953125" bestFit="1" customWidth="1"/>
    <col min="2" max="2" width="45.36328125" bestFit="1" customWidth="1"/>
    <col min="3" max="5" width="18.81640625" bestFit="1" customWidth="1"/>
    <col min="6" max="6" width="20.08984375" bestFit="1" customWidth="1"/>
    <col min="7" max="7" width="18.81640625" bestFit="1" customWidth="1"/>
  </cols>
  <sheetData>
    <row r="1" spans="1:7" ht="21" customHeight="1">
      <c r="A1" s="45" t="s">
        <v>0</v>
      </c>
      <c r="B1" s="46"/>
      <c r="C1" s="46"/>
      <c r="D1" s="46"/>
      <c r="E1" s="46"/>
      <c r="F1" s="46"/>
      <c r="G1" s="47"/>
    </row>
    <row r="2" spans="1:7" ht="21" customHeight="1">
      <c r="A2" s="2" t="s">
        <v>1</v>
      </c>
      <c r="B2" s="3" t="s">
        <v>2</v>
      </c>
      <c r="C2" s="1"/>
      <c r="D2" s="1"/>
      <c r="E2" s="48" t="s">
        <v>3</v>
      </c>
      <c r="F2" s="49"/>
      <c r="G2" s="50"/>
    </row>
    <row r="3" spans="1:7" ht="18.75" customHeight="1">
      <c r="A3" s="51"/>
      <c r="B3" s="51"/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pans="1:7" ht="18.75" customHeight="1">
      <c r="A4" s="4" t="s">
        <v>9</v>
      </c>
      <c r="B4" s="4" t="s">
        <v>10</v>
      </c>
      <c r="C4" s="6"/>
      <c r="D4" s="7">
        <v>895070.09</v>
      </c>
      <c r="E4" s="6"/>
      <c r="F4" s="6"/>
      <c r="G4" s="8">
        <v>895070.09</v>
      </c>
    </row>
    <row r="5" spans="1:7" ht="18.75" customHeight="1">
      <c r="A5" s="9" t="s">
        <v>11</v>
      </c>
      <c r="B5" s="9" t="s">
        <v>12</v>
      </c>
      <c r="C5" s="6"/>
      <c r="D5" s="7">
        <v>65344.71</v>
      </c>
      <c r="E5" s="6"/>
      <c r="F5" s="6"/>
      <c r="G5" s="8">
        <v>65344.71</v>
      </c>
    </row>
    <row r="6" spans="1:7" ht="18.75" customHeight="1">
      <c r="A6" s="9" t="s">
        <v>13</v>
      </c>
      <c r="B6" s="9" t="s">
        <v>14</v>
      </c>
      <c r="C6" s="6"/>
      <c r="D6" s="10">
        <v>730068</v>
      </c>
      <c r="E6" s="6"/>
      <c r="F6" s="6"/>
      <c r="G6" s="11">
        <v>730068</v>
      </c>
    </row>
    <row r="7" spans="1:7" ht="18.75" customHeight="1">
      <c r="A7" s="9" t="s">
        <v>15</v>
      </c>
      <c r="B7" s="9" t="s">
        <v>16</v>
      </c>
      <c r="C7" s="6"/>
      <c r="D7" s="10">
        <v>0</v>
      </c>
      <c r="E7" s="6"/>
      <c r="F7" s="6"/>
      <c r="G7" s="11">
        <v>0</v>
      </c>
    </row>
    <row r="8" spans="1:7" ht="18.75" customHeight="1">
      <c r="A8" s="9" t="s">
        <v>17</v>
      </c>
      <c r="B8" s="9" t="s">
        <v>18</v>
      </c>
      <c r="C8" s="6"/>
      <c r="D8" s="7">
        <v>655.9</v>
      </c>
      <c r="E8" s="6"/>
      <c r="F8" s="6"/>
      <c r="G8" s="8">
        <v>655.9</v>
      </c>
    </row>
    <row r="9" spans="1:7" ht="18.75" customHeight="1">
      <c r="A9" s="9" t="s">
        <v>19</v>
      </c>
      <c r="B9" s="9" t="s">
        <v>20</v>
      </c>
      <c r="C9" s="6"/>
      <c r="D9" s="7">
        <v>1045153.96</v>
      </c>
      <c r="E9" s="6"/>
      <c r="F9" s="6"/>
      <c r="G9" s="8">
        <v>1045153.96</v>
      </c>
    </row>
    <row r="10" spans="1:7" ht="18.75" customHeight="1">
      <c r="A10" s="9" t="s">
        <v>21</v>
      </c>
      <c r="B10" s="9" t="s">
        <v>22</v>
      </c>
      <c r="C10" s="6"/>
      <c r="D10" s="7">
        <v>1457608.04</v>
      </c>
      <c r="E10" s="6"/>
      <c r="F10" s="6"/>
      <c r="G10" s="8">
        <v>1457608.04</v>
      </c>
    </row>
    <row r="11" spans="1:7" ht="18.75" customHeight="1">
      <c r="A11" s="9" t="s">
        <v>23</v>
      </c>
      <c r="B11" s="9" t="s">
        <v>24</v>
      </c>
      <c r="C11" s="6"/>
      <c r="D11" s="7">
        <v>-2656668.12</v>
      </c>
      <c r="E11" s="6"/>
      <c r="F11" s="6"/>
      <c r="G11" s="8">
        <v>-2656668.12</v>
      </c>
    </row>
    <row r="12" spans="1:7" ht="18.75" customHeight="1">
      <c r="A12" s="9" t="s">
        <v>25</v>
      </c>
      <c r="B12" s="9" t="s">
        <v>26</v>
      </c>
      <c r="C12" s="6"/>
      <c r="D12" s="7">
        <v>10448056.02</v>
      </c>
      <c r="E12" s="6"/>
      <c r="F12" s="6"/>
      <c r="G12" s="8">
        <v>10448056.02</v>
      </c>
    </row>
    <row r="13" spans="1:7" ht="18.75" customHeight="1">
      <c r="A13" s="9" t="s">
        <v>27</v>
      </c>
      <c r="B13" s="9" t="s">
        <v>28</v>
      </c>
      <c r="C13" s="6"/>
      <c r="D13" s="7">
        <v>124687645.06</v>
      </c>
      <c r="E13" s="6"/>
      <c r="F13" s="6"/>
      <c r="G13" s="8">
        <v>124687645.06</v>
      </c>
    </row>
    <row r="14" spans="1:7" ht="18.75" customHeight="1">
      <c r="A14" s="9" t="s">
        <v>29</v>
      </c>
      <c r="B14" s="9" t="s">
        <v>30</v>
      </c>
      <c r="C14" s="6"/>
      <c r="D14" s="7">
        <v>147666.06</v>
      </c>
      <c r="E14" s="6"/>
      <c r="F14" s="6"/>
      <c r="G14" s="8">
        <v>147666.06</v>
      </c>
    </row>
    <row r="15" spans="1:7" ht="18.75" customHeight="1">
      <c r="A15" s="9" t="s">
        <v>31</v>
      </c>
      <c r="B15" s="9" t="s">
        <v>32</v>
      </c>
      <c r="C15" s="6"/>
      <c r="D15" s="7">
        <v>3538740.5</v>
      </c>
      <c r="E15" s="6"/>
      <c r="F15" s="6"/>
      <c r="G15" s="8">
        <v>3538740.5</v>
      </c>
    </row>
    <row r="16" spans="1:7" ht="18.75" customHeight="1">
      <c r="A16" s="9" t="s">
        <v>33</v>
      </c>
      <c r="B16" s="9" t="s">
        <v>34</v>
      </c>
      <c r="C16" s="6"/>
      <c r="D16" s="6"/>
      <c r="E16" s="7">
        <v>156428421.52000001</v>
      </c>
      <c r="F16" s="7">
        <v>-156428421.52000001</v>
      </c>
      <c r="G16" s="11">
        <v>0</v>
      </c>
    </row>
    <row r="17" spans="1:7" ht="18.75" customHeight="1">
      <c r="A17" s="9" t="s">
        <v>35</v>
      </c>
      <c r="B17" s="9" t="s">
        <v>36</v>
      </c>
      <c r="C17" s="6"/>
      <c r="D17" s="10">
        <v>235929</v>
      </c>
      <c r="E17" s="6"/>
      <c r="F17" s="6"/>
      <c r="G17" s="11">
        <v>235929</v>
      </c>
    </row>
    <row r="18" spans="1:7" ht="18.75" customHeight="1">
      <c r="A18" s="9" t="s">
        <v>37</v>
      </c>
      <c r="B18" s="9" t="s">
        <v>38</v>
      </c>
      <c r="C18" s="10">
        <v>115903</v>
      </c>
      <c r="D18" s="6"/>
      <c r="E18" s="7">
        <v>4121.4399999999996</v>
      </c>
      <c r="F18" s="6"/>
      <c r="G18" s="8">
        <v>120024.44</v>
      </c>
    </row>
    <row r="19" spans="1:7" ht="18.75" customHeight="1">
      <c r="A19" s="9" t="s">
        <v>39</v>
      </c>
      <c r="B19" s="9" t="s">
        <v>40</v>
      </c>
      <c r="C19" s="7">
        <v>47788.5</v>
      </c>
      <c r="D19" s="7">
        <v>0.86</v>
      </c>
      <c r="E19" s="7">
        <v>0.88</v>
      </c>
      <c r="F19" s="6"/>
      <c r="G19" s="8">
        <v>47790.239999999998</v>
      </c>
    </row>
    <row r="20" spans="1:7" ht="18.75" customHeight="1">
      <c r="A20" s="9" t="s">
        <v>41</v>
      </c>
      <c r="B20" s="9" t="s">
        <v>42</v>
      </c>
      <c r="C20" s="7">
        <v>619608.66</v>
      </c>
      <c r="D20" s="7">
        <v>-18.3</v>
      </c>
      <c r="E20" s="7">
        <v>-12.68</v>
      </c>
      <c r="F20" s="6"/>
      <c r="G20" s="8">
        <v>619577.68000000005</v>
      </c>
    </row>
    <row r="21" spans="1:7" ht="18.75" customHeight="1">
      <c r="A21" s="9" t="s">
        <v>43</v>
      </c>
      <c r="B21" s="9" t="s">
        <v>44</v>
      </c>
      <c r="C21" s="6"/>
      <c r="D21" s="7">
        <v>315394.39</v>
      </c>
      <c r="E21" s="6"/>
      <c r="F21" s="6"/>
      <c r="G21" s="8">
        <v>315394.39</v>
      </c>
    </row>
    <row r="22" spans="1:7" ht="18.75" customHeight="1">
      <c r="A22" s="9" t="s">
        <v>45</v>
      </c>
      <c r="B22" s="9" t="s">
        <v>46</v>
      </c>
      <c r="C22" s="6"/>
      <c r="D22" s="7">
        <v>22422.46</v>
      </c>
      <c r="E22" s="6"/>
      <c r="F22" s="6"/>
      <c r="G22" s="8">
        <v>22422.46</v>
      </c>
    </row>
    <row r="23" spans="1:7" ht="18.75" customHeight="1">
      <c r="A23" s="9" t="s">
        <v>47</v>
      </c>
      <c r="B23" s="9" t="s">
        <v>48</v>
      </c>
      <c r="C23" s="6"/>
      <c r="D23" s="7">
        <v>-145.94</v>
      </c>
      <c r="E23" s="6"/>
      <c r="F23" s="6"/>
      <c r="G23" s="8">
        <v>-145.94</v>
      </c>
    </row>
    <row r="24" spans="1:7" ht="18.75" customHeight="1">
      <c r="A24" s="9" t="s">
        <v>49</v>
      </c>
      <c r="B24" s="9" t="s">
        <v>50</v>
      </c>
      <c r="C24" s="7">
        <v>124773.62</v>
      </c>
      <c r="D24" s="7">
        <v>15478.36</v>
      </c>
      <c r="E24" s="7">
        <v>3754.46</v>
      </c>
      <c r="F24" s="6"/>
      <c r="G24" s="8">
        <v>144006.44</v>
      </c>
    </row>
    <row r="25" spans="1:7" ht="18.75" customHeight="1">
      <c r="A25" s="9" t="s">
        <v>51</v>
      </c>
      <c r="B25" s="9" t="s">
        <v>52</v>
      </c>
      <c r="C25" s="6"/>
      <c r="D25" s="7">
        <v>101152.56</v>
      </c>
      <c r="E25" s="6"/>
      <c r="F25" s="6"/>
      <c r="G25" s="8">
        <v>101152.56</v>
      </c>
    </row>
    <row r="26" spans="1:7" ht="18.75" customHeight="1">
      <c r="A26" s="9" t="s">
        <v>53</v>
      </c>
      <c r="B26" s="9" t="s">
        <v>54</v>
      </c>
      <c r="C26" s="10">
        <v>0</v>
      </c>
      <c r="D26" s="10">
        <v>16451</v>
      </c>
      <c r="E26" s="6"/>
      <c r="F26" s="6"/>
      <c r="G26" s="11">
        <v>16451</v>
      </c>
    </row>
    <row r="27" spans="1:7" ht="18.75" customHeight="1">
      <c r="A27" s="9" t="s">
        <v>55</v>
      </c>
      <c r="B27" s="9" t="s">
        <v>56</v>
      </c>
      <c r="C27" s="6"/>
      <c r="D27" s="7">
        <v>1080926.07</v>
      </c>
      <c r="E27" s="6"/>
      <c r="F27" s="6"/>
      <c r="G27" s="8">
        <v>1080926.07</v>
      </c>
    </row>
    <row r="28" spans="1:7" ht="18.75" customHeight="1">
      <c r="A28" s="9" t="s">
        <v>57</v>
      </c>
      <c r="B28" s="9" t="s">
        <v>58</v>
      </c>
      <c r="C28" s="6"/>
      <c r="D28" s="7">
        <v>76554.789999999994</v>
      </c>
      <c r="E28" s="6"/>
      <c r="F28" s="6"/>
      <c r="G28" s="8">
        <v>76554.789999999994</v>
      </c>
    </row>
    <row r="29" spans="1:7" ht="18.75" customHeight="1">
      <c r="A29" s="9" t="s">
        <v>59</v>
      </c>
      <c r="B29" s="9" t="s">
        <v>60</v>
      </c>
      <c r="C29" s="7">
        <v>625373.96</v>
      </c>
      <c r="D29" s="7">
        <v>4637.18</v>
      </c>
      <c r="E29" s="7">
        <v>5154.1000000000004</v>
      </c>
      <c r="F29" s="6"/>
      <c r="G29" s="8">
        <v>635165.24</v>
      </c>
    </row>
    <row r="30" spans="1:7" ht="18.75" customHeight="1">
      <c r="A30" s="9" t="s">
        <v>61</v>
      </c>
      <c r="B30" s="9" t="s">
        <v>62</v>
      </c>
      <c r="C30" s="7">
        <v>6675809.6200000001</v>
      </c>
      <c r="D30" s="7">
        <v>229882.2</v>
      </c>
      <c r="E30" s="7">
        <v>289090.68</v>
      </c>
      <c r="F30" s="6"/>
      <c r="G30" s="8">
        <v>7194782.5</v>
      </c>
    </row>
    <row r="31" spans="1:7" ht="18.75" customHeight="1">
      <c r="A31" s="9" t="s">
        <v>63</v>
      </c>
      <c r="B31" s="9" t="s">
        <v>64</v>
      </c>
      <c r="C31" s="6"/>
      <c r="D31" s="7">
        <v>-4.08</v>
      </c>
      <c r="E31" s="6"/>
      <c r="F31" s="6"/>
      <c r="G31" s="8">
        <v>-4.08</v>
      </c>
    </row>
    <row r="32" spans="1:7" ht="18.75" customHeight="1">
      <c r="A32" s="9" t="s">
        <v>65</v>
      </c>
      <c r="B32" s="9" t="s">
        <v>66</v>
      </c>
      <c r="C32" s="7">
        <v>1.1399999999999999</v>
      </c>
      <c r="D32" s="7">
        <v>140.72</v>
      </c>
      <c r="E32" s="7">
        <v>173.96</v>
      </c>
      <c r="F32" s="6"/>
      <c r="G32" s="8">
        <v>315.82</v>
      </c>
    </row>
    <row r="33" spans="1:7" ht="18.75" customHeight="1">
      <c r="A33" s="9" t="s">
        <v>67</v>
      </c>
      <c r="B33" s="9" t="s">
        <v>68</v>
      </c>
      <c r="C33" s="6"/>
      <c r="D33" s="6"/>
      <c r="E33" s="7">
        <v>65319.16</v>
      </c>
      <c r="F33" s="6"/>
      <c r="G33" s="8">
        <v>65319.16</v>
      </c>
    </row>
    <row r="34" spans="1:7" ht="18.75" customHeight="1">
      <c r="A34" s="9" t="s">
        <v>69</v>
      </c>
      <c r="B34" s="9" t="s">
        <v>70</v>
      </c>
      <c r="C34" s="10">
        <v>0</v>
      </c>
      <c r="D34" s="7">
        <v>1628910.34</v>
      </c>
      <c r="E34" s="10">
        <v>0</v>
      </c>
      <c r="F34" s="6"/>
      <c r="G34" s="8">
        <v>1628910.34</v>
      </c>
    </row>
    <row r="35" spans="1:7" ht="18.75" customHeight="1">
      <c r="A35" s="9" t="s">
        <v>71</v>
      </c>
      <c r="B35" s="9" t="s">
        <v>72</v>
      </c>
      <c r="C35" s="10">
        <v>0</v>
      </c>
      <c r="D35" s="7">
        <v>348000.4</v>
      </c>
      <c r="E35" s="6"/>
      <c r="F35" s="6"/>
      <c r="G35" s="8">
        <v>348000.4</v>
      </c>
    </row>
    <row r="36" spans="1:7" ht="18.75" customHeight="1">
      <c r="A36" s="9" t="s">
        <v>73</v>
      </c>
      <c r="B36" s="9" t="s">
        <v>74</v>
      </c>
      <c r="C36" s="6"/>
      <c r="D36" s="7">
        <v>9020.42</v>
      </c>
      <c r="E36" s="6"/>
      <c r="F36" s="6"/>
      <c r="G36" s="8">
        <v>9020.42</v>
      </c>
    </row>
    <row r="37" spans="1:7" ht="18.75" customHeight="1">
      <c r="A37" s="9" t="s">
        <v>75</v>
      </c>
      <c r="B37" s="9" t="s">
        <v>76</v>
      </c>
      <c r="C37" s="6"/>
      <c r="D37" s="7">
        <v>-7632.81</v>
      </c>
      <c r="E37" s="6"/>
      <c r="F37" s="6"/>
      <c r="G37" s="8">
        <v>-7632.81</v>
      </c>
    </row>
    <row r="38" spans="1:7" ht="18.75" customHeight="1">
      <c r="A38" s="9" t="s">
        <v>77</v>
      </c>
      <c r="B38" s="9" t="s">
        <v>78</v>
      </c>
      <c r="C38" s="6"/>
      <c r="D38" s="7">
        <v>-4029286.83</v>
      </c>
      <c r="E38" s="6"/>
      <c r="F38" s="6"/>
      <c r="G38" s="8">
        <v>-4029286.83</v>
      </c>
    </row>
    <row r="39" spans="1:7" ht="18.75" customHeight="1">
      <c r="A39" s="9" t="s">
        <v>79</v>
      </c>
      <c r="B39" s="9" t="s">
        <v>80</v>
      </c>
      <c r="C39" s="6"/>
      <c r="D39" s="7">
        <v>13594068.91</v>
      </c>
      <c r="E39" s="6"/>
      <c r="F39" s="6"/>
      <c r="G39" s="8">
        <v>13594068.91</v>
      </c>
    </row>
    <row r="40" spans="1:7" ht="18.75" customHeight="1">
      <c r="A40" s="9" t="s">
        <v>81</v>
      </c>
      <c r="B40" s="9" t="s">
        <v>82</v>
      </c>
      <c r="C40" s="6"/>
      <c r="D40" s="7">
        <v>-7690709.2199999997</v>
      </c>
      <c r="E40" s="6"/>
      <c r="F40" s="6"/>
      <c r="G40" s="8">
        <v>-7690709.2199999997</v>
      </c>
    </row>
    <row r="41" spans="1:7" ht="18.75" customHeight="1">
      <c r="A41" s="9" t="s">
        <v>83</v>
      </c>
      <c r="B41" s="9" t="s">
        <v>84</v>
      </c>
      <c r="C41" s="6"/>
      <c r="D41" s="10">
        <v>-236696</v>
      </c>
      <c r="E41" s="6"/>
      <c r="F41" s="6"/>
      <c r="G41" s="11">
        <v>-236696</v>
      </c>
    </row>
    <row r="42" spans="1:7" ht="18.75" customHeight="1">
      <c r="A42" s="9" t="s">
        <v>85</v>
      </c>
      <c r="B42" s="9" t="s">
        <v>86</v>
      </c>
      <c r="C42" s="6"/>
      <c r="D42" s="7">
        <v>-13079819.27</v>
      </c>
      <c r="E42" s="6"/>
      <c r="F42" s="6"/>
      <c r="G42" s="8">
        <v>-13079819.27</v>
      </c>
    </row>
    <row r="43" spans="1:7" ht="18.75" customHeight="1">
      <c r="A43" s="9" t="s">
        <v>87</v>
      </c>
      <c r="B43" s="9" t="s">
        <v>88</v>
      </c>
      <c r="C43" s="6"/>
      <c r="D43" s="7">
        <v>12030756.699999999</v>
      </c>
      <c r="E43" s="6"/>
      <c r="F43" s="6"/>
      <c r="G43" s="8">
        <v>12030756.699999999</v>
      </c>
    </row>
    <row r="44" spans="1:7" ht="18.75" customHeight="1">
      <c r="A44" s="9" t="s">
        <v>89</v>
      </c>
      <c r="B44" s="9" t="s">
        <v>90</v>
      </c>
      <c r="C44" s="7">
        <v>120560.69</v>
      </c>
      <c r="D44" s="7">
        <v>1109075.1000000001</v>
      </c>
      <c r="E44" s="6"/>
      <c r="F44" s="6"/>
      <c r="G44" s="8">
        <v>1229635.79</v>
      </c>
    </row>
    <row r="45" spans="1:7" ht="18.75" customHeight="1">
      <c r="A45" s="9" t="s">
        <v>91</v>
      </c>
      <c r="B45" s="9" t="s">
        <v>92</v>
      </c>
      <c r="C45" s="6"/>
      <c r="D45" s="10">
        <v>0</v>
      </c>
      <c r="E45" s="6"/>
      <c r="F45" s="6"/>
      <c r="G45" s="11">
        <v>0</v>
      </c>
    </row>
    <row r="46" spans="1:7" ht="18.75" customHeight="1">
      <c r="A46" s="9" t="s">
        <v>93</v>
      </c>
      <c r="B46" s="9" t="s">
        <v>94</v>
      </c>
      <c r="C46" s="6"/>
      <c r="D46" s="7">
        <v>43120.46</v>
      </c>
      <c r="E46" s="6"/>
      <c r="F46" s="6"/>
      <c r="G46" s="8">
        <v>43120.46</v>
      </c>
    </row>
    <row r="47" spans="1:7" ht="18.75" customHeight="1">
      <c r="A47" s="9" t="s">
        <v>95</v>
      </c>
      <c r="B47" s="9" t="s">
        <v>96</v>
      </c>
      <c r="C47" s="6"/>
      <c r="D47" s="7">
        <v>-60312.49</v>
      </c>
      <c r="E47" s="6"/>
      <c r="F47" s="6"/>
      <c r="G47" s="8">
        <v>-60312.49</v>
      </c>
    </row>
    <row r="48" spans="1:7" ht="18.75" customHeight="1">
      <c r="A48" s="9" t="s">
        <v>97</v>
      </c>
      <c r="B48" s="9" t="s">
        <v>98</v>
      </c>
      <c r="C48" s="6"/>
      <c r="D48" s="7">
        <v>714191.26</v>
      </c>
      <c r="E48" s="6"/>
      <c r="F48" s="6"/>
      <c r="G48" s="8">
        <v>714191.26</v>
      </c>
    </row>
    <row r="49" spans="1:7" ht="18.75" customHeight="1">
      <c r="A49" s="9" t="s">
        <v>99</v>
      </c>
      <c r="B49" s="9" t="s">
        <v>100</v>
      </c>
      <c r="C49" s="6"/>
      <c r="D49" s="7">
        <v>25184299.52</v>
      </c>
      <c r="E49" s="6"/>
      <c r="F49" s="6"/>
      <c r="G49" s="8">
        <v>25184299.52</v>
      </c>
    </row>
    <row r="50" spans="1:7" ht="18.75" customHeight="1">
      <c r="A50" s="9" t="s">
        <v>101</v>
      </c>
      <c r="B50" s="9" t="s">
        <v>102</v>
      </c>
      <c r="C50" s="6"/>
      <c r="D50" s="7">
        <v>-286835.15999999997</v>
      </c>
      <c r="E50" s="6"/>
      <c r="F50" s="6"/>
      <c r="G50" s="8">
        <v>-286835.15999999997</v>
      </c>
    </row>
    <row r="51" spans="1:7" ht="18.75" customHeight="1">
      <c r="A51" s="9" t="s">
        <v>103</v>
      </c>
      <c r="B51" s="9" t="s">
        <v>104</v>
      </c>
      <c r="C51" s="6"/>
      <c r="D51" s="7">
        <v>1174171.46</v>
      </c>
      <c r="E51" s="6"/>
      <c r="F51" s="6"/>
      <c r="G51" s="8">
        <v>1174171.46</v>
      </c>
    </row>
    <row r="52" spans="1:7" ht="18.75" customHeight="1">
      <c r="A52" s="9" t="s">
        <v>105</v>
      </c>
      <c r="B52" s="9" t="s">
        <v>106</v>
      </c>
      <c r="C52" s="6"/>
      <c r="D52" s="7">
        <v>850109.92</v>
      </c>
      <c r="E52" s="6"/>
      <c r="F52" s="6"/>
      <c r="G52" s="8">
        <v>850109.92</v>
      </c>
    </row>
    <row r="53" spans="1:7" ht="18.75" customHeight="1">
      <c r="A53" s="9" t="s">
        <v>107</v>
      </c>
      <c r="B53" s="9" t="s">
        <v>108</v>
      </c>
      <c r="C53" s="6"/>
      <c r="D53" s="7">
        <v>-1430890.08</v>
      </c>
      <c r="E53" s="6"/>
      <c r="F53" s="6"/>
      <c r="G53" s="8">
        <v>-1430890.08</v>
      </c>
    </row>
    <row r="54" spans="1:7" ht="18.75" customHeight="1">
      <c r="A54" s="9" t="s">
        <v>109</v>
      </c>
      <c r="B54" s="9" t="s">
        <v>110</v>
      </c>
      <c r="C54" s="6"/>
      <c r="D54" s="7">
        <v>2342086.12</v>
      </c>
      <c r="E54" s="6"/>
      <c r="F54" s="6"/>
      <c r="G54" s="8">
        <v>2342086.12</v>
      </c>
    </row>
    <row r="55" spans="1:7" ht="18.75" customHeight="1">
      <c r="A55" s="9" t="s">
        <v>111</v>
      </c>
      <c r="B55" s="9" t="s">
        <v>112</v>
      </c>
      <c r="C55" s="6"/>
      <c r="D55" s="7">
        <v>22759444.629999999</v>
      </c>
      <c r="E55" s="6"/>
      <c r="F55" s="6"/>
      <c r="G55" s="8">
        <v>22759444.629999999</v>
      </c>
    </row>
    <row r="56" spans="1:7" ht="18.75" customHeight="1">
      <c r="A56" s="9" t="s">
        <v>113</v>
      </c>
      <c r="B56" s="9" t="s">
        <v>114</v>
      </c>
      <c r="C56" s="6"/>
      <c r="D56" s="7">
        <v>-210771.3</v>
      </c>
      <c r="E56" s="6"/>
      <c r="F56" s="6"/>
      <c r="G56" s="8">
        <v>-210771.3</v>
      </c>
    </row>
    <row r="57" spans="1:7" ht="18.75" customHeight="1">
      <c r="A57" s="9" t="s">
        <v>115</v>
      </c>
      <c r="B57" s="9" t="s">
        <v>116</v>
      </c>
      <c r="C57" s="6"/>
      <c r="D57" s="7">
        <v>213.18</v>
      </c>
      <c r="E57" s="6"/>
      <c r="F57" s="6"/>
      <c r="G57" s="8">
        <v>213.18</v>
      </c>
    </row>
    <row r="58" spans="1:7" ht="18.75" customHeight="1">
      <c r="A58" s="9" t="s">
        <v>117</v>
      </c>
      <c r="B58" s="9" t="s">
        <v>118</v>
      </c>
      <c r="C58" s="6"/>
      <c r="D58" s="6"/>
      <c r="E58" s="7">
        <v>480914200.11000001</v>
      </c>
      <c r="F58" s="7">
        <v>-480914200.11000001</v>
      </c>
      <c r="G58" s="11">
        <v>0</v>
      </c>
    </row>
    <row r="59" spans="1:7" ht="18.75" customHeight="1">
      <c r="A59" s="9" t="s">
        <v>119</v>
      </c>
      <c r="B59" s="9" t="s">
        <v>120</v>
      </c>
      <c r="C59" s="6"/>
      <c r="D59" s="7">
        <v>46035950.590000004</v>
      </c>
      <c r="E59" s="6"/>
      <c r="F59" s="6"/>
      <c r="G59" s="8">
        <v>46035950.590000004</v>
      </c>
    </row>
    <row r="60" spans="1:7" ht="18.75" customHeight="1">
      <c r="A60" s="9" t="s">
        <v>121</v>
      </c>
      <c r="B60" s="9" t="s">
        <v>122</v>
      </c>
      <c r="C60" s="6"/>
      <c r="D60" s="10">
        <v>868680</v>
      </c>
      <c r="E60" s="6"/>
      <c r="F60" s="6"/>
      <c r="G60" s="11">
        <v>868680</v>
      </c>
    </row>
    <row r="61" spans="1:7" ht="18.75" customHeight="1">
      <c r="A61" s="9" t="s">
        <v>123</v>
      </c>
      <c r="B61" s="9" t="s">
        <v>124</v>
      </c>
      <c r="C61" s="6"/>
      <c r="D61" s="7">
        <v>184153428.09</v>
      </c>
      <c r="E61" s="6"/>
      <c r="F61" s="6"/>
      <c r="G61" s="8">
        <v>184153428.09</v>
      </c>
    </row>
    <row r="62" spans="1:7" ht="18.75" customHeight="1">
      <c r="A62" s="9" t="s">
        <v>125</v>
      </c>
      <c r="B62" s="9" t="s">
        <v>126</v>
      </c>
      <c r="C62" s="6"/>
      <c r="D62" s="10">
        <v>0</v>
      </c>
      <c r="E62" s="6"/>
      <c r="F62" s="6"/>
      <c r="G62" s="11">
        <v>0</v>
      </c>
    </row>
    <row r="63" spans="1:7" ht="18.75" customHeight="1">
      <c r="A63" s="9" t="s">
        <v>127</v>
      </c>
      <c r="B63" s="9" t="s">
        <v>128</v>
      </c>
      <c r="C63" s="10">
        <v>0</v>
      </c>
      <c r="D63" s="10">
        <v>0</v>
      </c>
      <c r="E63" s="10">
        <v>0</v>
      </c>
      <c r="F63" s="6"/>
      <c r="G63" s="11">
        <v>0</v>
      </c>
    </row>
    <row r="64" spans="1:7" ht="18.75" customHeight="1">
      <c r="A64" s="9" t="s">
        <v>129</v>
      </c>
      <c r="B64" s="9" t="s">
        <v>130</v>
      </c>
      <c r="C64" s="10">
        <v>0</v>
      </c>
      <c r="D64" s="10">
        <v>0</v>
      </c>
      <c r="E64" s="10">
        <v>0</v>
      </c>
      <c r="F64" s="6"/>
      <c r="G64" s="11">
        <v>0</v>
      </c>
    </row>
    <row r="65" spans="1:7" ht="18.75" customHeight="1">
      <c r="A65" s="9" t="s">
        <v>131</v>
      </c>
      <c r="B65" s="9" t="s">
        <v>132</v>
      </c>
      <c r="C65" s="7">
        <v>-17.239999999999998</v>
      </c>
      <c r="D65" s="7">
        <v>-42.58</v>
      </c>
      <c r="E65" s="7">
        <v>-7.26</v>
      </c>
      <c r="F65" s="6"/>
      <c r="G65" s="8">
        <v>-67.08</v>
      </c>
    </row>
    <row r="66" spans="1:7" ht="18.75" customHeight="1">
      <c r="A66" s="9" t="s">
        <v>133</v>
      </c>
      <c r="B66" s="9" t="s">
        <v>134</v>
      </c>
      <c r="C66" s="7">
        <v>-11.74</v>
      </c>
      <c r="D66" s="7">
        <v>-17.62</v>
      </c>
      <c r="E66" s="7">
        <v>-11.88</v>
      </c>
      <c r="F66" s="6"/>
      <c r="G66" s="8">
        <v>-41.24</v>
      </c>
    </row>
    <row r="67" spans="1:7" ht="18.75" customHeight="1">
      <c r="A67" s="9" t="s">
        <v>135</v>
      </c>
      <c r="B67" s="9" t="s">
        <v>136</v>
      </c>
      <c r="C67" s="10">
        <v>0</v>
      </c>
      <c r="D67" s="7">
        <v>900087.3</v>
      </c>
      <c r="E67" s="6"/>
      <c r="F67" s="6"/>
      <c r="G67" s="8">
        <v>900087.3</v>
      </c>
    </row>
    <row r="68" spans="1:7" ht="18.75" customHeight="1">
      <c r="A68" s="9" t="s">
        <v>137</v>
      </c>
      <c r="B68" s="9" t="s">
        <v>138</v>
      </c>
      <c r="C68" s="6"/>
      <c r="D68" s="10">
        <v>0</v>
      </c>
      <c r="E68" s="6"/>
      <c r="F68" s="6"/>
      <c r="G68" s="11">
        <v>0</v>
      </c>
    </row>
    <row r="69" spans="1:7" ht="18.75" customHeight="1">
      <c r="A69" s="9" t="s">
        <v>139</v>
      </c>
      <c r="B69" s="9" t="s">
        <v>140</v>
      </c>
      <c r="C69" s="10">
        <v>0</v>
      </c>
      <c r="D69" s="10">
        <v>0</v>
      </c>
      <c r="E69" s="10">
        <v>0</v>
      </c>
      <c r="F69" s="6"/>
      <c r="G69" s="11">
        <v>0</v>
      </c>
    </row>
    <row r="70" spans="1:7" ht="18.75" customHeight="1">
      <c r="A70" s="9" t="s">
        <v>141</v>
      </c>
      <c r="B70" s="9" t="s">
        <v>142</v>
      </c>
      <c r="C70" s="10">
        <v>0</v>
      </c>
      <c r="D70" s="10">
        <v>0</v>
      </c>
      <c r="E70" s="10">
        <v>0</v>
      </c>
      <c r="F70" s="6"/>
      <c r="G70" s="11">
        <v>0</v>
      </c>
    </row>
    <row r="71" spans="1:7" ht="18.75" customHeight="1">
      <c r="A71" s="9" t="s">
        <v>143</v>
      </c>
      <c r="B71" s="9" t="s">
        <v>144</v>
      </c>
      <c r="C71" s="10">
        <v>0</v>
      </c>
      <c r="D71" s="10">
        <v>0</v>
      </c>
      <c r="E71" s="6"/>
      <c r="F71" s="6"/>
      <c r="G71" s="11">
        <v>0</v>
      </c>
    </row>
    <row r="72" spans="1:7" ht="18.75" customHeight="1">
      <c r="A72" s="9" t="s">
        <v>145</v>
      </c>
      <c r="B72" s="9" t="s">
        <v>146</v>
      </c>
      <c r="C72" s="6"/>
      <c r="D72" s="10">
        <v>0</v>
      </c>
      <c r="E72" s="6"/>
      <c r="F72" s="6"/>
      <c r="G72" s="11">
        <v>0</v>
      </c>
    </row>
    <row r="73" spans="1:7" ht="18.75" customHeight="1">
      <c r="A73" s="9" t="s">
        <v>147</v>
      </c>
      <c r="B73" s="9" t="s">
        <v>148</v>
      </c>
      <c r="C73" s="6"/>
      <c r="D73" s="10">
        <v>0</v>
      </c>
      <c r="E73" s="6"/>
      <c r="F73" s="6"/>
      <c r="G73" s="11">
        <v>0</v>
      </c>
    </row>
    <row r="74" spans="1:7" ht="18.75" customHeight="1">
      <c r="A74" s="9" t="s">
        <v>149</v>
      </c>
      <c r="B74" s="9" t="s">
        <v>150</v>
      </c>
      <c r="C74" s="10">
        <v>0</v>
      </c>
      <c r="D74" s="10">
        <v>0</v>
      </c>
      <c r="E74" s="10">
        <v>0</v>
      </c>
      <c r="F74" s="6"/>
      <c r="G74" s="11">
        <v>0</v>
      </c>
    </row>
    <row r="75" spans="1:7" ht="18.75" customHeight="1">
      <c r="A75" s="9" t="s">
        <v>151</v>
      </c>
      <c r="B75" s="9" t="s">
        <v>152</v>
      </c>
      <c r="C75" s="6"/>
      <c r="D75" s="10">
        <v>0</v>
      </c>
      <c r="E75" s="6"/>
      <c r="F75" s="6"/>
      <c r="G75" s="11">
        <v>0</v>
      </c>
    </row>
    <row r="76" spans="1:7" ht="18.75" customHeight="1">
      <c r="A76" s="9" t="s">
        <v>153</v>
      </c>
      <c r="B76" s="9" t="s">
        <v>154</v>
      </c>
      <c r="C76" s="6"/>
      <c r="D76" s="10">
        <v>0</v>
      </c>
      <c r="E76" s="6"/>
      <c r="F76" s="6"/>
      <c r="G76" s="11">
        <v>0</v>
      </c>
    </row>
    <row r="77" spans="1:7" ht="18.75" customHeight="1">
      <c r="A77" s="9" t="s">
        <v>155</v>
      </c>
      <c r="B77" s="9" t="s">
        <v>156</v>
      </c>
      <c r="C77" s="6"/>
      <c r="D77" s="10">
        <v>0</v>
      </c>
      <c r="E77" s="6"/>
      <c r="F77" s="6"/>
      <c r="G77" s="11">
        <v>0</v>
      </c>
    </row>
    <row r="78" spans="1:7" ht="18.75" customHeight="1">
      <c r="A78" s="9" t="s">
        <v>157</v>
      </c>
      <c r="B78" s="9" t="s">
        <v>158</v>
      </c>
      <c r="C78" s="10">
        <v>0</v>
      </c>
      <c r="D78" s="10">
        <v>0</v>
      </c>
      <c r="E78" s="10">
        <v>0</v>
      </c>
      <c r="F78" s="6"/>
      <c r="G78" s="11">
        <v>0</v>
      </c>
    </row>
    <row r="79" spans="1:7" ht="18.75" customHeight="1">
      <c r="A79" s="9" t="s">
        <v>159</v>
      </c>
      <c r="B79" s="9" t="s">
        <v>160</v>
      </c>
      <c r="C79" s="10">
        <v>0</v>
      </c>
      <c r="D79" s="6"/>
      <c r="E79" s="6"/>
      <c r="F79" s="6"/>
      <c r="G79" s="11">
        <v>0</v>
      </c>
    </row>
    <row r="80" spans="1:7" ht="18.75" customHeight="1">
      <c r="A80" s="9" t="s">
        <v>161</v>
      </c>
      <c r="B80" s="9" t="s">
        <v>162</v>
      </c>
      <c r="C80" s="10">
        <v>0</v>
      </c>
      <c r="D80" s="10">
        <v>0</v>
      </c>
      <c r="E80" s="10">
        <v>0</v>
      </c>
      <c r="F80" s="6"/>
      <c r="G80" s="11">
        <v>0</v>
      </c>
    </row>
    <row r="81" spans="1:7" ht="18.75" customHeight="1">
      <c r="A81" s="9" t="s">
        <v>163</v>
      </c>
      <c r="B81" s="9" t="s">
        <v>164</v>
      </c>
      <c r="C81" s="10">
        <v>0</v>
      </c>
      <c r="D81" s="10">
        <v>0</v>
      </c>
      <c r="E81" s="10">
        <v>0</v>
      </c>
      <c r="F81" s="6"/>
      <c r="G81" s="11">
        <v>0</v>
      </c>
    </row>
    <row r="82" spans="1:7" ht="18.75" customHeight="1">
      <c r="A82" s="9" t="s">
        <v>165</v>
      </c>
      <c r="B82" s="9" t="s">
        <v>166</v>
      </c>
      <c r="C82" s="10">
        <v>0</v>
      </c>
      <c r="D82" s="10">
        <v>0</v>
      </c>
      <c r="E82" s="10">
        <v>0</v>
      </c>
      <c r="F82" s="6"/>
      <c r="G82" s="11">
        <v>0</v>
      </c>
    </row>
    <row r="83" spans="1:7" ht="18.75" customHeight="1">
      <c r="A83" s="9" t="s">
        <v>167</v>
      </c>
      <c r="B83" s="9" t="s">
        <v>168</v>
      </c>
      <c r="C83" s="10">
        <v>0</v>
      </c>
      <c r="D83" s="10">
        <v>0</v>
      </c>
      <c r="E83" s="10">
        <v>0</v>
      </c>
      <c r="F83" s="6"/>
      <c r="G83" s="11">
        <v>0</v>
      </c>
    </row>
    <row r="84" spans="1:7" ht="18.75" customHeight="1">
      <c r="A84" s="9" t="s">
        <v>169</v>
      </c>
      <c r="B84" s="9" t="s">
        <v>170</v>
      </c>
      <c r="C84" s="6"/>
      <c r="D84" s="7">
        <v>-51.64</v>
      </c>
      <c r="E84" s="6"/>
      <c r="F84" s="6"/>
      <c r="G84" s="8">
        <v>-51.64</v>
      </c>
    </row>
    <row r="85" spans="1:7" ht="18.75" customHeight="1">
      <c r="A85" s="9" t="s">
        <v>171</v>
      </c>
      <c r="B85" s="9" t="s">
        <v>172</v>
      </c>
      <c r="C85" s="10">
        <v>0</v>
      </c>
      <c r="D85" s="7">
        <v>2460779.06</v>
      </c>
      <c r="E85" s="10">
        <v>0</v>
      </c>
      <c r="F85" s="6"/>
      <c r="G85" s="8">
        <v>2460779.06</v>
      </c>
    </row>
    <row r="86" spans="1:7" ht="18.75" customHeight="1">
      <c r="A86" s="9" t="s">
        <v>173</v>
      </c>
      <c r="B86" s="9" t="s">
        <v>174</v>
      </c>
      <c r="C86" s="10">
        <v>0</v>
      </c>
      <c r="D86" s="7">
        <v>9372302.5800000001</v>
      </c>
      <c r="E86" s="10">
        <v>0</v>
      </c>
      <c r="F86" s="6"/>
      <c r="G86" s="8">
        <v>9372302.5800000001</v>
      </c>
    </row>
    <row r="87" spans="1:7" ht="18.75" customHeight="1">
      <c r="A87" s="9" t="s">
        <v>175</v>
      </c>
      <c r="B87" s="9" t="s">
        <v>176</v>
      </c>
      <c r="C87" s="6"/>
      <c r="D87" s="7">
        <v>464129.28000000003</v>
      </c>
      <c r="E87" s="6"/>
      <c r="F87" s="6"/>
      <c r="G87" s="8">
        <v>464129.28000000003</v>
      </c>
    </row>
    <row r="88" spans="1:7" ht="18.75" customHeight="1">
      <c r="A88" s="9" t="s">
        <v>177</v>
      </c>
      <c r="B88" s="9" t="s">
        <v>178</v>
      </c>
      <c r="C88" s="6"/>
      <c r="D88" s="7">
        <v>-7807.3</v>
      </c>
      <c r="E88" s="6"/>
      <c r="F88" s="6"/>
      <c r="G88" s="8">
        <v>-7807.3</v>
      </c>
    </row>
    <row r="89" spans="1:7" ht="18.75" customHeight="1">
      <c r="A89" s="9" t="s">
        <v>179</v>
      </c>
      <c r="B89" s="9" t="s">
        <v>180</v>
      </c>
      <c r="C89" s="6"/>
      <c r="D89" s="7">
        <v>39.42</v>
      </c>
      <c r="E89" s="6"/>
      <c r="F89" s="6"/>
      <c r="G89" s="8">
        <v>39.42</v>
      </c>
    </row>
    <row r="90" spans="1:7" ht="18.75" customHeight="1">
      <c r="A90" s="9" t="s">
        <v>181</v>
      </c>
      <c r="B90" s="9" t="s">
        <v>182</v>
      </c>
      <c r="C90" s="10">
        <v>0</v>
      </c>
      <c r="D90" s="7">
        <v>27160745.765999999</v>
      </c>
      <c r="E90" s="6"/>
      <c r="F90" s="6"/>
      <c r="G90" s="8">
        <v>27160745.765999999</v>
      </c>
    </row>
    <row r="91" spans="1:7" ht="18.75" customHeight="1">
      <c r="A91" s="9" t="s">
        <v>183</v>
      </c>
      <c r="B91" s="9" t="s">
        <v>184</v>
      </c>
      <c r="C91" s="6"/>
      <c r="D91" s="7">
        <v>4263894.82</v>
      </c>
      <c r="E91" s="6"/>
      <c r="F91" s="6"/>
      <c r="G91" s="8">
        <v>4263894.82</v>
      </c>
    </row>
    <row r="92" spans="1:7" ht="18.75" customHeight="1">
      <c r="A92" s="9" t="s">
        <v>185</v>
      </c>
      <c r="B92" s="9" t="s">
        <v>186</v>
      </c>
      <c r="C92" s="7">
        <v>2.46</v>
      </c>
      <c r="D92" s="7">
        <v>3230736.56</v>
      </c>
      <c r="E92" s="6"/>
      <c r="F92" s="6"/>
      <c r="G92" s="8">
        <v>3230739.02</v>
      </c>
    </row>
    <row r="93" spans="1:7" ht="18.75" customHeight="1">
      <c r="A93" s="9" t="s">
        <v>187</v>
      </c>
      <c r="B93" s="9" t="s">
        <v>188</v>
      </c>
      <c r="C93" s="6"/>
      <c r="D93" s="7">
        <v>655.16</v>
      </c>
      <c r="E93" s="6"/>
      <c r="F93" s="6"/>
      <c r="G93" s="8">
        <v>655.16</v>
      </c>
    </row>
    <row r="94" spans="1:7" ht="18.75" customHeight="1">
      <c r="A94" s="9" t="s">
        <v>189</v>
      </c>
      <c r="B94" s="9" t="s">
        <v>190</v>
      </c>
      <c r="C94" s="6"/>
      <c r="D94" s="7">
        <v>103886.86</v>
      </c>
      <c r="E94" s="6"/>
      <c r="F94" s="6"/>
      <c r="G94" s="8">
        <v>103886.86</v>
      </c>
    </row>
    <row r="95" spans="1:7" ht="18.75" customHeight="1">
      <c r="A95" s="9" t="s">
        <v>191</v>
      </c>
      <c r="B95" s="9" t="s">
        <v>192</v>
      </c>
      <c r="C95" s="10">
        <v>0</v>
      </c>
      <c r="D95" s="7">
        <v>-147.58000000000001</v>
      </c>
      <c r="E95" s="10">
        <v>0</v>
      </c>
      <c r="F95" s="6"/>
      <c r="G95" s="8">
        <v>-147.58000000000001</v>
      </c>
    </row>
    <row r="96" spans="1:7" ht="18.75" customHeight="1">
      <c r="A96" s="9" t="s">
        <v>193</v>
      </c>
      <c r="B96" s="9" t="s">
        <v>194</v>
      </c>
      <c r="C96" s="6"/>
      <c r="D96" s="7">
        <v>3033.54</v>
      </c>
      <c r="E96" s="6"/>
      <c r="F96" s="6"/>
      <c r="G96" s="8">
        <v>3033.54</v>
      </c>
    </row>
    <row r="97" spans="1:7" ht="18.75" customHeight="1">
      <c r="A97" s="9" t="s">
        <v>195</v>
      </c>
      <c r="B97" s="9" t="s">
        <v>196</v>
      </c>
      <c r="C97" s="6"/>
      <c r="D97" s="10">
        <v>-136292</v>
      </c>
      <c r="E97" s="6"/>
      <c r="F97" s="6"/>
      <c r="G97" s="11">
        <v>-136292</v>
      </c>
    </row>
    <row r="98" spans="1:7" ht="18.75" customHeight="1">
      <c r="A98" s="9" t="s">
        <v>197</v>
      </c>
      <c r="B98" s="9" t="s">
        <v>198</v>
      </c>
      <c r="C98" s="6"/>
      <c r="D98" s="7">
        <v>27.5</v>
      </c>
      <c r="E98" s="6"/>
      <c r="F98" s="6"/>
      <c r="G98" s="8">
        <v>27.5</v>
      </c>
    </row>
    <row r="99" spans="1:7" ht="18.75" customHeight="1">
      <c r="A99" s="9" t="s">
        <v>199</v>
      </c>
      <c r="B99" s="9" t="s">
        <v>200</v>
      </c>
      <c r="C99" s="6"/>
      <c r="D99" s="7">
        <v>92314.52</v>
      </c>
      <c r="E99" s="6"/>
      <c r="F99" s="6"/>
      <c r="G99" s="8">
        <v>92314.52</v>
      </c>
    </row>
    <row r="100" spans="1:7" ht="18.75" customHeight="1">
      <c r="A100" s="9" t="s">
        <v>201</v>
      </c>
      <c r="B100" s="9" t="s">
        <v>202</v>
      </c>
      <c r="C100" s="7">
        <v>21244.18</v>
      </c>
      <c r="D100" s="7">
        <v>11827579.380000001</v>
      </c>
      <c r="E100" s="7">
        <v>2027.48</v>
      </c>
      <c r="F100" s="6"/>
      <c r="G100" s="8">
        <v>11850851.039999999</v>
      </c>
    </row>
    <row r="101" spans="1:7" ht="18.75" customHeight="1">
      <c r="A101" s="9" t="s">
        <v>203</v>
      </c>
      <c r="B101" s="9" t="s">
        <v>204</v>
      </c>
      <c r="C101" s="6"/>
      <c r="D101" s="7">
        <v>189767.14</v>
      </c>
      <c r="E101" s="6"/>
      <c r="F101" s="6"/>
      <c r="G101" s="8">
        <v>189767.14</v>
      </c>
    </row>
    <row r="102" spans="1:7" ht="18.75" customHeight="1">
      <c r="A102" s="9" t="s">
        <v>205</v>
      </c>
      <c r="B102" s="9" t="s">
        <v>206</v>
      </c>
      <c r="C102" s="6"/>
      <c r="D102" s="7">
        <v>-7.19</v>
      </c>
      <c r="E102" s="6"/>
      <c r="F102" s="6"/>
      <c r="G102" s="8">
        <v>-7.19</v>
      </c>
    </row>
    <row r="103" spans="1:7" ht="18.75" customHeight="1">
      <c r="A103" s="9" t="s">
        <v>207</v>
      </c>
      <c r="B103" s="9" t="s">
        <v>208</v>
      </c>
      <c r="C103" s="6"/>
      <c r="D103" s="7">
        <v>142325.69</v>
      </c>
      <c r="E103" s="6"/>
      <c r="F103" s="6"/>
      <c r="G103" s="8">
        <v>142325.69</v>
      </c>
    </row>
    <row r="104" spans="1:7" ht="18.75" customHeight="1">
      <c r="A104" s="9" t="s">
        <v>209</v>
      </c>
      <c r="B104" s="9" t="s">
        <v>210</v>
      </c>
      <c r="C104" s="6"/>
      <c r="D104" s="7">
        <v>1969316.73</v>
      </c>
      <c r="E104" s="6"/>
      <c r="F104" s="6"/>
      <c r="G104" s="8">
        <v>1969316.73</v>
      </c>
    </row>
    <row r="105" spans="1:7" ht="18.75" customHeight="1">
      <c r="A105" s="9" t="s">
        <v>211</v>
      </c>
      <c r="B105" s="9" t="s">
        <v>212</v>
      </c>
      <c r="C105" s="6"/>
      <c r="D105" s="7">
        <v>296763.01</v>
      </c>
      <c r="E105" s="6"/>
      <c r="F105" s="6"/>
      <c r="G105" s="8">
        <v>296763.01</v>
      </c>
    </row>
    <row r="106" spans="1:7" ht="18.75" customHeight="1">
      <c r="A106" s="9" t="s">
        <v>213</v>
      </c>
      <c r="B106" s="9" t="s">
        <v>214</v>
      </c>
      <c r="C106" s="6"/>
      <c r="D106" s="7">
        <v>1278849.78</v>
      </c>
      <c r="E106" s="6"/>
      <c r="F106" s="6"/>
      <c r="G106" s="8">
        <v>1278849.78</v>
      </c>
    </row>
    <row r="107" spans="1:7" ht="18.75" customHeight="1">
      <c r="A107" s="9" t="s">
        <v>215</v>
      </c>
      <c r="B107" s="9" t="s">
        <v>216</v>
      </c>
      <c r="C107" s="6"/>
      <c r="D107" s="7">
        <v>3951479.82</v>
      </c>
      <c r="E107" s="6"/>
      <c r="F107" s="6"/>
      <c r="G107" s="8">
        <v>3951479.82</v>
      </c>
    </row>
    <row r="108" spans="1:7" ht="18.75" customHeight="1">
      <c r="A108" s="9" t="s">
        <v>217</v>
      </c>
      <c r="B108" s="9" t="s">
        <v>218</v>
      </c>
      <c r="C108" s="6"/>
      <c r="D108" s="7">
        <v>0.13</v>
      </c>
      <c r="E108" s="6"/>
      <c r="F108" s="6"/>
      <c r="G108" s="8">
        <v>0.13</v>
      </c>
    </row>
    <row r="109" spans="1:7" ht="18.75" customHeight="1">
      <c r="A109" s="9" t="s">
        <v>219</v>
      </c>
      <c r="B109" s="9" t="s">
        <v>220</v>
      </c>
      <c r="C109" s="6"/>
      <c r="D109" s="7">
        <v>5948283.6200000001</v>
      </c>
      <c r="E109" s="6"/>
      <c r="F109" s="6"/>
      <c r="G109" s="8">
        <v>5948283.6200000001</v>
      </c>
    </row>
    <row r="110" spans="1:7" ht="18.75" customHeight="1">
      <c r="A110" s="9" t="s">
        <v>221</v>
      </c>
      <c r="B110" s="9" t="s">
        <v>222</v>
      </c>
      <c r="C110" s="6"/>
      <c r="D110" s="10">
        <v>-680000</v>
      </c>
      <c r="E110" s="6"/>
      <c r="F110" s="6"/>
      <c r="G110" s="11">
        <v>-680000</v>
      </c>
    </row>
    <row r="111" spans="1:7" ht="18.75" customHeight="1">
      <c r="A111" s="9" t="s">
        <v>223</v>
      </c>
      <c r="B111" s="9" t="s">
        <v>224</v>
      </c>
      <c r="C111" s="6"/>
      <c r="D111" s="7">
        <v>-540210.81999999995</v>
      </c>
      <c r="E111" s="6"/>
      <c r="F111" s="6"/>
      <c r="G111" s="8">
        <v>-540210.81999999995</v>
      </c>
    </row>
    <row r="112" spans="1:7" ht="18.75" customHeight="1">
      <c r="A112" s="9" t="s">
        <v>225</v>
      </c>
      <c r="B112" s="9" t="s">
        <v>226</v>
      </c>
      <c r="C112" s="6"/>
      <c r="D112" s="7">
        <v>727836.34</v>
      </c>
      <c r="E112" s="6"/>
      <c r="F112" s="6"/>
      <c r="G112" s="8">
        <v>727836.34</v>
      </c>
    </row>
    <row r="113" spans="1:7" ht="18.75" customHeight="1">
      <c r="A113" s="9" t="s">
        <v>227</v>
      </c>
      <c r="B113" s="9" t="s">
        <v>228</v>
      </c>
      <c r="C113" s="6"/>
      <c r="D113" s="7">
        <v>75598.78</v>
      </c>
      <c r="E113" s="6"/>
      <c r="F113" s="6"/>
      <c r="G113" s="8">
        <v>75598.78</v>
      </c>
    </row>
    <row r="114" spans="1:7" ht="18.75" customHeight="1">
      <c r="A114" s="9" t="s">
        <v>229</v>
      </c>
      <c r="B114" s="9" t="s">
        <v>230</v>
      </c>
      <c r="C114" s="6"/>
      <c r="D114" s="7">
        <v>28179483.449999999</v>
      </c>
      <c r="E114" s="6"/>
      <c r="F114" s="6"/>
      <c r="G114" s="8">
        <v>28179483.449999999</v>
      </c>
    </row>
    <row r="115" spans="1:7" ht="18.75" customHeight="1">
      <c r="A115" s="9" t="s">
        <v>231</v>
      </c>
      <c r="B115" s="9" t="s">
        <v>232</v>
      </c>
      <c r="C115" s="6"/>
      <c r="D115" s="7">
        <v>4710090.41</v>
      </c>
      <c r="E115" s="6"/>
      <c r="F115" s="6"/>
      <c r="G115" s="8">
        <v>4710090.41</v>
      </c>
    </row>
    <row r="116" spans="1:7" ht="18.75" customHeight="1">
      <c r="A116" s="9" t="s">
        <v>233</v>
      </c>
      <c r="B116" s="9" t="s">
        <v>234</v>
      </c>
      <c r="C116" s="6"/>
      <c r="D116" s="7">
        <v>221526.38</v>
      </c>
      <c r="E116" s="6"/>
      <c r="F116" s="6"/>
      <c r="G116" s="8">
        <v>221526.38</v>
      </c>
    </row>
    <row r="117" spans="1:7" ht="18.75" customHeight="1">
      <c r="A117" s="9" t="s">
        <v>235</v>
      </c>
      <c r="B117" s="9" t="s">
        <v>236</v>
      </c>
      <c r="C117" s="6"/>
      <c r="D117" s="7">
        <v>10086011.789999999</v>
      </c>
      <c r="E117" s="6"/>
      <c r="F117" s="6"/>
      <c r="G117" s="8">
        <v>10086011.789999999</v>
      </c>
    </row>
    <row r="118" spans="1:7" ht="18.75" customHeight="1">
      <c r="A118" s="9" t="s">
        <v>237</v>
      </c>
      <c r="B118" s="9" t="s">
        <v>238</v>
      </c>
      <c r="C118" s="6"/>
      <c r="D118" s="7">
        <v>2321885.7000000002</v>
      </c>
      <c r="E118" s="6"/>
      <c r="F118" s="6"/>
      <c r="G118" s="8">
        <v>2321885.7000000002</v>
      </c>
    </row>
    <row r="119" spans="1:7" ht="18.75" customHeight="1">
      <c r="A119" s="9" t="s">
        <v>239</v>
      </c>
      <c r="B119" s="9" t="s">
        <v>240</v>
      </c>
      <c r="C119" s="6"/>
      <c r="D119" s="7">
        <v>48218495.590000004</v>
      </c>
      <c r="E119" s="6"/>
      <c r="F119" s="6"/>
      <c r="G119" s="8">
        <v>48218495.590000004</v>
      </c>
    </row>
    <row r="120" spans="1:7" ht="18.75" customHeight="1">
      <c r="A120" s="9" t="s">
        <v>241</v>
      </c>
      <c r="B120" s="9" t="s">
        <v>242</v>
      </c>
      <c r="C120" s="10">
        <v>0</v>
      </c>
      <c r="D120" s="7">
        <v>6765493.7089999998</v>
      </c>
      <c r="E120" s="10">
        <v>0</v>
      </c>
      <c r="F120" s="6"/>
      <c r="G120" s="8">
        <v>6765493.7089999998</v>
      </c>
    </row>
    <row r="121" spans="1:7" ht="18.75" customHeight="1">
      <c r="A121" s="9" t="s">
        <v>243</v>
      </c>
      <c r="B121" s="9" t="s">
        <v>244</v>
      </c>
      <c r="C121" s="7">
        <v>20028.52</v>
      </c>
      <c r="D121" s="7">
        <v>11366162.699999999</v>
      </c>
      <c r="E121" s="7">
        <v>48000.54</v>
      </c>
      <c r="F121" s="6"/>
      <c r="G121" s="8">
        <v>11434191.76</v>
      </c>
    </row>
    <row r="122" spans="1:7" ht="18.75" customHeight="1">
      <c r="A122" s="9" t="s">
        <v>245</v>
      </c>
      <c r="B122" s="9" t="s">
        <v>246</v>
      </c>
      <c r="C122" s="10">
        <v>0</v>
      </c>
      <c r="D122" s="6"/>
      <c r="E122" s="6"/>
      <c r="F122" s="6"/>
      <c r="G122" s="11">
        <v>0</v>
      </c>
    </row>
    <row r="123" spans="1:7" ht="18.75" customHeight="1">
      <c r="A123" s="9" t="s">
        <v>247</v>
      </c>
      <c r="B123" s="9" t="s">
        <v>248</v>
      </c>
      <c r="C123" s="10">
        <v>-437399</v>
      </c>
      <c r="D123" s="6"/>
      <c r="E123" s="6"/>
      <c r="F123" s="6"/>
      <c r="G123" s="11">
        <v>-437399</v>
      </c>
    </row>
    <row r="124" spans="1:7" ht="18.75" customHeight="1">
      <c r="A124" s="9" t="s">
        <v>249</v>
      </c>
      <c r="B124" s="9" t="s">
        <v>250</v>
      </c>
      <c r="C124" s="10">
        <v>-109129</v>
      </c>
      <c r="D124" s="6"/>
      <c r="E124" s="6"/>
      <c r="F124" s="6"/>
      <c r="G124" s="11">
        <v>-109129</v>
      </c>
    </row>
    <row r="125" spans="1:7" ht="18.75" customHeight="1">
      <c r="A125" s="9" t="s">
        <v>251</v>
      </c>
      <c r="B125" s="9" t="s">
        <v>252</v>
      </c>
      <c r="C125" s="10">
        <v>-2882044</v>
      </c>
      <c r="D125" s="6"/>
      <c r="E125" s="6"/>
      <c r="F125" s="6"/>
      <c r="G125" s="11">
        <v>-2882044</v>
      </c>
    </row>
    <row r="126" spans="1:7" ht="18.75" customHeight="1">
      <c r="A126" s="9" t="s">
        <v>253</v>
      </c>
      <c r="B126" s="9" t="s">
        <v>254</v>
      </c>
      <c r="C126" s="6"/>
      <c r="D126" s="10">
        <v>553514</v>
      </c>
      <c r="E126" s="6"/>
      <c r="F126" s="6"/>
      <c r="G126" s="11">
        <v>553514</v>
      </c>
    </row>
    <row r="127" spans="1:7" ht="18.75" customHeight="1">
      <c r="A127" s="9" t="s">
        <v>255</v>
      </c>
      <c r="B127" s="9" t="s">
        <v>256</v>
      </c>
      <c r="C127" s="7">
        <v>-57638.29</v>
      </c>
      <c r="D127" s="6"/>
      <c r="E127" s="6"/>
      <c r="F127" s="6"/>
      <c r="G127" s="8">
        <v>-57638.29</v>
      </c>
    </row>
    <row r="128" spans="1:7" ht="18.75" customHeight="1">
      <c r="A128" s="9" t="s">
        <v>257</v>
      </c>
      <c r="B128" s="9" t="s">
        <v>258</v>
      </c>
      <c r="C128" s="6"/>
      <c r="D128" s="7">
        <v>1178146.8</v>
      </c>
      <c r="E128" s="6"/>
      <c r="F128" s="6"/>
      <c r="G128" s="8">
        <v>1178146.8</v>
      </c>
    </row>
    <row r="129" spans="1:7" ht="18.75" customHeight="1">
      <c r="A129" s="9" t="s">
        <v>259</v>
      </c>
      <c r="B129" s="9" t="s">
        <v>260</v>
      </c>
      <c r="C129" s="7">
        <v>-1581619.84</v>
      </c>
      <c r="D129" s="6"/>
      <c r="E129" s="6"/>
      <c r="F129" s="6"/>
      <c r="G129" s="8">
        <v>-1581619.84</v>
      </c>
    </row>
    <row r="130" spans="1:7" ht="18.75" customHeight="1">
      <c r="A130" s="9" t="s">
        <v>261</v>
      </c>
      <c r="B130" s="9" t="s">
        <v>262</v>
      </c>
      <c r="C130" s="7">
        <v>-1853016.34</v>
      </c>
      <c r="D130" s="6"/>
      <c r="E130" s="6"/>
      <c r="F130" s="6"/>
      <c r="G130" s="8">
        <v>-1853016.34</v>
      </c>
    </row>
    <row r="131" spans="1:7" ht="18.75" customHeight="1">
      <c r="A131" s="9" t="s">
        <v>263</v>
      </c>
      <c r="B131" s="9" t="s">
        <v>264</v>
      </c>
      <c r="C131" s="6"/>
      <c r="D131" s="7">
        <v>-218761.7</v>
      </c>
      <c r="E131" s="6"/>
      <c r="F131" s="6"/>
      <c r="G131" s="8">
        <v>-218761.7</v>
      </c>
    </row>
    <row r="132" spans="1:7" ht="18.75" customHeight="1">
      <c r="A132" s="9" t="s">
        <v>265</v>
      </c>
      <c r="B132" s="9" t="s">
        <v>266</v>
      </c>
      <c r="C132" s="6"/>
      <c r="D132" s="7">
        <v>52318906.969999999</v>
      </c>
      <c r="E132" s="6"/>
      <c r="F132" s="6"/>
      <c r="G132" s="8">
        <v>52318906.969999999</v>
      </c>
    </row>
    <row r="133" spans="1:7" ht="18.75" customHeight="1">
      <c r="A133" s="9" t="s">
        <v>267</v>
      </c>
      <c r="B133" s="9" t="s">
        <v>268</v>
      </c>
      <c r="C133" s="7">
        <v>152366.69</v>
      </c>
      <c r="D133" s="6"/>
      <c r="E133" s="6"/>
      <c r="F133" s="6"/>
      <c r="G133" s="8">
        <v>152366.69</v>
      </c>
    </row>
    <row r="134" spans="1:7" ht="18.75" customHeight="1">
      <c r="A134" s="9" t="s">
        <v>269</v>
      </c>
      <c r="B134" s="9" t="s">
        <v>270</v>
      </c>
      <c r="C134" s="7">
        <v>-70059601.489999995</v>
      </c>
      <c r="D134" s="6"/>
      <c r="E134" s="6"/>
      <c r="F134" s="6"/>
      <c r="G134" s="8">
        <v>-70059601.489999995</v>
      </c>
    </row>
    <row r="135" spans="1:7" ht="18.75" customHeight="1">
      <c r="A135" s="9" t="s">
        <v>271</v>
      </c>
      <c r="B135" s="9" t="s">
        <v>272</v>
      </c>
      <c r="C135" s="7">
        <v>6077.83</v>
      </c>
      <c r="D135" s="6"/>
      <c r="E135" s="6"/>
      <c r="F135" s="6"/>
      <c r="G135" s="8">
        <v>6077.83</v>
      </c>
    </row>
    <row r="136" spans="1:7" ht="18.75" customHeight="1">
      <c r="A136" s="9" t="s">
        <v>273</v>
      </c>
      <c r="B136" s="9" t="s">
        <v>274</v>
      </c>
      <c r="C136" s="7">
        <v>-2549035.83</v>
      </c>
      <c r="D136" s="6"/>
      <c r="E136" s="6"/>
      <c r="F136" s="6"/>
      <c r="G136" s="8">
        <v>-2549035.83</v>
      </c>
    </row>
    <row r="137" spans="1:7" ht="18.75" customHeight="1">
      <c r="A137" s="9" t="s">
        <v>275</v>
      </c>
      <c r="B137" s="9" t="s">
        <v>276</v>
      </c>
      <c r="C137" s="7">
        <v>-6799.18</v>
      </c>
      <c r="D137" s="6"/>
      <c r="E137" s="6"/>
      <c r="F137" s="6"/>
      <c r="G137" s="8">
        <v>-6799.18</v>
      </c>
    </row>
    <row r="138" spans="1:7" ht="18.75" customHeight="1">
      <c r="A138" s="9" t="s">
        <v>277</v>
      </c>
      <c r="B138" s="9" t="s">
        <v>278</v>
      </c>
      <c r="C138" s="6"/>
      <c r="D138" s="6"/>
      <c r="E138" s="10">
        <v>0</v>
      </c>
      <c r="F138" s="6"/>
      <c r="G138" s="11">
        <v>0</v>
      </c>
    </row>
    <row r="139" spans="1:7" ht="18.75" customHeight="1">
      <c r="A139" s="9" t="s">
        <v>279</v>
      </c>
      <c r="B139" s="9" t="s">
        <v>280</v>
      </c>
      <c r="C139" s="7">
        <v>-52474.5</v>
      </c>
      <c r="D139" s="6"/>
      <c r="E139" s="6"/>
      <c r="F139" s="6"/>
      <c r="G139" s="8">
        <v>-52474.5</v>
      </c>
    </row>
    <row r="140" spans="1:7" ht="18.75" customHeight="1">
      <c r="A140" s="9" t="s">
        <v>281</v>
      </c>
      <c r="B140" s="9" t="s">
        <v>282</v>
      </c>
      <c r="C140" s="7">
        <v>-10334744.93</v>
      </c>
      <c r="D140" s="6"/>
      <c r="E140" s="6"/>
      <c r="F140" s="6"/>
      <c r="G140" s="8">
        <v>-10334744.93</v>
      </c>
    </row>
    <row r="141" spans="1:7" ht="18.75" customHeight="1">
      <c r="A141" s="9" t="s">
        <v>283</v>
      </c>
      <c r="B141" s="9" t="s">
        <v>284</v>
      </c>
      <c r="C141" s="7">
        <v>-12736.5</v>
      </c>
      <c r="D141" s="6"/>
      <c r="E141" s="6"/>
      <c r="F141" s="6"/>
      <c r="G141" s="8">
        <v>-12736.5</v>
      </c>
    </row>
    <row r="142" spans="1:7" ht="18.75" customHeight="1">
      <c r="A142" s="9" t="s">
        <v>285</v>
      </c>
      <c r="B142" s="9" t="s">
        <v>286</v>
      </c>
      <c r="C142" s="6"/>
      <c r="D142" s="7">
        <v>-1274199.43</v>
      </c>
      <c r="E142" s="6"/>
      <c r="F142" s="6"/>
      <c r="G142" s="8">
        <v>-1274199.43</v>
      </c>
    </row>
    <row r="143" spans="1:7" ht="18.75" customHeight="1">
      <c r="A143" s="9" t="s">
        <v>287</v>
      </c>
      <c r="B143" s="9" t="s">
        <v>288</v>
      </c>
      <c r="C143" s="10">
        <v>0</v>
      </c>
      <c r="D143" s="6"/>
      <c r="E143" s="6"/>
      <c r="F143" s="6"/>
      <c r="G143" s="11">
        <v>0</v>
      </c>
    </row>
    <row r="144" spans="1:7" ht="18.75" customHeight="1">
      <c r="A144" s="9" t="s">
        <v>289</v>
      </c>
      <c r="B144" s="9" t="s">
        <v>290</v>
      </c>
      <c r="C144" s="7">
        <v>-78214210.760000005</v>
      </c>
      <c r="D144" s="6"/>
      <c r="E144" s="6"/>
      <c r="F144" s="7">
        <v>78214210.760000005</v>
      </c>
      <c r="G144" s="11">
        <v>0</v>
      </c>
    </row>
    <row r="145" spans="1:7" ht="18.75" customHeight="1">
      <c r="A145" s="9" t="s">
        <v>291</v>
      </c>
      <c r="B145" s="9" t="s">
        <v>292</v>
      </c>
      <c r="C145" s="6"/>
      <c r="D145" s="10">
        <v>0</v>
      </c>
      <c r="E145" s="6"/>
      <c r="F145" s="6"/>
      <c r="G145" s="11">
        <v>0</v>
      </c>
    </row>
    <row r="146" spans="1:7" ht="18.75" customHeight="1">
      <c r="A146" s="9" t="s">
        <v>293</v>
      </c>
      <c r="B146" s="9" t="s">
        <v>294</v>
      </c>
      <c r="C146" s="6"/>
      <c r="D146" s="10">
        <v>0</v>
      </c>
      <c r="E146" s="6"/>
      <c r="F146" s="6"/>
      <c r="G146" s="11">
        <v>0</v>
      </c>
    </row>
    <row r="147" spans="1:7" ht="18.75" customHeight="1">
      <c r="A147" s="9" t="s">
        <v>295</v>
      </c>
      <c r="B147" s="9" t="s">
        <v>296</v>
      </c>
      <c r="C147" s="6"/>
      <c r="D147" s="6"/>
      <c r="E147" s="7">
        <v>-490396.54</v>
      </c>
      <c r="F147" s="6"/>
      <c r="G147" s="8">
        <v>-490396.54</v>
      </c>
    </row>
    <row r="148" spans="1:7" ht="18.75" customHeight="1">
      <c r="A148" s="9" t="s">
        <v>297</v>
      </c>
      <c r="B148" s="9" t="s">
        <v>298</v>
      </c>
      <c r="C148" s="6"/>
      <c r="D148" s="6"/>
      <c r="E148" s="7">
        <v>-307779.57</v>
      </c>
      <c r="F148" s="6"/>
      <c r="G148" s="8">
        <v>-307779.57</v>
      </c>
    </row>
    <row r="149" spans="1:7" ht="18.75" customHeight="1">
      <c r="A149" s="9" t="s">
        <v>299</v>
      </c>
      <c r="B149" s="9" t="s">
        <v>300</v>
      </c>
      <c r="C149" s="7">
        <v>-7433.36</v>
      </c>
      <c r="D149" s="6"/>
      <c r="E149" s="7">
        <v>-4388870.16</v>
      </c>
      <c r="F149" s="6"/>
      <c r="G149" s="8">
        <v>-4396303.5199999996</v>
      </c>
    </row>
    <row r="150" spans="1:7" ht="18.75" customHeight="1">
      <c r="A150" s="9" t="s">
        <v>301</v>
      </c>
      <c r="B150" s="9" t="s">
        <v>302</v>
      </c>
      <c r="C150" s="6"/>
      <c r="D150" s="6"/>
      <c r="E150" s="7">
        <v>-136463.85999999999</v>
      </c>
      <c r="F150" s="6"/>
      <c r="G150" s="8">
        <v>-136463.85999999999</v>
      </c>
    </row>
    <row r="151" spans="1:7" ht="18.75" customHeight="1">
      <c r="A151" s="9" t="s">
        <v>303</v>
      </c>
      <c r="B151" s="9" t="s">
        <v>304</v>
      </c>
      <c r="C151" s="10">
        <v>-19925</v>
      </c>
      <c r="D151" s="7">
        <v>-909596.05</v>
      </c>
      <c r="E151" s="10">
        <v>-2100</v>
      </c>
      <c r="F151" s="6"/>
      <c r="G151" s="8">
        <v>-931621.05</v>
      </c>
    </row>
    <row r="152" spans="1:7" ht="18.75" customHeight="1">
      <c r="A152" s="9" t="s">
        <v>305</v>
      </c>
      <c r="B152" s="9" t="s">
        <v>306</v>
      </c>
      <c r="C152" s="7">
        <v>-555701.22</v>
      </c>
      <c r="D152" s="6"/>
      <c r="E152" s="7">
        <v>-1234374.879</v>
      </c>
      <c r="F152" s="7">
        <v>336633.39899999998</v>
      </c>
      <c r="G152" s="8">
        <v>-1453442.7</v>
      </c>
    </row>
    <row r="153" spans="1:7" ht="18.75" customHeight="1">
      <c r="A153" s="9" t="s">
        <v>307</v>
      </c>
      <c r="B153" s="9" t="s">
        <v>308</v>
      </c>
      <c r="C153" s="7">
        <v>-888.24</v>
      </c>
      <c r="D153" s="6"/>
      <c r="E153" s="7">
        <v>-157690.26999999999</v>
      </c>
      <c r="F153" s="6"/>
      <c r="G153" s="8">
        <v>-158578.51</v>
      </c>
    </row>
    <row r="154" spans="1:7" ht="18.75" customHeight="1">
      <c r="A154" s="9" t="s">
        <v>309</v>
      </c>
      <c r="B154" s="9" t="s">
        <v>310</v>
      </c>
      <c r="C154" s="6"/>
      <c r="D154" s="6"/>
      <c r="E154" s="7">
        <v>-1803105.37</v>
      </c>
      <c r="F154" s="6"/>
      <c r="G154" s="8">
        <v>-1803105.37</v>
      </c>
    </row>
    <row r="155" spans="1:7" ht="18.75" customHeight="1">
      <c r="A155" s="9" t="s">
        <v>311</v>
      </c>
      <c r="B155" s="9" t="s">
        <v>312</v>
      </c>
      <c r="C155" s="10">
        <v>4644606</v>
      </c>
      <c r="D155" s="6"/>
      <c r="E155" s="6"/>
      <c r="F155" s="6"/>
      <c r="G155" s="11">
        <v>4644606</v>
      </c>
    </row>
    <row r="156" spans="1:7" ht="18.75" customHeight="1">
      <c r="A156" s="9" t="s">
        <v>313</v>
      </c>
      <c r="B156" s="9" t="s">
        <v>314</v>
      </c>
      <c r="C156" s="10">
        <v>175806</v>
      </c>
      <c r="D156" s="6"/>
      <c r="E156" s="6"/>
      <c r="F156" s="6"/>
      <c r="G156" s="11">
        <v>175806</v>
      </c>
    </row>
    <row r="157" spans="1:7" ht="18.75" customHeight="1">
      <c r="A157" s="9" t="s">
        <v>315</v>
      </c>
      <c r="B157" s="9" t="s">
        <v>316</v>
      </c>
      <c r="C157" s="10">
        <v>283033</v>
      </c>
      <c r="D157" s="6"/>
      <c r="E157" s="6"/>
      <c r="F157" s="6"/>
      <c r="G157" s="11">
        <v>283033</v>
      </c>
    </row>
    <row r="158" spans="1:7" ht="18.75" customHeight="1">
      <c r="A158" s="52" t="s">
        <v>8</v>
      </c>
      <c r="B158" s="53"/>
      <c r="C158" s="8">
        <v>-155101442.59</v>
      </c>
      <c r="D158" s="8">
        <v>664883731.80499995</v>
      </c>
      <c r="E158" s="8">
        <v>629239451.86099994</v>
      </c>
      <c r="F158" s="8">
        <v>-558791777.47099996</v>
      </c>
      <c r="G158" s="8">
        <v>580229963.60500002</v>
      </c>
    </row>
    <row r="159" spans="1:7" ht="18.75" customHeight="1">
      <c r="A159" s="54"/>
      <c r="B159" s="51"/>
      <c r="C159" s="51"/>
      <c r="D159" s="55">
        <v>1</v>
      </c>
      <c r="E159" s="51"/>
      <c r="F159" s="56">
        <v>0.62334489999999998</v>
      </c>
      <c r="G159" s="51"/>
    </row>
  </sheetData>
  <mergeCells count="7">
    <mergeCell ref="A1:G1"/>
    <mergeCell ref="E2:G2"/>
    <mergeCell ref="A3:B3"/>
    <mergeCell ref="A158:B158"/>
    <mergeCell ref="A159:C159"/>
    <mergeCell ref="D159:E159"/>
    <mergeCell ref="F159:G15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40LzIwLzIwMjMgNzowNjozNC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73460F-9971-493E-8791-B109481E10C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18807F1-A1BD-43E3-951D-3804EF6A986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E379B74-F876-4B34-96FF-951B91F947BB}"/>
</file>

<file path=customXml/itemProps4.xml><?xml version="1.0" encoding="utf-8"?>
<ds:datastoreItem xmlns:ds="http://schemas.openxmlformats.org/officeDocument/2006/customXml" ds:itemID="{67A9FE28-0F0E-4174-AA2A-B8C68C8417E4}"/>
</file>

<file path=customXml/itemProps5.xml><?xml version="1.0" encoding="utf-8"?>
<ds:datastoreItem xmlns:ds="http://schemas.openxmlformats.org/officeDocument/2006/customXml" ds:itemID="{4908BB5C-C9B7-4CFC-8116-5635FC481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456</vt:lpstr>
      <vt:lpstr>565</vt:lpstr>
      <vt:lpstr>454</vt:lpstr>
      <vt:lpstr>Account 456 TME All Journal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s203707</cp:lastModifiedBy>
  <dcterms:created xsi:type="dcterms:W3CDTF">2023-04-20T19:06:36Z</dcterms:created>
  <dcterms:modified xsi:type="dcterms:W3CDTF">2023-07-03T20:40:01Z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9c13e3b4-f309-4d6a-ad10-34fb6c3edcb7</vt:lpwstr>
  </property>
  <property fmtid="{D5CDD505-2E9C-101B-9397-08002B2CF9AE}" pid="3" name="bjSaver">
    <vt:lpwstr>82y7WusX6p1G1FJkfwXhV3ab3P1DoTfj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{4473460F-9971-493E-8791-B109481E10C6}</vt:lpwstr>
  </property>
  <property fmtid="{D5CDD505-2E9C-101B-9397-08002B2CF9AE}" pid="12" name="ContentTypeId">
    <vt:lpwstr>0x01010001136CE24ED5F449BD16740FFC7FAF6F</vt:lpwstr>
  </property>
</Properties>
</file>