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X:\Honaker Law Office\Clients\02020 - Farmers RECC\0002-2023 Rate Case\Drafts\Updated Confidential Pursuant to Order\"/>
    </mc:Choice>
  </mc:AlternateContent>
  <xr:revisionPtr revIDLastSave="0" documentId="13_ncr:1_{F4FDCCF8-603E-4CDE-BD6A-D2D26F10E210}" xr6:coauthVersionLast="47" xr6:coauthVersionMax="47" xr10:uidLastSave="{00000000-0000-0000-0000-000000000000}"/>
  <bookViews>
    <workbookView xWindow="-110" yWindow="-110" windowWidth="23780" windowHeight="16860" tabRatio="850" firstSheet="2" activeTab="9" xr2:uid="{87FF5408-64D2-40B8-B74F-8494C0F1876E}"/>
  </bookViews>
  <sheets>
    <sheet name="Response 3b" sheetId="10" r:id="rId1"/>
    <sheet name="Responses 3c 3d 3h 3i" sheetId="11" r:id="rId2"/>
    <sheet name="Resp 3a-Year 2016" sheetId="1" r:id="rId3"/>
    <sheet name="Resp 3a-Year 2017" sheetId="3" r:id="rId4"/>
    <sheet name="Resp 3a-Year 2018" sheetId="4" r:id="rId5"/>
    <sheet name="Resp 3a-Year 2019" sheetId="5" r:id="rId6"/>
    <sheet name="Resp 3a-Year 2020" sheetId="6" r:id="rId7"/>
    <sheet name="Resp 3a-Year 2021" sheetId="7" r:id="rId8"/>
    <sheet name="Resp 3a-Year 2022" sheetId="8" r:id="rId9"/>
    <sheet name="Resp 3a-Year 2023" sheetId="9" r:id="rId10"/>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B6" i="9" l="1"/>
  <c r="AB6" i="8"/>
  <c r="AB6" i="7"/>
  <c r="AB6" i="6"/>
  <c r="AB6" i="5"/>
  <c r="AB6" i="4"/>
  <c r="AB6" i="3"/>
  <c r="AB6" i="1"/>
  <c r="T15" i="9" l="1"/>
  <c r="T14" i="9"/>
  <c r="U9" i="9"/>
  <c r="Z15" i="9" l="1"/>
  <c r="I15" i="9"/>
  <c r="Y15" i="9" s="1"/>
  <c r="Z14" i="9"/>
  <c r="I14" i="9"/>
  <c r="Y14" i="9" s="1"/>
  <c r="Z11" i="9"/>
  <c r="I11" i="9"/>
  <c r="Y11" i="9" s="1"/>
  <c r="Z10" i="9"/>
  <c r="I10" i="9"/>
  <c r="Y10" i="9" s="1"/>
  <c r="Z9" i="9"/>
  <c r="I9" i="9"/>
  <c r="Y9" i="9" s="1"/>
  <c r="Z8" i="9"/>
  <c r="I8" i="9"/>
  <c r="Y8" i="9" s="1"/>
  <c r="Z7" i="9"/>
  <c r="I7" i="9"/>
  <c r="Y7" i="9" s="1"/>
  <c r="Y6" i="9"/>
  <c r="V6" i="9"/>
  <c r="T6" i="9"/>
  <c r="R6" i="9"/>
  <c r="P6" i="9"/>
  <c r="N6" i="9"/>
  <c r="L6" i="9"/>
  <c r="U9" i="8" l="1"/>
  <c r="I15" i="8" l="1"/>
  <c r="Y15" i="8" s="1"/>
  <c r="I11" i="8"/>
  <c r="Y11" i="8" s="1"/>
  <c r="Z15" i="8"/>
  <c r="Z14" i="8"/>
  <c r="I14" i="8"/>
  <c r="Y14" i="8" s="1"/>
  <c r="Z11" i="8"/>
  <c r="Z10" i="8"/>
  <c r="I10" i="8"/>
  <c r="Y10" i="8" s="1"/>
  <c r="Z9" i="8"/>
  <c r="I9" i="8"/>
  <c r="Z8" i="8"/>
  <c r="I8" i="8"/>
  <c r="Y8" i="8" s="1"/>
  <c r="Z7" i="8"/>
  <c r="Y6" i="8"/>
  <c r="V6" i="8"/>
  <c r="T6" i="8"/>
  <c r="R6" i="8"/>
  <c r="P6" i="8"/>
  <c r="N6" i="8"/>
  <c r="L6" i="8"/>
  <c r="I7" i="8" l="1"/>
  <c r="Y7" i="8" s="1"/>
  <c r="Y9" i="8"/>
  <c r="U9" i="7"/>
  <c r="Z15" i="7" l="1"/>
  <c r="I15" i="7"/>
  <c r="Y15" i="7" s="1"/>
  <c r="Z14" i="7"/>
  <c r="I14" i="7"/>
  <c r="Y14" i="7" s="1"/>
  <c r="Z11" i="7"/>
  <c r="I11" i="7"/>
  <c r="Y11" i="7" s="1"/>
  <c r="Z10" i="7"/>
  <c r="I10" i="7"/>
  <c r="Y10" i="7" s="1"/>
  <c r="Z9" i="7"/>
  <c r="I9" i="7"/>
  <c r="Y9" i="7" s="1"/>
  <c r="Z8" i="7"/>
  <c r="I8" i="7"/>
  <c r="Y8" i="7" s="1"/>
  <c r="Z7" i="7"/>
  <c r="I7" i="7"/>
  <c r="Y7" i="7" s="1"/>
  <c r="Y6" i="7"/>
  <c r="V6" i="7"/>
  <c r="T6" i="7"/>
  <c r="R6" i="7"/>
  <c r="P6" i="7"/>
  <c r="N6" i="7"/>
  <c r="L6" i="7"/>
  <c r="U9" i="6"/>
  <c r="X7" i="6" l="1"/>
  <c r="Z15" i="6" l="1"/>
  <c r="I15" i="6"/>
  <c r="Y15" i="6" s="1"/>
  <c r="Z14" i="6"/>
  <c r="I14" i="6"/>
  <c r="Y14" i="6" s="1"/>
  <c r="Z11" i="6"/>
  <c r="I11" i="6"/>
  <c r="Y11" i="6" s="1"/>
  <c r="Z10" i="6"/>
  <c r="I10" i="6"/>
  <c r="Y10" i="6" s="1"/>
  <c r="Z9" i="6"/>
  <c r="I9" i="6"/>
  <c r="Y9" i="6" s="1"/>
  <c r="Z8" i="6"/>
  <c r="I8" i="6"/>
  <c r="Y8" i="6" s="1"/>
  <c r="Z7" i="6"/>
  <c r="I7" i="6"/>
  <c r="Y7" i="6" s="1"/>
  <c r="Y6" i="6"/>
  <c r="V6" i="6"/>
  <c r="T6" i="6"/>
  <c r="R6" i="6"/>
  <c r="P6" i="6"/>
  <c r="N6" i="6"/>
  <c r="L6" i="6"/>
  <c r="X7" i="5" l="1"/>
  <c r="Z15" i="5"/>
  <c r="I15" i="5"/>
  <c r="Y15" i="5" s="1"/>
  <c r="Z14" i="5"/>
  <c r="I14" i="5"/>
  <c r="Y14" i="5" s="1"/>
  <c r="Z11" i="5"/>
  <c r="I11" i="5"/>
  <c r="Y11" i="5" s="1"/>
  <c r="Z10" i="5"/>
  <c r="I10" i="5"/>
  <c r="Y10" i="5" s="1"/>
  <c r="Z9" i="5"/>
  <c r="I9" i="5"/>
  <c r="Y9" i="5" s="1"/>
  <c r="Z8" i="5"/>
  <c r="I8" i="5"/>
  <c r="Y8" i="5" s="1"/>
  <c r="Z7" i="5"/>
  <c r="I7" i="5"/>
  <c r="Y7" i="5" s="1"/>
  <c r="Y6" i="5"/>
  <c r="V6" i="5"/>
  <c r="T6" i="5"/>
  <c r="R6" i="5"/>
  <c r="P6" i="5"/>
  <c r="N6" i="5"/>
  <c r="L6" i="5"/>
  <c r="X7" i="4" l="1"/>
  <c r="Z15" i="4"/>
  <c r="I15" i="4"/>
  <c r="Y15" i="4" s="1"/>
  <c r="Z14" i="4"/>
  <c r="I14" i="4"/>
  <c r="Y14" i="4" s="1"/>
  <c r="Z11" i="4"/>
  <c r="I11" i="4"/>
  <c r="Y11" i="4" s="1"/>
  <c r="Z10" i="4"/>
  <c r="I10" i="4"/>
  <c r="Y10" i="4" s="1"/>
  <c r="Z9" i="4"/>
  <c r="I9" i="4"/>
  <c r="Y9" i="4" s="1"/>
  <c r="Z8" i="4"/>
  <c r="I8" i="4"/>
  <c r="Y8" i="4" s="1"/>
  <c r="Z7" i="4"/>
  <c r="I7" i="4"/>
  <c r="Y6" i="4"/>
  <c r="V6" i="4"/>
  <c r="T6" i="4"/>
  <c r="R6" i="4"/>
  <c r="P6" i="4"/>
  <c r="N6" i="4"/>
  <c r="L6" i="4"/>
  <c r="Y7" i="4" l="1"/>
  <c r="X7" i="3" l="1"/>
  <c r="Z15" i="3" l="1"/>
  <c r="I15" i="3"/>
  <c r="Y15" i="3" s="1"/>
  <c r="Z14" i="3"/>
  <c r="I14" i="3"/>
  <c r="Y14" i="3" s="1"/>
  <c r="Z11" i="3"/>
  <c r="I11" i="3"/>
  <c r="Y11" i="3" s="1"/>
  <c r="Z10" i="3"/>
  <c r="I10" i="3"/>
  <c r="Y10" i="3" s="1"/>
  <c r="Z9" i="3"/>
  <c r="I9" i="3"/>
  <c r="Y9" i="3" s="1"/>
  <c r="Z8" i="3"/>
  <c r="I8" i="3"/>
  <c r="Z7" i="3"/>
  <c r="I7" i="3"/>
  <c r="Y6" i="3"/>
  <c r="V6" i="3"/>
  <c r="T6" i="3"/>
  <c r="R6" i="3"/>
  <c r="P6" i="3"/>
  <c r="N6" i="3"/>
  <c r="L6" i="3"/>
  <c r="Z8" i="1"/>
  <c r="Z9" i="1"/>
  <c r="Z10" i="1"/>
  <c r="Z11" i="1"/>
  <c r="Z14" i="1"/>
  <c r="Z15" i="1"/>
  <c r="I8" i="1"/>
  <c r="I9" i="1"/>
  <c r="I10" i="1"/>
  <c r="I11" i="1"/>
  <c r="I14" i="1"/>
  <c r="Y14" i="1" s="1"/>
  <c r="I15" i="1"/>
  <c r="Y15" i="1" s="1"/>
  <c r="Y8" i="3" l="1"/>
  <c r="Y7" i="3"/>
  <c r="I7" i="1" l="1"/>
  <c r="J11" i="1" l="1"/>
  <c r="Y11" i="1" s="1"/>
  <c r="J10" i="1"/>
  <c r="Y10" i="1" s="1"/>
  <c r="J9" i="1"/>
  <c r="Y9" i="1" s="1"/>
  <c r="X8" i="1"/>
  <c r="J8" i="1"/>
  <c r="Z7" i="1"/>
  <c r="J7" i="1"/>
  <c r="Y6" i="1"/>
  <c r="T6" i="1"/>
  <c r="P6" i="1"/>
  <c r="L6" i="1"/>
  <c r="R6" i="1"/>
  <c r="Y8" i="1" l="1"/>
  <c r="Y7" i="1"/>
  <c r="N6" i="1"/>
  <c r="V6" i="1"/>
</calcChain>
</file>

<file path=xl/sharedStrings.xml><?xml version="1.0" encoding="utf-8"?>
<sst xmlns="http://schemas.openxmlformats.org/spreadsheetml/2006/main" count="444" uniqueCount="97">
  <si>
    <t>Regular</t>
  </si>
  <si>
    <t>Overtime</t>
  </si>
  <si>
    <t>Vacation Payout</t>
  </si>
  <si>
    <t>Bonus</t>
  </si>
  <si>
    <t>Other</t>
  </si>
  <si>
    <t>Sub-Total</t>
  </si>
  <si>
    <t>Health Benefits Cost</t>
  </si>
  <si>
    <t>Dental Benefits</t>
  </si>
  <si>
    <t>Vision</t>
  </si>
  <si>
    <t>Life Insurance</t>
  </si>
  <si>
    <t>AD&amp;D</t>
  </si>
  <si>
    <t>401k</t>
  </si>
  <si>
    <t>Defined Benefit Retirement</t>
  </si>
  <si>
    <t>Any Other</t>
  </si>
  <si>
    <t>Totals</t>
  </si>
  <si>
    <t>Employee</t>
  </si>
  <si>
    <t>Company</t>
  </si>
  <si>
    <t>VP, Engineering</t>
  </si>
  <si>
    <t>VP, Member &amp; Corporate Services</t>
  </si>
  <si>
    <t>VP, Finance &amp; Accounting</t>
  </si>
  <si>
    <t>VP, Operations</t>
  </si>
  <si>
    <t>Farmers RECC</t>
  </si>
  <si>
    <t>CONFIDENTIAL - Case No 2023-00158</t>
  </si>
  <si>
    <t>Salary &amp; Benefit Data by Employee</t>
  </si>
  <si>
    <t>Farmers</t>
  </si>
  <si>
    <t>PSC Reference</t>
  </si>
  <si>
    <t>S1/R7</t>
  </si>
  <si>
    <t>S2</t>
  </si>
  <si>
    <t>S3</t>
  </si>
  <si>
    <t>S4</t>
  </si>
  <si>
    <t>S5</t>
  </si>
  <si>
    <t>S6</t>
  </si>
  <si>
    <t>S7</t>
  </si>
  <si>
    <t>S8</t>
  </si>
  <si>
    <t>S9</t>
  </si>
  <si>
    <t>President &amp; CEO - Former</t>
  </si>
  <si>
    <t>VP, Technology &amp; Security</t>
  </si>
  <si>
    <t>President &amp; CEO - Current</t>
  </si>
  <si>
    <t>Position Title - as of December 31, 2022</t>
  </si>
  <si>
    <t>Jan-July 2023</t>
  </si>
  <si>
    <t>Service Awards</t>
  </si>
  <si>
    <t>Annual raises are calculated based on market characteristics using criteria provided from the following sources:</t>
  </si>
  <si>
    <t>Case No 2023-00158</t>
  </si>
  <si>
    <t>National Average Change</t>
  </si>
  <si>
    <t>Region III Average Change</t>
  </si>
  <si>
    <t>Kentucky Average Change</t>
  </si>
  <si>
    <t>Glasgow - ERI Average Change</t>
  </si>
  <si>
    <t>Bureau of Labor - ECI - National Utility Change</t>
  </si>
  <si>
    <t>Bureau of Labor - ECI - All Industries</t>
  </si>
  <si>
    <t>US Employers' Budget Anticipations - Surveys</t>
  </si>
  <si>
    <t>Average Annual Increases</t>
  </si>
  <si>
    <t>Once obtained, annual increases are approved by the Board of Directors to apply to all employees regardless of employment status (hourly or salary).  The data provided to the Board of Directors is attached with this response.</t>
  </si>
  <si>
    <t>Long Term Disability Insurance (AD&amp;D)</t>
  </si>
  <si>
    <t>Other - Employee Assistance Program</t>
  </si>
  <si>
    <t>Medical Insurance</t>
  </si>
  <si>
    <t>Dental Insurance</t>
  </si>
  <si>
    <t>Delta Dental of Kentucky is the dental provider.  Premiums are paid 35% by the employer and 65% by the employee.</t>
  </si>
  <si>
    <t>Vision Plan</t>
  </si>
  <si>
    <t>EyeMed is the vision provider.  Premiums are paid 100% by the employee.</t>
  </si>
  <si>
    <t>Retirement Plans</t>
  </si>
  <si>
    <t xml:space="preserve">Employees, hired after January 1, 2012, are eligible for a 401k defined contribution retirement plan.  The plan is administered by NRECA.  Following one month of eligibility service, the employee may make employee contributions to the Plan.  After an employee completes one year of eligibility service, Farmers RECC contributes to each Participant’s account an employer contribution equal to 100% of employee elective contributions of 1.0% to 4.0% of the participant’s compensation.  After an Employee completes one year of eligibility service, Farmers RECC contributes to each participant’s account an employer base contribution equal to 6.0% of the participant’s compensation.     </t>
  </si>
  <si>
    <t>Other - Business Travel/Accident Insurance</t>
  </si>
  <si>
    <r>
      <t>Employees,</t>
    </r>
    <r>
      <rPr>
        <u/>
        <sz val="11"/>
        <color rgb="FF000000"/>
        <rFont val="Arial Narrow"/>
        <family val="2"/>
      </rPr>
      <t xml:space="preserve"> hired before January 1, 2012</t>
    </r>
    <r>
      <rPr>
        <sz val="11"/>
        <color rgb="FF000000"/>
        <rFont val="Arial Narrow"/>
        <family val="2"/>
      </rPr>
      <t>, are eligible for a Retirement Security Plan (“RS”) defined benefit plan and a 401k defined contribution retirement plan.  All plans are administered by National Rural Electric Cooperative Association (“ NRECA”).  The annual billing rate for the RS plan is determined by NRECA.  RS billing rates are 2021 – 23.10%, 2022 – 23.57% and 2023 – 24.28%.   Participants do not make employee contributions to the RS Plan.  Employees have the option to contribute to the 401k plan.  Farmers RECC contributes an employer contribution equal to 100% of the employee elective contributions of 0.5% to 1.0% of the participant’s compensation.</t>
    </r>
  </si>
  <si>
    <t>Mid-Year Adjustments</t>
  </si>
  <si>
    <t xml:space="preserve">There are certain circumstances in which mid-year adjustments could be awarded.  Examples include, but are not limited to, a 6-month review, a departmental change or a promotion.  </t>
  </si>
  <si>
    <t>Annual raises are awarded on November 1st.  The average annual increases for all employees from 2016 to 2023 are as follows:</t>
  </si>
  <si>
    <t>November 1, 2021 - 3.3%</t>
  </si>
  <si>
    <t>November 1, 2020 - 3.0%</t>
  </si>
  <si>
    <t>November 1, 2019 - 2.5%</t>
  </si>
  <si>
    <t>November 1, 2018 - 3.0%</t>
  </si>
  <si>
    <t>November 1, 2017 - 2.9%</t>
  </si>
  <si>
    <t>November 1, 2016 - 2.0%</t>
  </si>
  <si>
    <r>
      <t>November 1, 2022 - 6.1%</t>
    </r>
    <r>
      <rPr>
        <b/>
        <sz val="11"/>
        <color rgb="FFFF0000"/>
        <rFont val="Arial Narrow"/>
        <family val="2"/>
      </rPr>
      <t>**</t>
    </r>
  </si>
  <si>
    <t>Bonus Pay</t>
  </si>
  <si>
    <t>Awards</t>
  </si>
  <si>
    <t>COPIES OF THE ANNUAL COMPENSATION RECOMMENDATION TO THE BOARD OF DIRECTORS ARE INCLUDED.</t>
  </si>
  <si>
    <t xml:space="preserve">The coverage is paid by the cooperative at the rate of two times of an employee's annual salary.  The plan is administered by NRECA.  </t>
  </si>
  <si>
    <t xml:space="preserve">Since 2016, Farmers RECC has been a member of the Kentucky Rural Electric Cooperative ("KREC") employers benefit group.  Medical coverage is offered through the Anthem network.  Premiums are paid 90% by the employer and 10% by the employee.  Deductibles and out of pocket costs are paid by the employee.  A single plan has a $1500 deductible and a $2000 maximum out of pocket.  A family plan has an embedded $3000 deductible with a  $4000 maximum out of pocket.  There are no copays associated with this plan.  </t>
  </si>
  <si>
    <t xml:space="preserve">This insurance is administered by Hartford.  The coverage is paid by the cooperative.  </t>
  </si>
  <si>
    <t>This policy is a specialized insurance coverage designed to protect employees traveling for business purposes.  It offers comprehensive protection against unexpected incidents and expenses that can occur during a business travel.  The cost is paid by the cooperative.  In 2022, the annual cost was $324.00</t>
  </si>
  <si>
    <t>This program is offered at no cost to the employee.  It is a voluntary, work-based program that offers free and confidential assessments, short-term counseling, referrals, and follow-up services to employees who have personal and/or work-related problems.  In 2022, the total cost was $3,048.00.</t>
  </si>
  <si>
    <t>11/01/2016 Pay Rate</t>
  </si>
  <si>
    <t>11/01/2017 Pay Rate</t>
  </si>
  <si>
    <t>11/01/2018 Pay Rate</t>
  </si>
  <si>
    <t>11/01/2019 Pay Rate</t>
  </si>
  <si>
    <t>11/01/2020 Pay Rate</t>
  </si>
  <si>
    <t>11/01/2021 Pay Rate</t>
  </si>
  <si>
    <t>11/01/2022 Pay Rate</t>
  </si>
  <si>
    <t>Additionally, Farmers RECC includes CPI Data from the US Dept of Labor - Bureau of Labor Statistics, averages reported by the Society for Human Resource Management ("SHRM") and an independent third party consultant.</t>
  </si>
  <si>
    <r>
      <rPr>
        <sz val="11"/>
        <color rgb="FFFF0000"/>
        <rFont val="Arial Narrow"/>
        <family val="2"/>
      </rPr>
      <t>**</t>
    </r>
    <r>
      <rPr>
        <sz val="11"/>
        <color theme="1"/>
        <rFont val="Arial Narrow"/>
        <family val="2"/>
      </rPr>
      <t xml:space="preserve">Management believed that the 6.1% increase on 11/01/22 was necessary in response to the extreme 8.3% rate of inflation over the prior twelve months and the general increase in the Glasgow area compensation inflation of 5.4%.       </t>
    </r>
  </si>
  <si>
    <t>OAG Response 3B - Average Pay</t>
  </si>
  <si>
    <t xml:space="preserve">OAG Response 3c, Response 3d, Response 3h, Response 3i </t>
  </si>
  <si>
    <t>***</t>
  </si>
  <si>
    <r>
      <t xml:space="preserve">VP, Technology &amp; Security </t>
    </r>
    <r>
      <rPr>
        <sz val="12"/>
        <color rgb="FFFF0000"/>
        <rFont val="Arial Narrow"/>
        <family val="2"/>
      </rPr>
      <t xml:space="preserve"> ***</t>
    </r>
  </si>
  <si>
    <t>S5 was promoted to VP, Technology &amp; Security on 08/30/21</t>
  </si>
  <si>
    <t xml:space="preserve">In early December, employees are awarded a $100 Christmas bonus plus $5 for every year of service.  For example, an employee with 15 years of service would receive a $145 bonus ($100 + ($5x15)).  See Column H of 2016 - 2023 tabs for bonus calculations.  </t>
  </si>
  <si>
    <t>Awards are given to employees for every 5 years of service.  The dollar amounts are:  5 years - $50.00, 10 years - $100.00, 15 years - $150.00, 20 years - $200.00, etc.  See Column AB of 2016 - 2023 tabs for award amounts.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</si>
</sst>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1" formatCode="_(* #,##0_);_(* \(#,##0\);_(* &quot;-&quot;_);_(@_)"/>
    <numFmt numFmtId="44" formatCode="_(&quot;$&quot;* #,##0.00_);_(&quot;$&quot;* \(#,##0.00\);_(&quot;$&quot;* &quot;-&quot;??_);_(@_)"/>
    <numFmt numFmtId="43" formatCode="_(* #,##0.00_);_(* \(#,##0.00\);_(* &quot;-&quot;??_);_(@_)"/>
    <numFmt numFmtId="164" formatCode="0_);\(0\)"/>
    <numFmt numFmtId="165" formatCode="_(* #,##0_);_(* \(#,##0\);_(* &quot;-&quot;??_);_(@_)"/>
    <numFmt numFmtId="166" formatCode="_(&quot;$&quot;* #,##0_);_(&quot;$&quot;* \(#,##0\);_(&quot;$&quot;* &quot;-&quot;??_);_(@_)"/>
  </numFmts>
  <fonts count="21" x14ac:knownFonts="1">
    <font>
      <sz val="11"/>
      <color theme="1"/>
      <name val="Calibri"/>
      <family val="2"/>
      <scheme val="minor"/>
    </font>
    <font>
      <sz val="11"/>
      <color theme="1"/>
      <name val="Calibri"/>
      <family val="2"/>
      <scheme val="minor"/>
    </font>
    <font>
      <b/>
      <sz val="12"/>
      <color rgb="FF000000"/>
      <name val="Arial Narrow"/>
      <family val="2"/>
    </font>
    <font>
      <sz val="12"/>
      <color theme="1"/>
      <name val="Arial Narrow"/>
      <family val="2"/>
    </font>
    <font>
      <b/>
      <sz val="12"/>
      <color theme="1"/>
      <name val="Arial Narrow"/>
      <family val="2"/>
    </font>
    <font>
      <sz val="12"/>
      <color rgb="FF000000"/>
      <name val="Arial Narrow"/>
      <family val="2"/>
    </font>
    <font>
      <sz val="12"/>
      <name val="Arial Narrow"/>
      <family val="2"/>
    </font>
    <font>
      <sz val="12"/>
      <color rgb="FF0070C0"/>
      <name val="Arial Narrow"/>
      <family val="2"/>
    </font>
    <font>
      <sz val="12"/>
      <color rgb="FF282D2D"/>
      <name val="Arial Narrow"/>
      <family val="2"/>
    </font>
    <font>
      <sz val="12"/>
      <color theme="1"/>
      <name val="Arial"/>
      <family val="2"/>
    </font>
    <font>
      <b/>
      <sz val="12"/>
      <color rgb="FFFF0000"/>
      <name val="Arial Narrow"/>
      <family val="2"/>
    </font>
    <font>
      <sz val="11"/>
      <color theme="1"/>
      <name val="Arial Narrow"/>
      <family val="2"/>
    </font>
    <font>
      <sz val="11"/>
      <color rgb="FF222222"/>
      <name val="Arial Narrow"/>
      <family val="2"/>
    </font>
    <font>
      <b/>
      <u/>
      <sz val="11"/>
      <color rgb="FFFF0000"/>
      <name val="Arial Narrow"/>
      <family val="2"/>
    </font>
    <font>
      <b/>
      <sz val="11"/>
      <color rgb="FFFF0000"/>
      <name val="Arial Narrow"/>
      <family val="2"/>
    </font>
    <font>
      <sz val="11"/>
      <color rgb="FF000000"/>
      <name val="Arial Narrow"/>
      <family val="2"/>
    </font>
    <font>
      <sz val="11"/>
      <color rgb="FFFF0000"/>
      <name val="Arial Narrow"/>
      <family val="2"/>
    </font>
    <font>
      <u/>
      <sz val="11"/>
      <color rgb="FF000000"/>
      <name val="Arial Narrow"/>
      <family val="2"/>
    </font>
    <font>
      <b/>
      <sz val="11"/>
      <color theme="1"/>
      <name val="Arial Narrow"/>
      <family val="2"/>
    </font>
    <font>
      <sz val="11"/>
      <color rgb="FF0070C0"/>
      <name val="Arial Narrow"/>
      <family val="2"/>
    </font>
    <font>
      <sz val="12"/>
      <color rgb="FFFF0000"/>
      <name val="Arial Narrow"/>
      <family val="2"/>
    </font>
  </fonts>
  <fills count="4">
    <fill>
      <patternFill patternType="none"/>
    </fill>
    <fill>
      <patternFill patternType="gray125"/>
    </fill>
    <fill>
      <patternFill patternType="solid">
        <fgColor theme="3" tint="0.59999389629810485"/>
        <bgColor indexed="64"/>
      </patternFill>
    </fill>
    <fill>
      <patternFill patternType="solid">
        <fgColor theme="1"/>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4">
    <xf numFmtId="0" fontId="0" fillId="0" borderId="0"/>
    <xf numFmtId="43" fontId="1" fillId="0" borderId="0" applyFont="0" applyFill="0" applyBorder="0" applyAlignment="0" applyProtection="0"/>
    <xf numFmtId="0" fontId="9" fillId="0" borderId="0"/>
    <xf numFmtId="44" fontId="1" fillId="0" borderId="0" applyFont="0" applyFill="0" applyBorder="0" applyAlignment="0" applyProtection="0"/>
  </cellStyleXfs>
  <cellXfs count="76">
    <xf numFmtId="0" fontId="0" fillId="0" borderId="0" xfId="0"/>
    <xf numFmtId="49" fontId="2" fillId="0" borderId="0" xfId="0" applyNumberFormat="1" applyFont="1" applyFill="1" applyBorder="1" applyAlignment="1">
      <alignment horizontal="left" vertical="top"/>
    </xf>
    <xf numFmtId="0" fontId="3" fillId="0" borderId="0" xfId="0" applyFont="1" applyFill="1" applyBorder="1" applyAlignment="1">
      <alignment horizontal="left" vertical="top"/>
    </xf>
    <xf numFmtId="0" fontId="3" fillId="0" borderId="0" xfId="0" applyFont="1"/>
    <xf numFmtId="164" fontId="4" fillId="0" borderId="1" xfId="0" applyNumberFormat="1" applyFont="1" applyFill="1" applyBorder="1" applyAlignment="1" applyProtection="1">
      <alignment horizontal="center" vertical="top" wrapText="1"/>
    </xf>
    <xf numFmtId="0" fontId="2" fillId="0" borderId="0" xfId="0" applyFont="1" applyFill="1" applyBorder="1" applyAlignment="1">
      <alignment horizontal="left" vertical="top"/>
    </xf>
    <xf numFmtId="0" fontId="5" fillId="0" borderId="0" xfId="0" applyFont="1" applyFill="1" applyBorder="1" applyAlignment="1">
      <alignment horizontal="left" vertical="top"/>
    </xf>
    <xf numFmtId="49" fontId="5" fillId="0" borderId="1" xfId="0" applyNumberFormat="1" applyFont="1" applyFill="1" applyBorder="1" applyAlignment="1">
      <alignment horizontal="center" vertical="center" wrapText="1"/>
    </xf>
    <xf numFmtId="0" fontId="3" fillId="0" borderId="1" xfId="0" applyFont="1" applyBorder="1" applyAlignment="1" applyProtection="1">
      <alignment horizontal="left"/>
      <protection locked="0"/>
    </xf>
    <xf numFmtId="165" fontId="6" fillId="0" borderId="1" xfId="1" applyNumberFormat="1" applyFont="1" applyBorder="1" applyProtection="1">
      <protection locked="0"/>
    </xf>
    <xf numFmtId="166" fontId="5" fillId="2" borderId="1" xfId="0" applyNumberFormat="1" applyFont="1" applyFill="1" applyBorder="1" applyAlignment="1">
      <alignment vertical="top"/>
    </xf>
    <xf numFmtId="41" fontId="7" fillId="0" borderId="1" xfId="0" applyNumberFormat="1" applyFont="1" applyFill="1" applyBorder="1" applyAlignment="1" applyProtection="1">
      <alignment vertical="top"/>
      <protection locked="0"/>
    </xf>
    <xf numFmtId="41" fontId="5" fillId="2" borderId="1" xfId="0" applyNumberFormat="1" applyFont="1" applyFill="1" applyBorder="1" applyAlignment="1">
      <alignment vertical="top"/>
    </xf>
    <xf numFmtId="165" fontId="6" fillId="0" borderId="1" xfId="1" applyNumberFormat="1" applyFont="1" applyFill="1" applyBorder="1" applyProtection="1">
      <protection locked="0"/>
    </xf>
    <xf numFmtId="49" fontId="8" fillId="0" borderId="1" xfId="0" applyNumberFormat="1" applyFont="1" applyFill="1" applyBorder="1" applyAlignment="1" applyProtection="1">
      <alignment horizontal="left" vertical="center" wrapText="1"/>
      <protection locked="0"/>
    </xf>
    <xf numFmtId="49" fontId="7" fillId="0" borderId="1" xfId="0" applyNumberFormat="1" applyFont="1" applyFill="1" applyBorder="1" applyAlignment="1" applyProtection="1">
      <alignment horizontal="left" vertical="center" wrapText="1"/>
      <protection locked="0"/>
    </xf>
    <xf numFmtId="166" fontId="6" fillId="0" borderId="1" xfId="0" applyNumberFormat="1" applyFont="1" applyFill="1" applyBorder="1" applyAlignment="1" applyProtection="1">
      <alignment vertical="top"/>
      <protection locked="0"/>
    </xf>
    <xf numFmtId="41" fontId="6" fillId="0" borderId="1" xfId="0" applyNumberFormat="1" applyFont="1" applyFill="1" applyBorder="1" applyAlignment="1" applyProtection="1">
      <alignment vertical="top"/>
      <protection locked="0"/>
    </xf>
    <xf numFmtId="165" fontId="3" fillId="0" borderId="0" xfId="0" applyNumberFormat="1" applyFont="1"/>
    <xf numFmtId="0" fontId="6" fillId="0" borderId="1" xfId="0" applyFont="1" applyBorder="1" applyAlignment="1" applyProtection="1">
      <alignment horizontal="center"/>
      <protection locked="0"/>
    </xf>
    <xf numFmtId="0" fontId="3" fillId="0" borderId="1" xfId="0" applyFont="1" applyBorder="1" applyAlignment="1" applyProtection="1">
      <alignment horizontal="center"/>
      <protection locked="0"/>
    </xf>
    <xf numFmtId="166" fontId="3" fillId="0" borderId="0" xfId="0" applyNumberFormat="1" applyFont="1"/>
    <xf numFmtId="165" fontId="3" fillId="0" borderId="1" xfId="0" applyNumberFormat="1" applyFont="1" applyBorder="1"/>
    <xf numFmtId="0" fontId="10" fillId="0" borderId="0" xfId="0" applyFont="1" applyFill="1" applyBorder="1" applyAlignment="1">
      <alignment horizontal="left" vertical="top"/>
    </xf>
    <xf numFmtId="165" fontId="3" fillId="0" borderId="1" xfId="1" applyNumberFormat="1" applyFont="1" applyBorder="1"/>
    <xf numFmtId="165" fontId="6" fillId="0" borderId="1" xfId="1" applyNumberFormat="1" applyFont="1" applyFill="1" applyBorder="1" applyAlignment="1" applyProtection="1">
      <alignment vertical="top"/>
      <protection locked="0"/>
    </xf>
    <xf numFmtId="44" fontId="3" fillId="0" borderId="0" xfId="0" applyNumberFormat="1" applyFont="1"/>
    <xf numFmtId="41" fontId="3" fillId="0" borderId="0" xfId="0" applyNumberFormat="1" applyFont="1"/>
    <xf numFmtId="43" fontId="3" fillId="0" borderId="0" xfId="0" applyNumberFormat="1" applyFont="1"/>
    <xf numFmtId="43" fontId="3" fillId="0" borderId="0" xfId="0" applyNumberFormat="1" applyFont="1" applyFill="1" applyBorder="1" applyAlignment="1">
      <alignment horizontal="left" vertical="top"/>
    </xf>
    <xf numFmtId="43" fontId="3" fillId="0" borderId="0" xfId="1" applyFont="1"/>
    <xf numFmtId="0" fontId="3" fillId="0" borderId="1" xfId="0" applyFont="1" applyBorder="1" applyAlignment="1">
      <alignment horizontal="center" wrapText="1"/>
    </xf>
    <xf numFmtId="44" fontId="3" fillId="0" borderId="1" xfId="3" applyFont="1" applyBorder="1" applyAlignment="1">
      <alignment horizontal="center"/>
    </xf>
    <xf numFmtId="0" fontId="11" fillId="0" borderId="0" xfId="0" applyFont="1"/>
    <xf numFmtId="0" fontId="11" fillId="0" borderId="0" xfId="0" applyFont="1" applyAlignment="1">
      <alignment wrapText="1"/>
    </xf>
    <xf numFmtId="0" fontId="11" fillId="0" borderId="0" xfId="0" applyFont="1" applyAlignment="1">
      <alignment vertical="center" wrapText="1"/>
    </xf>
    <xf numFmtId="0" fontId="11" fillId="0" borderId="0" xfId="0" applyFont="1" applyAlignment="1">
      <alignment horizontal="left" wrapText="1"/>
    </xf>
    <xf numFmtId="0" fontId="11" fillId="0" borderId="0" xfId="0" applyFont="1" applyAlignment="1">
      <alignment horizontal="left" vertical="center" wrapText="1" indent="1"/>
    </xf>
    <xf numFmtId="0" fontId="12" fillId="0" borderId="0" xfId="0" applyFont="1" applyAlignment="1">
      <alignment wrapText="1"/>
    </xf>
    <xf numFmtId="0" fontId="12" fillId="0" borderId="0" xfId="0" applyFont="1" applyAlignment="1">
      <alignment horizontal="left" vertical="center" wrapText="1"/>
    </xf>
    <xf numFmtId="0" fontId="12" fillId="0" borderId="0" xfId="0" applyFont="1" applyAlignment="1">
      <alignment vertical="center" wrapText="1"/>
    </xf>
    <xf numFmtId="0" fontId="12" fillId="0" borderId="0" xfId="0" applyFont="1" applyAlignment="1">
      <alignment horizontal="left" vertical="center" wrapText="1" indent="1"/>
    </xf>
    <xf numFmtId="0" fontId="13" fillId="0" borderId="0" xfId="0" applyFont="1" applyAlignment="1">
      <alignment wrapText="1"/>
    </xf>
    <xf numFmtId="0" fontId="11" fillId="0" borderId="0" xfId="0" applyFont="1" applyAlignment="1">
      <alignment horizontal="justify" vertical="center"/>
    </xf>
    <xf numFmtId="0" fontId="11" fillId="0" borderId="0" xfId="0" applyFont="1" applyAlignment="1">
      <alignment horizontal="left" vertical="center" wrapText="1"/>
    </xf>
    <xf numFmtId="0" fontId="15" fillId="0" borderId="0" xfId="0" applyFont="1" applyAlignment="1">
      <alignment horizontal="justify" vertical="center"/>
    </xf>
    <xf numFmtId="0" fontId="11" fillId="0" borderId="0" xfId="0" applyFont="1" applyAlignment="1">
      <alignment horizontal="justify" wrapText="1"/>
    </xf>
    <xf numFmtId="0" fontId="12" fillId="0" borderId="0" xfId="0" applyFont="1" applyAlignment="1">
      <alignment horizontal="justify" vertical="center" wrapText="1"/>
    </xf>
    <xf numFmtId="0" fontId="18" fillId="0" borderId="0" xfId="0" applyFont="1" applyAlignment="1">
      <alignment wrapText="1"/>
    </xf>
    <xf numFmtId="0" fontId="13" fillId="0" borderId="0" xfId="0" applyFont="1"/>
    <xf numFmtId="0" fontId="13" fillId="0" borderId="0" xfId="0" applyFont="1" applyBorder="1" applyAlignment="1">
      <alignment wrapText="1"/>
    </xf>
    <xf numFmtId="0" fontId="19" fillId="0" borderId="0" xfId="0" applyFont="1" applyAlignment="1">
      <alignment vertical="center" wrapText="1"/>
    </xf>
    <xf numFmtId="49" fontId="5" fillId="0" borderId="2" xfId="0" applyNumberFormat="1" applyFont="1" applyFill="1" applyBorder="1" applyAlignment="1">
      <alignment horizontal="center" vertical="center" wrapText="1"/>
    </xf>
    <xf numFmtId="49" fontId="5" fillId="0" borderId="5" xfId="0" applyNumberFormat="1" applyFont="1" applyFill="1" applyBorder="1" applyAlignment="1">
      <alignment horizontal="center" vertical="center" wrapText="1"/>
    </xf>
    <xf numFmtId="0" fontId="11" fillId="0" borderId="0" xfId="0" applyFont="1" applyAlignment="1">
      <alignment horizontal="justify" vertical="center" wrapText="1"/>
    </xf>
    <xf numFmtId="0" fontId="20" fillId="0" borderId="0" xfId="0" applyFont="1" applyAlignment="1">
      <alignment horizontal="right"/>
    </xf>
    <xf numFmtId="0" fontId="3" fillId="0" borderId="1" xfId="0" applyFont="1" applyFill="1" applyBorder="1" applyAlignment="1" applyProtection="1">
      <alignment horizontal="left"/>
      <protection locked="0"/>
    </xf>
    <xf numFmtId="165" fontId="3" fillId="0" borderId="1" xfId="0" applyNumberFormat="1" applyFont="1" applyFill="1" applyBorder="1"/>
    <xf numFmtId="166" fontId="5" fillId="0" borderId="1" xfId="0" applyNumberFormat="1" applyFont="1" applyFill="1" applyBorder="1" applyAlignment="1">
      <alignment vertical="top"/>
    </xf>
    <xf numFmtId="0" fontId="3" fillId="0" borderId="0" xfId="0" applyFont="1" applyFill="1"/>
    <xf numFmtId="44" fontId="3" fillId="0" borderId="1" xfId="3" applyFont="1" applyFill="1" applyBorder="1" applyAlignment="1">
      <alignment horizontal="center"/>
    </xf>
    <xf numFmtId="41" fontId="5" fillId="0" borderId="1" xfId="0" applyNumberFormat="1" applyFont="1" applyFill="1" applyBorder="1" applyAlignment="1">
      <alignment vertical="top"/>
    </xf>
    <xf numFmtId="44" fontId="3" fillId="0" borderId="1" xfId="3" applyFont="1" applyFill="1" applyBorder="1" applyAlignment="1" applyProtection="1">
      <alignment horizontal="left"/>
      <protection locked="0"/>
    </xf>
    <xf numFmtId="49" fontId="5" fillId="0" borderId="2" xfId="0" applyNumberFormat="1" applyFont="1" applyFill="1" applyBorder="1" applyAlignment="1">
      <alignment horizontal="center" vertical="center" wrapText="1"/>
    </xf>
    <xf numFmtId="49" fontId="5" fillId="0" borderId="5" xfId="0" applyNumberFormat="1" applyFont="1" applyFill="1" applyBorder="1" applyAlignment="1">
      <alignment horizontal="center" vertical="center" wrapText="1"/>
    </xf>
    <xf numFmtId="49" fontId="5" fillId="0" borderId="3" xfId="0" applyNumberFormat="1" applyFont="1" applyFill="1" applyBorder="1" applyAlignment="1">
      <alignment horizontal="center" vertical="center" wrapText="1"/>
    </xf>
    <xf numFmtId="49" fontId="5" fillId="0" borderId="4" xfId="0" applyNumberFormat="1" applyFont="1" applyFill="1" applyBorder="1" applyAlignment="1">
      <alignment horizontal="center" vertical="center" wrapText="1"/>
    </xf>
    <xf numFmtId="0" fontId="3" fillId="3" borderId="1" xfId="0" applyFont="1" applyFill="1" applyBorder="1" applyAlignment="1" applyProtection="1">
      <alignment horizontal="left"/>
      <protection locked="0"/>
    </xf>
    <xf numFmtId="44" fontId="3" fillId="3" borderId="1" xfId="3" applyFont="1" applyFill="1" applyBorder="1" applyAlignment="1" applyProtection="1">
      <alignment horizontal="left"/>
      <protection locked="0"/>
    </xf>
    <xf numFmtId="165" fontId="6" fillId="3" borderId="1" xfId="1" applyNumberFormat="1" applyFont="1" applyFill="1" applyBorder="1" applyProtection="1">
      <protection locked="0"/>
    </xf>
    <xf numFmtId="41" fontId="6" fillId="3" borderId="1" xfId="0" applyNumberFormat="1" applyFont="1" applyFill="1" applyBorder="1" applyAlignment="1" applyProtection="1">
      <alignment vertical="top"/>
      <protection locked="0"/>
    </xf>
    <xf numFmtId="166" fontId="5" fillId="3" borderId="1" xfId="0" applyNumberFormat="1" applyFont="1" applyFill="1" applyBorder="1" applyAlignment="1">
      <alignment vertical="top"/>
    </xf>
    <xf numFmtId="0" fontId="3" fillId="3" borderId="0" xfId="0" applyFont="1" applyFill="1"/>
    <xf numFmtId="44" fontId="3" fillId="3" borderId="1" xfId="3" applyFont="1" applyFill="1" applyBorder="1" applyAlignment="1">
      <alignment horizontal="center"/>
    </xf>
    <xf numFmtId="165" fontId="3" fillId="3" borderId="1" xfId="0" applyNumberFormat="1" applyFont="1" applyFill="1" applyBorder="1"/>
    <xf numFmtId="165" fontId="6" fillId="3" borderId="1" xfId="1" applyNumberFormat="1" applyFont="1" applyFill="1" applyBorder="1" applyAlignment="1" applyProtection="1">
      <alignment vertical="top"/>
      <protection locked="0"/>
    </xf>
  </cellXfs>
  <cellStyles count="4">
    <cellStyle name="Comma" xfId="1" builtinId="3"/>
    <cellStyle name="Currency" xfId="3" builtinId="4"/>
    <cellStyle name="Normal" xfId="0" builtinId="0"/>
    <cellStyle name="Normal 2" xfId="2" xr:uid="{21ED767A-62C8-48B0-9B17-EE3D11679FA8}"/>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1D7CC7-A345-4F32-96BC-5C5B5628718C}">
  <sheetPr>
    <pageSetUpPr fitToPage="1"/>
  </sheetPr>
  <dimension ref="A1:A34"/>
  <sheetViews>
    <sheetView workbookViewId="0">
      <selection activeCell="A3" sqref="A3"/>
    </sheetView>
  </sheetViews>
  <sheetFormatPr defaultColWidth="9.1796875" defaultRowHeight="14" x14ac:dyDescent="0.3"/>
  <cols>
    <col min="1" max="1" width="100" style="34" customWidth="1"/>
    <col min="2" max="16384" width="9.1796875" style="33"/>
  </cols>
  <sheetData>
    <row r="1" spans="1:1" x14ac:dyDescent="0.3">
      <c r="A1" s="48" t="s">
        <v>21</v>
      </c>
    </row>
    <row r="2" spans="1:1" x14ac:dyDescent="0.3">
      <c r="A2" s="48" t="s">
        <v>42</v>
      </c>
    </row>
    <row r="3" spans="1:1" x14ac:dyDescent="0.3">
      <c r="A3" s="48" t="s">
        <v>90</v>
      </c>
    </row>
    <row r="5" spans="1:1" x14ac:dyDescent="0.3">
      <c r="A5" s="42" t="s">
        <v>50</v>
      </c>
    </row>
    <row r="6" spans="1:1" x14ac:dyDescent="0.3">
      <c r="A6" s="38" t="s">
        <v>41</v>
      </c>
    </row>
    <row r="7" spans="1:1" x14ac:dyDescent="0.3">
      <c r="A7" s="36" t="s">
        <v>43</v>
      </c>
    </row>
    <row r="8" spans="1:1" x14ac:dyDescent="0.3">
      <c r="A8" s="39" t="s">
        <v>44</v>
      </c>
    </row>
    <row r="9" spans="1:1" x14ac:dyDescent="0.3">
      <c r="A9" s="39" t="s">
        <v>45</v>
      </c>
    </row>
    <row r="10" spans="1:1" x14ac:dyDescent="0.3">
      <c r="A10" s="39" t="s">
        <v>46</v>
      </c>
    </row>
    <row r="11" spans="1:1" x14ac:dyDescent="0.3">
      <c r="A11" s="39" t="s">
        <v>47</v>
      </c>
    </row>
    <row r="12" spans="1:1" x14ac:dyDescent="0.3">
      <c r="A12" s="39" t="s">
        <v>48</v>
      </c>
    </row>
    <row r="13" spans="1:1" x14ac:dyDescent="0.3">
      <c r="A13" s="39" t="s">
        <v>49</v>
      </c>
    </row>
    <row r="14" spans="1:1" ht="9" customHeight="1" x14ac:dyDescent="0.3">
      <c r="A14" s="40"/>
    </row>
    <row r="15" spans="1:1" ht="36.75" customHeight="1" x14ac:dyDescent="0.3">
      <c r="A15" s="47" t="s">
        <v>88</v>
      </c>
    </row>
    <row r="16" spans="1:1" ht="8.25" customHeight="1" x14ac:dyDescent="0.3"/>
    <row r="17" spans="1:1" ht="28" x14ac:dyDescent="0.3">
      <c r="A17" s="47" t="s">
        <v>51</v>
      </c>
    </row>
    <row r="18" spans="1:1" ht="7.5" customHeight="1" x14ac:dyDescent="0.3"/>
    <row r="19" spans="1:1" x14ac:dyDescent="0.3">
      <c r="A19" s="47" t="s">
        <v>65</v>
      </c>
    </row>
    <row r="20" spans="1:1" x14ac:dyDescent="0.3">
      <c r="A20" s="41" t="s">
        <v>71</v>
      </c>
    </row>
    <row r="21" spans="1:1" x14ac:dyDescent="0.3">
      <c r="A21" s="41" t="s">
        <v>70</v>
      </c>
    </row>
    <row r="22" spans="1:1" x14ac:dyDescent="0.3">
      <c r="A22" s="41" t="s">
        <v>69</v>
      </c>
    </row>
    <row r="23" spans="1:1" x14ac:dyDescent="0.3">
      <c r="A23" s="37" t="s">
        <v>68</v>
      </c>
    </row>
    <row r="24" spans="1:1" x14ac:dyDescent="0.3">
      <c r="A24" s="37" t="s">
        <v>67</v>
      </c>
    </row>
    <row r="25" spans="1:1" x14ac:dyDescent="0.3">
      <c r="A25" s="37" t="s">
        <v>66</v>
      </c>
    </row>
    <row r="26" spans="1:1" x14ac:dyDescent="0.3">
      <c r="A26" s="37" t="s">
        <v>72</v>
      </c>
    </row>
    <row r="27" spans="1:1" ht="9" customHeight="1" x14ac:dyDescent="0.3">
      <c r="A27" s="35"/>
    </row>
    <row r="28" spans="1:1" ht="28" x14ac:dyDescent="0.3">
      <c r="A28" s="35" t="s">
        <v>89</v>
      </c>
    </row>
    <row r="29" spans="1:1" x14ac:dyDescent="0.3">
      <c r="A29" s="51" t="s">
        <v>75</v>
      </c>
    </row>
    <row r="30" spans="1:1" x14ac:dyDescent="0.3">
      <c r="A30" s="51"/>
    </row>
    <row r="31" spans="1:1" x14ac:dyDescent="0.3">
      <c r="A31" s="35"/>
    </row>
    <row r="32" spans="1:1" x14ac:dyDescent="0.3">
      <c r="A32" s="42" t="s">
        <v>63</v>
      </c>
    </row>
    <row r="33" spans="1:1" ht="28" x14ac:dyDescent="0.3">
      <c r="A33" s="46" t="s">
        <v>64</v>
      </c>
    </row>
    <row r="34" spans="1:1" ht="6.75" customHeight="1" x14ac:dyDescent="0.3"/>
  </sheetData>
  <pageMargins left="0.7" right="0.7" top="0.75" bottom="0.75" header="0.3" footer="0.3"/>
  <pageSetup scale="9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5038D3-6308-4C91-A7D3-4E9D853CA42A}">
  <sheetPr>
    <pageSetUpPr fitToPage="1"/>
  </sheetPr>
  <dimension ref="A1:AF26"/>
  <sheetViews>
    <sheetView tabSelected="1" topLeftCell="J1" workbookViewId="0">
      <pane ySplit="6" topLeftCell="A7" activePane="bottomLeft" state="frozen"/>
      <selection pane="bottomLeft" activeCell="B12" sqref="B12:AB13"/>
    </sheetView>
  </sheetViews>
  <sheetFormatPr defaultColWidth="9.1796875" defaultRowHeight="15.5" x14ac:dyDescent="0.35"/>
  <cols>
    <col min="1" max="1" width="10.81640625" style="3" customWidth="1"/>
    <col min="2" max="2" width="34.54296875" style="3" customWidth="1"/>
    <col min="3" max="3" width="9.7265625" style="3" customWidth="1"/>
    <col min="4" max="5" width="11.26953125" style="3" customWidth="1"/>
    <col min="6" max="6" width="10.453125" style="3" customWidth="1"/>
    <col min="7" max="8" width="9.453125" style="3" customWidth="1"/>
    <col min="9" max="9" width="13" style="3" customWidth="1"/>
    <col min="10" max="10" width="11.26953125" style="3" customWidth="1"/>
    <col min="11" max="11" width="10.54296875" style="3" customWidth="1"/>
    <col min="12" max="12" width="9.453125" style="3" customWidth="1"/>
    <col min="13" max="13" width="11.26953125" style="3" customWidth="1"/>
    <col min="14" max="14" width="9.453125" style="3" customWidth="1"/>
    <col min="15" max="15" width="11.26953125" style="3" customWidth="1"/>
    <col min="16" max="16" width="9.453125" style="3" customWidth="1"/>
    <col min="17" max="17" width="10.7265625" style="3" customWidth="1"/>
    <col min="18" max="18" width="9.453125" style="3" customWidth="1"/>
    <col min="19" max="19" width="10" style="3" customWidth="1"/>
    <col min="20" max="20" width="9.453125" style="3" customWidth="1"/>
    <col min="21" max="22" width="9.7265625" style="3" customWidth="1"/>
    <col min="23" max="23" width="11.1796875" style="3" customWidth="1"/>
    <col min="24" max="24" width="9.453125" style="3" customWidth="1"/>
    <col min="25" max="25" width="11.26953125" style="3" customWidth="1"/>
    <col min="26" max="26" width="9.7265625" style="3" customWidth="1"/>
    <col min="27" max="16384" width="9.1796875" style="3"/>
  </cols>
  <sheetData>
    <row r="1" spans="1:32" x14ac:dyDescent="0.35">
      <c r="A1" s="1" t="s">
        <v>21</v>
      </c>
      <c r="B1" s="2"/>
      <c r="C1" s="2"/>
      <c r="E1" s="2"/>
      <c r="F1" s="2"/>
      <c r="G1" s="2"/>
      <c r="H1" s="2"/>
      <c r="I1" s="23"/>
      <c r="J1" s="2"/>
      <c r="K1" s="2"/>
      <c r="L1" s="29"/>
      <c r="M1" s="2"/>
      <c r="N1" s="2"/>
      <c r="O1" s="29"/>
      <c r="P1" s="2"/>
      <c r="Q1" s="2"/>
      <c r="R1" s="2"/>
      <c r="S1" s="2"/>
      <c r="T1" s="2"/>
      <c r="U1" s="2"/>
      <c r="V1" s="2"/>
      <c r="W1" s="2"/>
      <c r="X1" s="2"/>
      <c r="Y1" s="2"/>
      <c r="Z1" s="2"/>
    </row>
    <row r="2" spans="1:32" ht="31" x14ac:dyDescent="0.35">
      <c r="A2" s="1" t="s">
        <v>22</v>
      </c>
      <c r="B2" s="2"/>
      <c r="C2" s="2"/>
      <c r="E2" s="4" t="s">
        <v>39</v>
      </c>
      <c r="F2" s="2"/>
      <c r="G2" s="2"/>
      <c r="H2" s="2"/>
      <c r="I2" s="2"/>
      <c r="J2" s="2"/>
      <c r="K2" s="2"/>
      <c r="L2" s="28"/>
      <c r="M2" s="2"/>
      <c r="N2" s="2"/>
      <c r="O2" s="29"/>
      <c r="P2" s="29"/>
      <c r="Q2" s="2"/>
      <c r="R2" s="2"/>
      <c r="S2" s="2"/>
      <c r="T2" s="2"/>
      <c r="U2" s="2"/>
      <c r="V2" s="2"/>
      <c r="W2" s="2"/>
      <c r="X2" s="2"/>
      <c r="Y2" s="2"/>
      <c r="Z2" s="2"/>
    </row>
    <row r="3" spans="1:32" x14ac:dyDescent="0.35">
      <c r="A3" s="1" t="s">
        <v>23</v>
      </c>
      <c r="B3" s="2"/>
      <c r="C3" s="2"/>
      <c r="F3" s="2"/>
      <c r="G3" s="2"/>
      <c r="H3" s="2"/>
      <c r="I3" s="2"/>
      <c r="J3" s="2"/>
      <c r="K3" s="2"/>
      <c r="L3" s="2"/>
      <c r="M3" s="2"/>
      <c r="N3" s="2"/>
      <c r="O3" s="2"/>
      <c r="P3" s="29"/>
      <c r="Q3" s="2"/>
      <c r="R3" s="2"/>
      <c r="S3" s="2"/>
      <c r="T3" s="2"/>
      <c r="U3" s="2"/>
      <c r="V3" s="2"/>
      <c r="W3" s="2"/>
      <c r="X3" s="2"/>
      <c r="Y3" s="2"/>
      <c r="Z3" s="2"/>
    </row>
    <row r="4" spans="1:32" x14ac:dyDescent="0.35">
      <c r="A4" s="2"/>
      <c r="B4" s="5"/>
      <c r="C4" s="5"/>
      <c r="D4" s="6"/>
      <c r="E4" s="6"/>
      <c r="F4" s="6"/>
      <c r="G4" s="6"/>
      <c r="H4" s="6"/>
      <c r="I4" s="6"/>
      <c r="J4" s="6"/>
      <c r="K4" s="6"/>
      <c r="L4" s="6"/>
      <c r="M4" s="6"/>
      <c r="N4" s="6"/>
      <c r="O4" s="6"/>
      <c r="P4" s="6"/>
      <c r="Q4" s="6"/>
      <c r="R4" s="6"/>
      <c r="S4" s="6"/>
      <c r="T4" s="6"/>
      <c r="U4" s="6"/>
      <c r="V4" s="6"/>
      <c r="W4" s="6"/>
      <c r="X4" s="6"/>
      <c r="Y4" s="6"/>
      <c r="Z4" s="6"/>
    </row>
    <row r="5" spans="1:32" ht="30" customHeight="1" x14ac:dyDescent="0.35">
      <c r="A5" s="63" t="s">
        <v>25</v>
      </c>
      <c r="B5" s="63" t="s">
        <v>38</v>
      </c>
      <c r="C5" s="52"/>
      <c r="D5" s="63" t="s">
        <v>0</v>
      </c>
      <c r="E5" s="63" t="s">
        <v>1</v>
      </c>
      <c r="F5" s="63" t="s">
        <v>2</v>
      </c>
      <c r="G5" s="63" t="s">
        <v>4</v>
      </c>
      <c r="H5" s="63" t="s">
        <v>3</v>
      </c>
      <c r="I5" s="63" t="s">
        <v>5</v>
      </c>
      <c r="J5" s="65" t="s">
        <v>6</v>
      </c>
      <c r="K5" s="66"/>
      <c r="L5" s="65" t="s">
        <v>7</v>
      </c>
      <c r="M5" s="66"/>
      <c r="N5" s="65" t="s">
        <v>8</v>
      </c>
      <c r="O5" s="66"/>
      <c r="P5" s="65" t="s">
        <v>9</v>
      </c>
      <c r="Q5" s="66"/>
      <c r="R5" s="65" t="s">
        <v>10</v>
      </c>
      <c r="S5" s="66"/>
      <c r="T5" s="65" t="s">
        <v>11</v>
      </c>
      <c r="U5" s="66"/>
      <c r="V5" s="65" t="s">
        <v>12</v>
      </c>
      <c r="W5" s="66"/>
      <c r="X5" s="63" t="s">
        <v>13</v>
      </c>
      <c r="Y5" s="65" t="s">
        <v>14</v>
      </c>
      <c r="Z5" s="66"/>
      <c r="AB5" s="31" t="s">
        <v>40</v>
      </c>
    </row>
    <row r="6" spans="1:32" x14ac:dyDescent="0.35">
      <c r="A6" s="64"/>
      <c r="B6" s="64"/>
      <c r="C6" s="53"/>
      <c r="D6" s="64"/>
      <c r="E6" s="64"/>
      <c r="F6" s="64"/>
      <c r="G6" s="64"/>
      <c r="H6" s="64"/>
      <c r="I6" s="64"/>
      <c r="J6" s="7" t="s">
        <v>24</v>
      </c>
      <c r="K6" s="7" t="s">
        <v>15</v>
      </c>
      <c r="L6" s="7" t="str">
        <f>+$J$6</f>
        <v>Farmers</v>
      </c>
      <c r="M6" s="7" t="s">
        <v>15</v>
      </c>
      <c r="N6" s="7" t="str">
        <f>+$J$6</f>
        <v>Farmers</v>
      </c>
      <c r="O6" s="7" t="s">
        <v>15</v>
      </c>
      <c r="P6" s="7" t="str">
        <f>+$J$6</f>
        <v>Farmers</v>
      </c>
      <c r="Q6" s="7" t="s">
        <v>15</v>
      </c>
      <c r="R6" s="7" t="str">
        <f>+$J$6</f>
        <v>Farmers</v>
      </c>
      <c r="S6" s="7" t="s">
        <v>15</v>
      </c>
      <c r="T6" s="7" t="str">
        <f>+$J$6</f>
        <v>Farmers</v>
      </c>
      <c r="U6" s="7" t="s">
        <v>15</v>
      </c>
      <c r="V6" s="7" t="str">
        <f>+$J$6</f>
        <v>Farmers</v>
      </c>
      <c r="W6" s="7" t="s">
        <v>15</v>
      </c>
      <c r="X6" s="64" t="s">
        <v>16</v>
      </c>
      <c r="Y6" s="7" t="str">
        <f>+$J$6</f>
        <v>Farmers</v>
      </c>
      <c r="Z6" s="7" t="s">
        <v>15</v>
      </c>
      <c r="AB6" s="7" t="str">
        <f>+$J$6</f>
        <v>Farmers</v>
      </c>
    </row>
    <row r="7" spans="1:32" x14ac:dyDescent="0.35">
      <c r="A7" s="19" t="s">
        <v>26</v>
      </c>
      <c r="B7" s="8" t="s">
        <v>35</v>
      </c>
      <c r="C7" s="8"/>
      <c r="D7" s="24">
        <v>4247.2</v>
      </c>
      <c r="E7" s="25"/>
      <c r="F7" s="25"/>
      <c r="G7" s="25"/>
      <c r="H7" s="9"/>
      <c r="I7" s="10">
        <f t="shared" ref="I7:I15" si="0">SUM(D7:H7)</f>
        <v>4247.2</v>
      </c>
      <c r="J7" s="25"/>
      <c r="K7" s="25">
        <v>0</v>
      </c>
      <c r="L7" s="25"/>
      <c r="M7" s="25">
        <v>0</v>
      </c>
      <c r="N7" s="25"/>
      <c r="O7" s="25"/>
      <c r="P7" s="25"/>
      <c r="Q7" s="25"/>
      <c r="R7" s="25"/>
      <c r="S7" s="25"/>
      <c r="T7" s="25"/>
      <c r="U7" s="25"/>
      <c r="V7" s="25"/>
      <c r="W7" s="25"/>
      <c r="X7" s="25"/>
      <c r="Y7" s="10">
        <f t="shared" ref="Y7:Y15" si="1">+I7+J7+L7+N7+P7+R7+T7+V7+X7</f>
        <v>4247.2</v>
      </c>
      <c r="Z7" s="10">
        <f>+K7+M7+O7+Q7+S7+U7+W7</f>
        <v>0</v>
      </c>
      <c r="AB7" s="32"/>
    </row>
    <row r="8" spans="1:32" x14ac:dyDescent="0.35">
      <c r="A8" s="19" t="s">
        <v>27</v>
      </c>
      <c r="B8" s="8" t="s">
        <v>17</v>
      </c>
      <c r="C8" s="8"/>
      <c r="D8" s="22">
        <v>81405.69</v>
      </c>
      <c r="E8" s="17"/>
      <c r="F8" s="17"/>
      <c r="G8" s="17"/>
      <c r="H8" s="9"/>
      <c r="I8" s="10">
        <f t="shared" si="0"/>
        <v>81405.69</v>
      </c>
      <c r="J8" s="25">
        <v>8000.2300000000005</v>
      </c>
      <c r="K8" s="17">
        <v>889</v>
      </c>
      <c r="L8" s="25">
        <v>154.70000000000002</v>
      </c>
      <c r="M8" s="17">
        <v>287.42</v>
      </c>
      <c r="N8" s="17"/>
      <c r="O8" s="17"/>
      <c r="P8" s="17">
        <v>391.79</v>
      </c>
      <c r="Q8" s="17"/>
      <c r="R8" s="17">
        <v>340.69</v>
      </c>
      <c r="S8" s="17"/>
      <c r="T8" s="17">
        <v>760.8</v>
      </c>
      <c r="U8" s="17">
        <v>11693.6</v>
      </c>
      <c r="V8" s="17">
        <v>18677.75</v>
      </c>
      <c r="W8" s="17"/>
      <c r="X8" s="25"/>
      <c r="Y8" s="10">
        <f t="shared" si="1"/>
        <v>109731.65</v>
      </c>
      <c r="Z8" s="10">
        <f t="shared" ref="Z8:Z15" si="2">+K8+M8+O8+Q8+S8+U8+W8</f>
        <v>12870.02</v>
      </c>
      <c r="AB8" s="32"/>
    </row>
    <row r="9" spans="1:32" x14ac:dyDescent="0.35">
      <c r="A9" s="19" t="s">
        <v>28</v>
      </c>
      <c r="B9" s="8" t="s">
        <v>19</v>
      </c>
      <c r="C9" s="8"/>
      <c r="D9" s="22">
        <v>72993.759999999995</v>
      </c>
      <c r="E9" s="17"/>
      <c r="F9" s="17"/>
      <c r="G9" s="17"/>
      <c r="H9" s="9"/>
      <c r="I9" s="10">
        <f t="shared" si="0"/>
        <v>72993.759999999995</v>
      </c>
      <c r="J9" s="25">
        <v>9144.4499999999989</v>
      </c>
      <c r="K9" s="17">
        <v>1016.12</v>
      </c>
      <c r="L9" s="25">
        <v>140.21</v>
      </c>
      <c r="M9" s="17">
        <v>260.39999999999998</v>
      </c>
      <c r="N9" s="17"/>
      <c r="O9" s="17"/>
      <c r="P9" s="17">
        <v>371</v>
      </c>
      <c r="Q9" s="17"/>
      <c r="R9" s="17">
        <v>321.79000000000002</v>
      </c>
      <c r="S9" s="17"/>
      <c r="T9" s="17">
        <v>718.5</v>
      </c>
      <c r="U9" s="17">
        <f>650+12652</f>
        <v>13302</v>
      </c>
      <c r="V9" s="17">
        <v>17641.12</v>
      </c>
      <c r="W9" s="17"/>
      <c r="X9" s="25"/>
      <c r="Y9" s="10">
        <f t="shared" si="1"/>
        <v>101330.82999999999</v>
      </c>
      <c r="Z9" s="10">
        <f t="shared" si="2"/>
        <v>14578.52</v>
      </c>
      <c r="AB9" s="32"/>
    </row>
    <row r="10" spans="1:32" x14ac:dyDescent="0.35">
      <c r="A10" s="19" t="s">
        <v>29</v>
      </c>
      <c r="B10" s="8" t="s">
        <v>20</v>
      </c>
      <c r="C10" s="8"/>
      <c r="D10" s="22">
        <v>80074.66</v>
      </c>
      <c r="E10" s="17"/>
      <c r="F10" s="17"/>
      <c r="G10" s="17"/>
      <c r="H10" s="9"/>
      <c r="I10" s="10">
        <f t="shared" si="0"/>
        <v>80074.66</v>
      </c>
      <c r="J10" s="25">
        <v>12329.38</v>
      </c>
      <c r="K10" s="17">
        <v>1370.04</v>
      </c>
      <c r="L10" s="25">
        <v>244.01999999999998</v>
      </c>
      <c r="M10" s="17">
        <v>453.32</v>
      </c>
      <c r="N10" s="17"/>
      <c r="O10" s="17"/>
      <c r="P10" s="17">
        <v>391.79</v>
      </c>
      <c r="Q10" s="17"/>
      <c r="R10" s="17">
        <v>340.41</v>
      </c>
      <c r="S10" s="17"/>
      <c r="T10" s="17">
        <v>760.2</v>
      </c>
      <c r="U10" s="17">
        <v>10490.76</v>
      </c>
      <c r="V10" s="17">
        <v>18663.89</v>
      </c>
      <c r="W10" s="17"/>
      <c r="X10" s="25"/>
      <c r="Y10" s="10">
        <f t="shared" si="1"/>
        <v>112804.35</v>
      </c>
      <c r="Z10" s="10">
        <f t="shared" si="2"/>
        <v>12314.12</v>
      </c>
      <c r="AB10" s="32"/>
    </row>
    <row r="11" spans="1:32" x14ac:dyDescent="0.35">
      <c r="A11" s="20" t="s">
        <v>30</v>
      </c>
      <c r="B11" s="8" t="s">
        <v>36</v>
      </c>
      <c r="C11" s="8"/>
      <c r="D11" s="22">
        <v>67617.72</v>
      </c>
      <c r="E11" s="9"/>
      <c r="F11" s="17"/>
      <c r="G11" s="17"/>
      <c r="H11" s="9"/>
      <c r="I11" s="10">
        <f t="shared" si="0"/>
        <v>67617.72</v>
      </c>
      <c r="J11" s="25">
        <v>12329.38</v>
      </c>
      <c r="K11" s="17">
        <v>1370.04</v>
      </c>
      <c r="L11" s="25">
        <v>244.02</v>
      </c>
      <c r="M11" s="17">
        <v>453.32</v>
      </c>
      <c r="N11" s="17"/>
      <c r="O11" s="17"/>
      <c r="P11" s="17">
        <v>341.32</v>
      </c>
      <c r="Q11" s="17"/>
      <c r="R11" s="17">
        <v>286.44</v>
      </c>
      <c r="S11" s="17"/>
      <c r="T11" s="17">
        <v>658.05</v>
      </c>
      <c r="U11" s="17">
        <v>5922.75</v>
      </c>
      <c r="V11" s="17">
        <v>16154.81</v>
      </c>
      <c r="W11" s="17"/>
      <c r="X11" s="25"/>
      <c r="Y11" s="10">
        <f t="shared" si="1"/>
        <v>97631.74000000002</v>
      </c>
      <c r="Z11" s="10">
        <f t="shared" si="2"/>
        <v>7746.11</v>
      </c>
      <c r="AB11" s="32"/>
    </row>
    <row r="12" spans="1:32" x14ac:dyDescent="0.35">
      <c r="A12" s="20" t="s">
        <v>31</v>
      </c>
      <c r="B12" s="67"/>
      <c r="C12" s="67"/>
      <c r="D12" s="74"/>
      <c r="E12" s="69"/>
      <c r="F12" s="70"/>
      <c r="G12" s="70"/>
      <c r="H12" s="69"/>
      <c r="I12" s="71"/>
      <c r="J12" s="75"/>
      <c r="K12" s="70"/>
      <c r="L12" s="75"/>
      <c r="M12" s="70"/>
      <c r="N12" s="70"/>
      <c r="O12" s="70"/>
      <c r="P12" s="70"/>
      <c r="Q12" s="70"/>
      <c r="R12" s="70"/>
      <c r="S12" s="70"/>
      <c r="T12" s="70"/>
      <c r="U12" s="70"/>
      <c r="V12" s="70"/>
      <c r="W12" s="70"/>
      <c r="X12" s="75"/>
      <c r="Y12" s="71"/>
      <c r="Z12" s="71"/>
      <c r="AA12" s="72"/>
      <c r="AB12" s="73"/>
    </row>
    <row r="13" spans="1:32" x14ac:dyDescent="0.35">
      <c r="A13" s="20" t="s">
        <v>32</v>
      </c>
      <c r="B13" s="67"/>
      <c r="C13" s="67"/>
      <c r="D13" s="74"/>
      <c r="E13" s="69"/>
      <c r="F13" s="70"/>
      <c r="G13" s="70"/>
      <c r="H13" s="69"/>
      <c r="I13" s="71"/>
      <c r="J13" s="75"/>
      <c r="K13" s="70"/>
      <c r="L13" s="75"/>
      <c r="M13" s="70"/>
      <c r="N13" s="70"/>
      <c r="O13" s="70"/>
      <c r="P13" s="70"/>
      <c r="Q13" s="70"/>
      <c r="R13" s="70"/>
      <c r="S13" s="70"/>
      <c r="T13" s="70"/>
      <c r="U13" s="70"/>
      <c r="V13" s="70"/>
      <c r="W13" s="70"/>
      <c r="X13" s="75"/>
      <c r="Y13" s="71"/>
      <c r="Z13" s="71"/>
      <c r="AA13" s="72"/>
      <c r="AB13" s="73"/>
    </row>
    <row r="14" spans="1:32" x14ac:dyDescent="0.35">
      <c r="A14" s="20" t="s">
        <v>33</v>
      </c>
      <c r="B14" s="56" t="s">
        <v>18</v>
      </c>
      <c r="C14" s="56"/>
      <c r="D14" s="57">
        <v>67440</v>
      </c>
      <c r="E14" s="13"/>
      <c r="F14" s="17"/>
      <c r="G14" s="17"/>
      <c r="H14" s="13"/>
      <c r="I14" s="58">
        <f t="shared" si="0"/>
        <v>67440</v>
      </c>
      <c r="J14" s="25">
        <v>12329.38</v>
      </c>
      <c r="K14" s="17">
        <v>1370.04</v>
      </c>
      <c r="L14" s="25">
        <v>244.02</v>
      </c>
      <c r="M14" s="17">
        <v>453.32</v>
      </c>
      <c r="N14" s="17"/>
      <c r="O14" s="17"/>
      <c r="P14" s="17">
        <v>347.27</v>
      </c>
      <c r="Q14" s="17"/>
      <c r="R14" s="17">
        <v>299.18</v>
      </c>
      <c r="S14" s="17"/>
      <c r="T14" s="17">
        <f>4046.4+2697.6</f>
        <v>6744</v>
      </c>
      <c r="U14" s="17">
        <v>2697.6</v>
      </c>
      <c r="V14" s="17"/>
      <c r="W14" s="17"/>
      <c r="X14" s="25"/>
      <c r="Y14" s="58">
        <f>+I14+J14+L14+N14+P14+R14+T14+V14+X14</f>
        <v>87403.85</v>
      </c>
      <c r="Z14" s="58">
        <f>+K14+M14+O14+Q14+S14+U14+W14</f>
        <v>4520.96</v>
      </c>
      <c r="AA14" s="59"/>
      <c r="AB14" s="60"/>
      <c r="AC14" s="59"/>
      <c r="AD14" s="59"/>
      <c r="AE14" s="59"/>
      <c r="AF14" s="59"/>
    </row>
    <row r="15" spans="1:32" x14ac:dyDescent="0.35">
      <c r="A15" s="20" t="s">
        <v>34</v>
      </c>
      <c r="B15" s="56" t="s">
        <v>37</v>
      </c>
      <c r="C15" s="56"/>
      <c r="D15" s="57">
        <v>114778.86</v>
      </c>
      <c r="E15" s="13"/>
      <c r="F15" s="17"/>
      <c r="G15" s="17"/>
      <c r="H15" s="13"/>
      <c r="I15" s="58">
        <f t="shared" si="0"/>
        <v>114778.86</v>
      </c>
      <c r="J15" s="25">
        <v>10568.039999999999</v>
      </c>
      <c r="K15" s="17">
        <v>1174.32</v>
      </c>
      <c r="L15" s="25">
        <v>209.16</v>
      </c>
      <c r="M15" s="17">
        <v>388.56</v>
      </c>
      <c r="N15" s="17"/>
      <c r="O15" s="17"/>
      <c r="P15" s="17">
        <v>508.8</v>
      </c>
      <c r="Q15" s="17"/>
      <c r="R15" s="17">
        <v>232.5</v>
      </c>
      <c r="S15" s="17"/>
      <c r="T15" s="17">
        <f>6461.98+4307.94</f>
        <v>10769.919999999998</v>
      </c>
      <c r="U15" s="17">
        <v>4307.9399999999996</v>
      </c>
      <c r="V15" s="17"/>
      <c r="W15" s="17"/>
      <c r="X15" s="25">
        <v>15169</v>
      </c>
      <c r="Y15" s="58">
        <f t="shared" si="1"/>
        <v>152236.28</v>
      </c>
      <c r="Z15" s="58">
        <f t="shared" si="2"/>
        <v>5870.82</v>
      </c>
      <c r="AA15" s="59"/>
      <c r="AB15" s="60"/>
      <c r="AC15" s="59"/>
      <c r="AD15" s="59"/>
      <c r="AE15" s="59"/>
      <c r="AF15" s="59"/>
    </row>
    <row r="16" spans="1:32" x14ac:dyDescent="0.35">
      <c r="A16" s="14"/>
      <c r="B16" s="15"/>
      <c r="C16" s="15"/>
      <c r="D16" s="11"/>
      <c r="E16" s="11"/>
      <c r="F16" s="11"/>
      <c r="G16" s="11"/>
      <c r="H16" s="11"/>
      <c r="I16" s="61"/>
      <c r="J16" s="11"/>
      <c r="K16" s="11"/>
      <c r="L16" s="11"/>
      <c r="M16" s="11"/>
      <c r="N16" s="11"/>
      <c r="O16" s="11"/>
      <c r="P16" s="11"/>
      <c r="Q16" s="11"/>
      <c r="R16" s="11"/>
      <c r="S16" s="11"/>
      <c r="T16" s="11"/>
      <c r="U16" s="11"/>
      <c r="V16" s="11"/>
      <c r="W16" s="11"/>
      <c r="X16" s="11"/>
      <c r="Y16" s="12"/>
      <c r="Z16" s="12"/>
      <c r="AB16" s="32"/>
    </row>
    <row r="17" spans="4:28" x14ac:dyDescent="0.35">
      <c r="K17" s="21"/>
    </row>
    <row r="18" spans="4:28" x14ac:dyDescent="0.35">
      <c r="I18" s="26"/>
      <c r="J18" s="21"/>
      <c r="K18" s="21"/>
      <c r="L18" s="21"/>
      <c r="M18" s="21"/>
    </row>
    <row r="19" spans="4:28" x14ac:dyDescent="0.35">
      <c r="D19" s="18"/>
      <c r="E19" s="30"/>
      <c r="F19" s="18"/>
      <c r="G19" s="18"/>
      <c r="H19" s="18"/>
      <c r="I19" s="18"/>
      <c r="J19" s="18"/>
      <c r="K19" s="18"/>
      <c r="L19" s="18"/>
      <c r="M19" s="18"/>
      <c r="N19" s="18"/>
      <c r="O19" s="18"/>
      <c r="P19" s="18"/>
      <c r="Q19" s="18"/>
      <c r="R19" s="18"/>
      <c r="S19" s="18"/>
      <c r="T19" s="18"/>
      <c r="U19" s="18"/>
      <c r="V19" s="18"/>
      <c r="W19" s="18"/>
      <c r="X19" s="18"/>
      <c r="Y19" s="18"/>
      <c r="Z19" s="18"/>
      <c r="AA19" s="18"/>
    </row>
    <row r="20" spans="4:28" x14ac:dyDescent="0.35">
      <c r="E20" s="28"/>
      <c r="AB20" s="18"/>
    </row>
    <row r="21" spans="4:28" x14ac:dyDescent="0.35">
      <c r="E21" s="21"/>
    </row>
    <row r="22" spans="4:28" x14ac:dyDescent="0.35">
      <c r="E22" s="21"/>
      <c r="U22" s="27"/>
    </row>
    <row r="23" spans="4:28" x14ac:dyDescent="0.35">
      <c r="U23" s="27"/>
    </row>
    <row r="24" spans="4:28" x14ac:dyDescent="0.35">
      <c r="U24" s="27"/>
    </row>
    <row r="26" spans="4:28" x14ac:dyDescent="0.35">
      <c r="D26" s="21"/>
    </row>
  </sheetData>
  <mergeCells count="17">
    <mergeCell ref="L5:M5"/>
    <mergeCell ref="A5:A6"/>
    <mergeCell ref="B5:B6"/>
    <mergeCell ref="D5:D6"/>
    <mergeCell ref="E5:E6"/>
    <mergeCell ref="F5:F6"/>
    <mergeCell ref="G5:G6"/>
    <mergeCell ref="H5:H6"/>
    <mergeCell ref="I5:I6"/>
    <mergeCell ref="J5:K5"/>
    <mergeCell ref="Y5:Z5"/>
    <mergeCell ref="N5:O5"/>
    <mergeCell ref="P5:Q5"/>
    <mergeCell ref="R5:S5"/>
    <mergeCell ref="T5:U5"/>
    <mergeCell ref="V5:W5"/>
    <mergeCell ref="X5:X6"/>
  </mergeCells>
  <pageMargins left="0" right="0" top="0" bottom="0" header="0.3" footer="0.3"/>
  <pageSetup scale="4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F347C0-88B0-4193-AF0E-0B9A484B29FA}">
  <sheetPr>
    <pageSetUpPr fitToPage="1"/>
  </sheetPr>
  <dimension ref="A1:B36"/>
  <sheetViews>
    <sheetView topLeftCell="B9" zoomScale="190" zoomScaleNormal="190" workbookViewId="0">
      <selection activeCell="C12" sqref="C12"/>
    </sheetView>
  </sheetViews>
  <sheetFormatPr defaultColWidth="9.1796875" defaultRowHeight="14" x14ac:dyDescent="0.3"/>
  <cols>
    <col min="1" max="1" width="94.81640625" style="34" customWidth="1"/>
    <col min="2" max="16384" width="9.1796875" style="33"/>
  </cols>
  <sheetData>
    <row r="1" spans="1:1" x14ac:dyDescent="0.3">
      <c r="A1" s="48" t="s">
        <v>21</v>
      </c>
    </row>
    <row r="2" spans="1:1" x14ac:dyDescent="0.3">
      <c r="A2" s="48" t="s">
        <v>42</v>
      </c>
    </row>
    <row r="3" spans="1:1" x14ac:dyDescent="0.3">
      <c r="A3" s="48" t="s">
        <v>91</v>
      </c>
    </row>
    <row r="4" spans="1:1" x14ac:dyDescent="0.3">
      <c r="A4" s="48"/>
    </row>
    <row r="5" spans="1:1" x14ac:dyDescent="0.3">
      <c r="A5" s="42" t="s">
        <v>73</v>
      </c>
    </row>
    <row r="6" spans="1:1" ht="42" x14ac:dyDescent="0.3">
      <c r="A6" s="46" t="s">
        <v>95</v>
      </c>
    </row>
    <row r="7" spans="1:1" x14ac:dyDescent="0.3">
      <c r="A7" s="46"/>
    </row>
    <row r="8" spans="1:1" x14ac:dyDescent="0.3">
      <c r="A8" s="42" t="s">
        <v>74</v>
      </c>
    </row>
    <row r="9" spans="1:1" ht="28" x14ac:dyDescent="0.3">
      <c r="A9" s="46" t="s">
        <v>96</v>
      </c>
    </row>
    <row r="11" spans="1:1" x14ac:dyDescent="0.3">
      <c r="A11" s="42" t="s">
        <v>54</v>
      </c>
    </row>
    <row r="12" spans="1:1" ht="70" x14ac:dyDescent="0.3">
      <c r="A12" s="46" t="s">
        <v>77</v>
      </c>
    </row>
    <row r="13" spans="1:1" x14ac:dyDescent="0.3">
      <c r="A13" s="46"/>
    </row>
    <row r="14" spans="1:1" x14ac:dyDescent="0.3">
      <c r="A14" s="42" t="s">
        <v>55</v>
      </c>
    </row>
    <row r="15" spans="1:1" x14ac:dyDescent="0.3">
      <c r="A15" s="46" t="s">
        <v>56</v>
      </c>
    </row>
    <row r="17" spans="1:1" x14ac:dyDescent="0.3">
      <c r="A17" s="42" t="s">
        <v>57</v>
      </c>
    </row>
    <row r="18" spans="1:1" x14ac:dyDescent="0.3">
      <c r="A18" s="46" t="s">
        <v>58</v>
      </c>
    </row>
    <row r="20" spans="1:1" x14ac:dyDescent="0.3">
      <c r="A20" s="42" t="s">
        <v>59</v>
      </c>
    </row>
    <row r="21" spans="1:1" ht="84" x14ac:dyDescent="0.3">
      <c r="A21" s="45" t="s">
        <v>62</v>
      </c>
    </row>
    <row r="22" spans="1:1" ht="11.25" customHeight="1" x14ac:dyDescent="0.3">
      <c r="A22" s="45"/>
    </row>
    <row r="23" spans="1:1" ht="84" x14ac:dyDescent="0.3">
      <c r="A23" s="43" t="s">
        <v>60</v>
      </c>
    </row>
    <row r="24" spans="1:1" x14ac:dyDescent="0.3">
      <c r="A24" s="33"/>
    </row>
    <row r="25" spans="1:1" x14ac:dyDescent="0.3">
      <c r="A25" s="49" t="s">
        <v>9</v>
      </c>
    </row>
    <row r="26" spans="1:1" ht="28" x14ac:dyDescent="0.3">
      <c r="A26" s="54" t="s">
        <v>76</v>
      </c>
    </row>
    <row r="27" spans="1:1" x14ac:dyDescent="0.3">
      <c r="A27" s="44"/>
    </row>
    <row r="28" spans="1:1" x14ac:dyDescent="0.3">
      <c r="A28" s="42" t="s">
        <v>52</v>
      </c>
    </row>
    <row r="29" spans="1:1" x14ac:dyDescent="0.3">
      <c r="A29" s="44" t="s">
        <v>78</v>
      </c>
    </row>
    <row r="30" spans="1:1" x14ac:dyDescent="0.3">
      <c r="A30" s="44"/>
    </row>
    <row r="32" spans="1:1" x14ac:dyDescent="0.3">
      <c r="A32" s="42" t="s">
        <v>61</v>
      </c>
    </row>
    <row r="33" spans="1:2" ht="42" x14ac:dyDescent="0.3">
      <c r="A33" s="46" t="s">
        <v>79</v>
      </c>
    </row>
    <row r="35" spans="1:2" x14ac:dyDescent="0.3">
      <c r="A35" s="50" t="s">
        <v>53</v>
      </c>
    </row>
    <row r="36" spans="1:2" ht="42" x14ac:dyDescent="0.3">
      <c r="A36" s="46" t="s">
        <v>80</v>
      </c>
      <c r="B36" s="34"/>
    </row>
  </sheetData>
  <pageMargins left="0.7" right="0.7" top="0.75" bottom="0.75" header="0.3" footer="0.3"/>
  <pageSetup scale="7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A7A606-3076-46E8-8C6C-AF3287570C9C}">
  <sheetPr>
    <pageSetUpPr fitToPage="1"/>
  </sheetPr>
  <dimension ref="A1:AB18"/>
  <sheetViews>
    <sheetView workbookViewId="0">
      <selection activeCell="B12" sqref="B12:AB13"/>
    </sheetView>
  </sheetViews>
  <sheetFormatPr defaultColWidth="9.1796875" defaultRowHeight="15.5" x14ac:dyDescent="0.35"/>
  <cols>
    <col min="1" max="1" width="10.81640625" style="3" customWidth="1"/>
    <col min="2" max="2" width="34.54296875" style="3" customWidth="1"/>
    <col min="3" max="3" width="10.81640625" style="3" customWidth="1"/>
    <col min="4" max="4" width="11.26953125" style="3" customWidth="1"/>
    <col min="5" max="5" width="9.7265625" style="3" customWidth="1"/>
    <col min="6" max="8" width="9.453125" style="3" customWidth="1"/>
    <col min="9" max="9" width="13" style="3" customWidth="1"/>
    <col min="10" max="10" width="11.453125" style="3" customWidth="1"/>
    <col min="11" max="11" width="10.54296875" style="3" customWidth="1"/>
    <col min="12" max="12" width="9.54296875" style="3" customWidth="1"/>
    <col min="13" max="13" width="11.26953125" style="3" customWidth="1"/>
    <col min="14" max="14" width="9.453125" style="3" customWidth="1"/>
    <col min="15" max="15" width="11.26953125" style="3" customWidth="1"/>
    <col min="16" max="16" width="9.54296875" style="3" customWidth="1"/>
    <col min="17" max="17" width="10.7265625" style="3" customWidth="1"/>
    <col min="18" max="18" width="9.54296875" style="3" customWidth="1"/>
    <col min="19" max="19" width="10" style="3" customWidth="1"/>
    <col min="20" max="20" width="9.54296875" style="3" customWidth="1"/>
    <col min="21" max="21" width="9.81640625" style="3" customWidth="1"/>
    <col min="22" max="22" width="10.26953125" style="3" customWidth="1"/>
    <col min="23" max="23" width="11.1796875" style="3" customWidth="1"/>
    <col min="24" max="24" width="9.54296875" style="3" customWidth="1"/>
    <col min="25" max="25" width="11.26953125" style="3" customWidth="1"/>
    <col min="26" max="26" width="9.7265625" style="3" customWidth="1"/>
    <col min="27" max="27" width="5.26953125" style="3" customWidth="1"/>
    <col min="28" max="16384" width="9.1796875" style="3"/>
  </cols>
  <sheetData>
    <row r="1" spans="1:28" x14ac:dyDescent="0.35">
      <c r="A1" s="1" t="s">
        <v>21</v>
      </c>
      <c r="B1" s="2"/>
      <c r="C1" s="2"/>
      <c r="E1" s="2"/>
      <c r="F1" s="2"/>
      <c r="G1" s="2"/>
      <c r="H1" s="2"/>
      <c r="I1" s="2"/>
      <c r="J1" s="2"/>
      <c r="K1" s="2"/>
      <c r="L1" s="2"/>
      <c r="M1" s="2"/>
      <c r="N1" s="2"/>
      <c r="O1" s="2"/>
      <c r="P1" s="2"/>
      <c r="Q1" s="2"/>
      <c r="R1" s="2"/>
      <c r="S1" s="2"/>
      <c r="T1" s="2"/>
      <c r="U1" s="2"/>
      <c r="V1" s="2"/>
      <c r="W1" s="2"/>
      <c r="X1" s="2"/>
      <c r="Y1" s="2"/>
      <c r="Z1" s="2"/>
    </row>
    <row r="2" spans="1:28" x14ac:dyDescent="0.35">
      <c r="A2" s="1" t="s">
        <v>22</v>
      </c>
      <c r="B2" s="2"/>
      <c r="C2" s="2"/>
      <c r="E2" s="4">
        <v>2016</v>
      </c>
      <c r="F2" s="2"/>
      <c r="G2" s="2"/>
      <c r="H2" s="2"/>
      <c r="I2" s="2"/>
      <c r="J2" s="2"/>
      <c r="K2" s="2"/>
      <c r="M2" s="2"/>
      <c r="N2" s="2"/>
      <c r="O2" s="2"/>
      <c r="P2" s="2"/>
      <c r="Q2" s="2"/>
      <c r="R2" s="2"/>
      <c r="S2" s="2"/>
      <c r="T2" s="2"/>
      <c r="U2" s="2"/>
      <c r="V2" s="2"/>
      <c r="W2" s="2"/>
      <c r="X2" s="2"/>
      <c r="Y2" s="2"/>
      <c r="Z2" s="2"/>
    </row>
    <row r="3" spans="1:28" x14ac:dyDescent="0.35">
      <c r="A3" s="1" t="s">
        <v>23</v>
      </c>
      <c r="B3" s="2"/>
      <c r="C3" s="2"/>
      <c r="F3" s="2"/>
      <c r="G3" s="29"/>
      <c r="H3" s="2"/>
      <c r="I3" s="2"/>
      <c r="J3" s="2"/>
      <c r="K3" s="2"/>
      <c r="L3" s="2"/>
      <c r="M3" s="2"/>
      <c r="N3" s="2"/>
      <c r="O3" s="2"/>
      <c r="P3" s="2"/>
      <c r="Q3" s="2"/>
      <c r="R3" s="2"/>
      <c r="S3" s="2"/>
      <c r="T3" s="2"/>
      <c r="U3" s="2"/>
      <c r="V3" s="2"/>
      <c r="W3" s="2"/>
      <c r="X3" s="2"/>
      <c r="Y3" s="2"/>
      <c r="Z3" s="2"/>
    </row>
    <row r="4" spans="1:28" x14ac:dyDescent="0.35">
      <c r="A4" s="2"/>
      <c r="B4" s="5"/>
      <c r="C4" s="5"/>
      <c r="D4" s="6"/>
      <c r="E4" s="6"/>
      <c r="F4" s="6"/>
      <c r="G4" s="6"/>
      <c r="H4" s="6"/>
      <c r="I4" s="6"/>
      <c r="J4" s="6"/>
      <c r="K4" s="6"/>
      <c r="L4" s="6"/>
      <c r="M4" s="6"/>
      <c r="N4" s="6"/>
      <c r="O4" s="6"/>
      <c r="P4" s="6"/>
      <c r="Q4" s="6"/>
      <c r="R4" s="6"/>
      <c r="S4" s="6"/>
      <c r="T4" s="6"/>
      <c r="U4" s="6"/>
      <c r="V4" s="6"/>
      <c r="W4" s="6"/>
      <c r="X4" s="6"/>
      <c r="Y4" s="6"/>
      <c r="Z4" s="6"/>
    </row>
    <row r="5" spans="1:28" ht="36.75" customHeight="1" x14ac:dyDescent="0.35">
      <c r="A5" s="63" t="s">
        <v>25</v>
      </c>
      <c r="B5" s="63" t="s">
        <v>38</v>
      </c>
      <c r="C5" s="63" t="s">
        <v>81</v>
      </c>
      <c r="D5" s="63" t="s">
        <v>0</v>
      </c>
      <c r="E5" s="63" t="s">
        <v>1</v>
      </c>
      <c r="F5" s="63" t="s">
        <v>2</v>
      </c>
      <c r="G5" s="63" t="s">
        <v>4</v>
      </c>
      <c r="H5" s="63" t="s">
        <v>3</v>
      </c>
      <c r="I5" s="63" t="s">
        <v>5</v>
      </c>
      <c r="J5" s="65" t="s">
        <v>6</v>
      </c>
      <c r="K5" s="66"/>
      <c r="L5" s="65" t="s">
        <v>7</v>
      </c>
      <c r="M5" s="66"/>
      <c r="N5" s="65" t="s">
        <v>8</v>
      </c>
      <c r="O5" s="66"/>
      <c r="P5" s="65" t="s">
        <v>9</v>
      </c>
      <c r="Q5" s="66"/>
      <c r="R5" s="65" t="s">
        <v>10</v>
      </c>
      <c r="S5" s="66"/>
      <c r="T5" s="65" t="s">
        <v>11</v>
      </c>
      <c r="U5" s="66"/>
      <c r="V5" s="65" t="s">
        <v>12</v>
      </c>
      <c r="W5" s="66"/>
      <c r="X5" s="63" t="s">
        <v>13</v>
      </c>
      <c r="Y5" s="65" t="s">
        <v>14</v>
      </c>
      <c r="Z5" s="66"/>
      <c r="AB5" s="31" t="s">
        <v>40</v>
      </c>
    </row>
    <row r="6" spans="1:28" x14ac:dyDescent="0.35">
      <c r="A6" s="64"/>
      <c r="B6" s="64"/>
      <c r="C6" s="64"/>
      <c r="D6" s="64"/>
      <c r="E6" s="64"/>
      <c r="F6" s="64"/>
      <c r="G6" s="64"/>
      <c r="H6" s="64"/>
      <c r="I6" s="64"/>
      <c r="J6" s="7" t="s">
        <v>24</v>
      </c>
      <c r="K6" s="7" t="s">
        <v>15</v>
      </c>
      <c r="L6" s="7" t="str">
        <f>+$J$6</f>
        <v>Farmers</v>
      </c>
      <c r="M6" s="7" t="s">
        <v>15</v>
      </c>
      <c r="N6" s="7" t="str">
        <f>+$J$6</f>
        <v>Farmers</v>
      </c>
      <c r="O6" s="7" t="s">
        <v>15</v>
      </c>
      <c r="P6" s="7" t="str">
        <f>+$J$6</f>
        <v>Farmers</v>
      </c>
      <c r="Q6" s="7" t="s">
        <v>15</v>
      </c>
      <c r="R6" s="7" t="str">
        <f>+$J$6</f>
        <v>Farmers</v>
      </c>
      <c r="S6" s="7" t="s">
        <v>15</v>
      </c>
      <c r="T6" s="7" t="str">
        <f>+$J$6</f>
        <v>Farmers</v>
      </c>
      <c r="U6" s="7" t="s">
        <v>15</v>
      </c>
      <c r="V6" s="7" t="str">
        <f>+$J$6</f>
        <v>Farmers</v>
      </c>
      <c r="W6" s="7" t="s">
        <v>15</v>
      </c>
      <c r="X6" s="64" t="s">
        <v>16</v>
      </c>
      <c r="Y6" s="7" t="str">
        <f>+$J$6</f>
        <v>Farmers</v>
      </c>
      <c r="Z6" s="7" t="s">
        <v>15</v>
      </c>
      <c r="AB6" s="7" t="str">
        <f>+$J$6</f>
        <v>Farmers</v>
      </c>
    </row>
    <row r="7" spans="1:28" x14ac:dyDescent="0.35">
      <c r="A7" s="19" t="s">
        <v>26</v>
      </c>
      <c r="B7" s="8" t="s">
        <v>35</v>
      </c>
      <c r="C7" s="62">
        <v>88.93</v>
      </c>
      <c r="D7" s="9">
        <v>189013.77000000002</v>
      </c>
      <c r="E7" s="16"/>
      <c r="F7" s="16"/>
      <c r="G7" s="16"/>
      <c r="H7" s="9">
        <v>285</v>
      </c>
      <c r="I7" s="10">
        <f t="shared" ref="I7:I15" si="0">SUM(D7:H7)</f>
        <v>189298.77000000002</v>
      </c>
      <c r="J7" s="25">
        <f>11146+2850</f>
        <v>13996</v>
      </c>
      <c r="K7" s="25">
        <v>1788</v>
      </c>
      <c r="L7" s="25">
        <v>342</v>
      </c>
      <c r="M7" s="25">
        <v>312</v>
      </c>
      <c r="N7" s="25"/>
      <c r="O7" s="25"/>
      <c r="P7" s="25">
        <v>1035</v>
      </c>
      <c r="Q7" s="25"/>
      <c r="R7" s="25">
        <v>1695</v>
      </c>
      <c r="S7" s="25"/>
      <c r="T7" s="25">
        <v>1836</v>
      </c>
      <c r="U7" s="25">
        <v>2600</v>
      </c>
      <c r="V7" s="25">
        <v>36487</v>
      </c>
      <c r="W7" s="25"/>
      <c r="X7" s="25">
        <v>59</v>
      </c>
      <c r="Y7" s="10">
        <f>+I7+J7+L7+N7+P7+R7+T7+V7+X7</f>
        <v>244748.77000000002</v>
      </c>
      <c r="Z7" s="10">
        <f>+K7+M7+O7+Q7+S7+U7+W7</f>
        <v>4700</v>
      </c>
      <c r="AB7" s="32"/>
    </row>
    <row r="8" spans="1:28" x14ac:dyDescent="0.35">
      <c r="A8" s="19" t="s">
        <v>27</v>
      </c>
      <c r="B8" s="8" t="s">
        <v>17</v>
      </c>
      <c r="C8" s="62">
        <v>48.64</v>
      </c>
      <c r="D8" s="9">
        <v>102995.6</v>
      </c>
      <c r="E8" s="17"/>
      <c r="F8" s="17"/>
      <c r="G8" s="17"/>
      <c r="H8" s="9">
        <v>200</v>
      </c>
      <c r="I8" s="10">
        <f t="shared" si="0"/>
        <v>103195.6</v>
      </c>
      <c r="J8" s="17">
        <f>9335+3000</f>
        <v>12335</v>
      </c>
      <c r="K8" s="17">
        <v>1788</v>
      </c>
      <c r="L8" s="17">
        <v>395</v>
      </c>
      <c r="M8" s="17">
        <v>744</v>
      </c>
      <c r="N8" s="17"/>
      <c r="O8" s="17"/>
      <c r="P8" s="17">
        <v>569</v>
      </c>
      <c r="Q8" s="17"/>
      <c r="R8" s="17">
        <v>927</v>
      </c>
      <c r="S8" s="17"/>
      <c r="T8" s="17">
        <v>994</v>
      </c>
      <c r="U8" s="17">
        <v>994</v>
      </c>
      <c r="V8" s="17">
        <v>19957</v>
      </c>
      <c r="W8" s="17"/>
      <c r="X8" s="17">
        <f>4+55</f>
        <v>59</v>
      </c>
      <c r="Y8" s="10">
        <f t="shared" ref="Y8:Y15" si="1">+I8+J8+L8+N8+P8+R8+T8+V8+X8</f>
        <v>138431.6</v>
      </c>
      <c r="Z8" s="10">
        <f t="shared" ref="Z8:Z15" si="2">+K8+M8+O8+Q8+S8+U8+W8</f>
        <v>3526</v>
      </c>
      <c r="AB8" s="32"/>
    </row>
    <row r="9" spans="1:28" x14ac:dyDescent="0.35">
      <c r="A9" s="19" t="s">
        <v>28</v>
      </c>
      <c r="B9" s="8" t="s">
        <v>19</v>
      </c>
      <c r="C9" s="62">
        <v>45.5</v>
      </c>
      <c r="D9" s="9">
        <v>93342.720000000001</v>
      </c>
      <c r="E9" s="17"/>
      <c r="F9" s="17"/>
      <c r="G9" s="17"/>
      <c r="H9" s="9">
        <v>135</v>
      </c>
      <c r="I9" s="10">
        <f t="shared" si="0"/>
        <v>93477.72</v>
      </c>
      <c r="J9" s="17">
        <f>5120+1500</f>
        <v>6620</v>
      </c>
      <c r="K9" s="17"/>
      <c r="L9" s="17">
        <v>295</v>
      </c>
      <c r="M9" s="17">
        <v>0</v>
      </c>
      <c r="N9" s="17"/>
      <c r="O9" s="17"/>
      <c r="P9" s="17">
        <v>931</v>
      </c>
      <c r="Q9" s="17"/>
      <c r="R9" s="17">
        <v>867</v>
      </c>
      <c r="S9" s="17"/>
      <c r="T9" s="17">
        <v>931</v>
      </c>
      <c r="U9" s="17">
        <v>13957</v>
      </c>
      <c r="V9" s="17">
        <v>18671</v>
      </c>
      <c r="W9" s="17"/>
      <c r="X9" s="17">
        <v>59</v>
      </c>
      <c r="Y9" s="10">
        <f t="shared" si="1"/>
        <v>121851.72</v>
      </c>
      <c r="Z9" s="10">
        <f t="shared" si="2"/>
        <v>13957</v>
      </c>
      <c r="AB9" s="32"/>
    </row>
    <row r="10" spans="1:28" x14ac:dyDescent="0.35">
      <c r="A10" s="19" t="s">
        <v>29</v>
      </c>
      <c r="B10" s="8" t="s">
        <v>20</v>
      </c>
      <c r="C10" s="62">
        <v>48.4</v>
      </c>
      <c r="D10" s="9">
        <v>101094</v>
      </c>
      <c r="E10" s="17"/>
      <c r="F10" s="17"/>
      <c r="G10" s="17"/>
      <c r="H10" s="9">
        <v>130</v>
      </c>
      <c r="I10" s="10">
        <f t="shared" si="0"/>
        <v>101224</v>
      </c>
      <c r="J10" s="17">
        <f>15771+1091</f>
        <v>16862</v>
      </c>
      <c r="K10" s="17">
        <v>1788</v>
      </c>
      <c r="L10" s="17">
        <v>395</v>
      </c>
      <c r="M10" s="17">
        <v>744</v>
      </c>
      <c r="N10" s="17"/>
      <c r="O10" s="17"/>
      <c r="P10" s="17">
        <v>563</v>
      </c>
      <c r="Q10" s="17"/>
      <c r="R10" s="17">
        <v>923</v>
      </c>
      <c r="S10" s="17"/>
      <c r="T10" s="17">
        <v>990</v>
      </c>
      <c r="U10" s="17">
        <v>8906</v>
      </c>
      <c r="V10" s="17">
        <v>19859</v>
      </c>
      <c r="W10" s="17"/>
      <c r="X10" s="17">
        <v>59</v>
      </c>
      <c r="Y10" s="10">
        <f t="shared" si="1"/>
        <v>140875</v>
      </c>
      <c r="Z10" s="10">
        <f t="shared" si="2"/>
        <v>11438</v>
      </c>
      <c r="AB10" s="32"/>
    </row>
    <row r="11" spans="1:28" x14ac:dyDescent="0.35">
      <c r="A11" s="20" t="s">
        <v>30</v>
      </c>
      <c r="B11" s="8" t="s">
        <v>93</v>
      </c>
      <c r="C11" s="62">
        <v>30.36</v>
      </c>
      <c r="D11" s="9">
        <v>62223.839999999997</v>
      </c>
      <c r="E11" s="9">
        <v>10691.28</v>
      </c>
      <c r="F11" s="17"/>
      <c r="G11" s="17"/>
      <c r="H11" s="9">
        <v>125</v>
      </c>
      <c r="I11" s="10">
        <f t="shared" si="0"/>
        <v>73040.12</v>
      </c>
      <c r="J11" s="17">
        <f>15771+2250</f>
        <v>18021</v>
      </c>
      <c r="K11" s="17">
        <v>1788</v>
      </c>
      <c r="L11" s="17">
        <v>395</v>
      </c>
      <c r="M11" s="17">
        <v>744</v>
      </c>
      <c r="N11" s="17"/>
      <c r="O11" s="17"/>
      <c r="P11" s="17">
        <v>353</v>
      </c>
      <c r="Q11" s="17"/>
      <c r="R11" s="17">
        <v>579</v>
      </c>
      <c r="S11" s="17"/>
      <c r="T11" s="17">
        <v>621</v>
      </c>
      <c r="U11" s="17">
        <v>2531</v>
      </c>
      <c r="V11" s="17">
        <v>12454</v>
      </c>
      <c r="W11" s="17"/>
      <c r="X11" s="17">
        <v>59</v>
      </c>
      <c r="Y11" s="10">
        <f t="shared" si="1"/>
        <v>105522.12</v>
      </c>
      <c r="Z11" s="10">
        <f t="shared" si="2"/>
        <v>5063</v>
      </c>
      <c r="AB11" s="32">
        <v>50</v>
      </c>
    </row>
    <row r="12" spans="1:28" x14ac:dyDescent="0.35">
      <c r="A12" s="20" t="s">
        <v>31</v>
      </c>
      <c r="B12" s="67"/>
      <c r="C12" s="68"/>
      <c r="D12" s="69"/>
      <c r="E12" s="69"/>
      <c r="F12" s="70"/>
      <c r="G12" s="70"/>
      <c r="H12" s="69"/>
      <c r="I12" s="71"/>
      <c r="J12" s="70"/>
      <c r="K12" s="70"/>
      <c r="L12" s="70"/>
      <c r="M12" s="70"/>
      <c r="N12" s="70"/>
      <c r="O12" s="70"/>
      <c r="P12" s="70"/>
      <c r="Q12" s="70"/>
      <c r="R12" s="70"/>
      <c r="S12" s="70"/>
      <c r="T12" s="70"/>
      <c r="U12" s="70"/>
      <c r="V12" s="70"/>
      <c r="W12" s="70"/>
      <c r="X12" s="70"/>
      <c r="Y12" s="71"/>
      <c r="Z12" s="71"/>
      <c r="AA12" s="72"/>
      <c r="AB12" s="73"/>
    </row>
    <row r="13" spans="1:28" x14ac:dyDescent="0.35">
      <c r="A13" s="20" t="s">
        <v>32</v>
      </c>
      <c r="B13" s="67"/>
      <c r="C13" s="68"/>
      <c r="D13" s="69"/>
      <c r="E13" s="69"/>
      <c r="F13" s="70"/>
      <c r="G13" s="70"/>
      <c r="H13" s="69"/>
      <c r="I13" s="71"/>
      <c r="J13" s="70"/>
      <c r="K13" s="70"/>
      <c r="L13" s="70"/>
      <c r="M13" s="70"/>
      <c r="N13" s="70"/>
      <c r="O13" s="70"/>
      <c r="P13" s="70"/>
      <c r="Q13" s="70"/>
      <c r="R13" s="70"/>
      <c r="S13" s="70"/>
      <c r="T13" s="70"/>
      <c r="U13" s="70"/>
      <c r="V13" s="70"/>
      <c r="W13" s="70"/>
      <c r="X13" s="70"/>
      <c r="Y13" s="71"/>
      <c r="Z13" s="71"/>
      <c r="AA13" s="72"/>
      <c r="AB13" s="73"/>
    </row>
    <row r="14" spans="1:28" x14ac:dyDescent="0.35">
      <c r="A14" s="20" t="s">
        <v>33</v>
      </c>
      <c r="B14" s="8" t="s">
        <v>18</v>
      </c>
      <c r="C14" s="62"/>
      <c r="D14" s="13"/>
      <c r="E14" s="13"/>
      <c r="F14" s="17"/>
      <c r="G14" s="17"/>
      <c r="H14" s="9"/>
      <c r="I14" s="10">
        <f t="shared" si="0"/>
        <v>0</v>
      </c>
      <c r="J14" s="17"/>
      <c r="K14" s="17"/>
      <c r="L14" s="17"/>
      <c r="M14" s="17"/>
      <c r="N14" s="17"/>
      <c r="O14" s="17"/>
      <c r="P14" s="17"/>
      <c r="Q14" s="17"/>
      <c r="R14" s="17"/>
      <c r="S14" s="17"/>
      <c r="T14" s="17"/>
      <c r="U14" s="17"/>
      <c r="V14" s="17"/>
      <c r="W14" s="17"/>
      <c r="X14" s="17"/>
      <c r="Y14" s="10">
        <f t="shared" si="1"/>
        <v>0</v>
      </c>
      <c r="Z14" s="10">
        <f t="shared" si="2"/>
        <v>0</v>
      </c>
      <c r="AB14" s="32"/>
    </row>
    <row r="15" spans="1:28" x14ac:dyDescent="0.35">
      <c r="A15" s="20" t="s">
        <v>34</v>
      </c>
      <c r="B15" s="8" t="s">
        <v>37</v>
      </c>
      <c r="C15" s="62"/>
      <c r="D15" s="13"/>
      <c r="E15" s="13"/>
      <c r="F15" s="17"/>
      <c r="G15" s="17"/>
      <c r="H15" s="9"/>
      <c r="I15" s="10">
        <f t="shared" si="0"/>
        <v>0</v>
      </c>
      <c r="J15" s="17"/>
      <c r="K15" s="17"/>
      <c r="L15" s="17"/>
      <c r="M15" s="17"/>
      <c r="N15" s="17"/>
      <c r="O15" s="17"/>
      <c r="P15" s="17"/>
      <c r="Q15" s="17"/>
      <c r="R15" s="17"/>
      <c r="S15" s="17"/>
      <c r="T15" s="17"/>
      <c r="U15" s="17"/>
      <c r="V15" s="17"/>
      <c r="W15" s="17"/>
      <c r="X15" s="17"/>
      <c r="Y15" s="10">
        <f t="shared" si="1"/>
        <v>0</v>
      </c>
      <c r="Z15" s="10">
        <f t="shared" si="2"/>
        <v>0</v>
      </c>
      <c r="AB15" s="32"/>
    </row>
    <row r="16" spans="1:28" x14ac:dyDescent="0.35">
      <c r="A16" s="14"/>
      <c r="B16" s="15"/>
      <c r="C16" s="15"/>
      <c r="D16" s="11">
        <v>0</v>
      </c>
      <c r="E16" s="11"/>
      <c r="F16" s="11"/>
      <c r="G16" s="11"/>
      <c r="H16" s="11"/>
      <c r="I16" s="12"/>
      <c r="J16" s="11"/>
      <c r="K16" s="11"/>
      <c r="L16" s="11"/>
      <c r="M16" s="11"/>
      <c r="N16" s="11"/>
      <c r="O16" s="11"/>
      <c r="P16" s="11"/>
      <c r="Q16" s="11"/>
      <c r="R16" s="11"/>
      <c r="S16" s="11"/>
      <c r="T16" s="11"/>
      <c r="U16" s="11"/>
      <c r="V16" s="11"/>
      <c r="W16" s="11"/>
      <c r="X16" s="11"/>
      <c r="Y16" s="12"/>
      <c r="Z16" s="12"/>
      <c r="AB16" s="32"/>
    </row>
    <row r="18" spans="1:2" x14ac:dyDescent="0.35">
      <c r="A18" s="55" t="s">
        <v>92</v>
      </c>
      <c r="B18" s="3" t="s">
        <v>94</v>
      </c>
    </row>
  </sheetData>
  <mergeCells count="18">
    <mergeCell ref="Y5:Z5"/>
    <mergeCell ref="H5:H6"/>
    <mergeCell ref="I5:I6"/>
    <mergeCell ref="J5:K5"/>
    <mergeCell ref="L5:M5"/>
    <mergeCell ref="N5:O5"/>
    <mergeCell ref="P5:Q5"/>
    <mergeCell ref="R5:S5"/>
    <mergeCell ref="T5:U5"/>
    <mergeCell ref="V5:W5"/>
    <mergeCell ref="X5:X6"/>
    <mergeCell ref="G5:G6"/>
    <mergeCell ref="A5:A6"/>
    <mergeCell ref="B5:B6"/>
    <mergeCell ref="D5:D6"/>
    <mergeCell ref="E5:E6"/>
    <mergeCell ref="F5:F6"/>
    <mergeCell ref="C5:C6"/>
  </mergeCells>
  <pageMargins left="0" right="0" top="0" bottom="0" header="0.3" footer="0.3"/>
  <pageSetup scale="44"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E958EE-49D0-49A4-86AC-FEE5C3CF4FD0}">
  <sheetPr>
    <pageSetUpPr fitToPage="1"/>
  </sheetPr>
  <dimension ref="A1:AC18"/>
  <sheetViews>
    <sheetView topLeftCell="J1" workbookViewId="0">
      <pane ySplit="6" topLeftCell="A7" activePane="bottomLeft" state="frozen"/>
      <selection activeCell="C1" sqref="C1"/>
      <selection pane="bottomLeft" activeCell="B12" sqref="B12:AB13"/>
    </sheetView>
  </sheetViews>
  <sheetFormatPr defaultColWidth="9.1796875" defaultRowHeight="15.5" x14ac:dyDescent="0.35"/>
  <cols>
    <col min="1" max="1" width="10.81640625" style="3" customWidth="1"/>
    <col min="2" max="2" width="34.54296875" style="3" customWidth="1"/>
    <col min="3" max="3" width="12.26953125" style="3" customWidth="1"/>
    <col min="4" max="5" width="11.26953125" style="3" customWidth="1"/>
    <col min="6" max="8" width="9.453125" style="3" customWidth="1"/>
    <col min="9" max="9" width="13" style="3" customWidth="1"/>
    <col min="10" max="10" width="11.26953125" style="3" customWidth="1"/>
    <col min="11" max="11" width="10.54296875" style="3" customWidth="1"/>
    <col min="12" max="12" width="9.453125" style="3" customWidth="1"/>
    <col min="13" max="13" width="11.26953125" style="3" customWidth="1"/>
    <col min="14" max="14" width="9.453125" style="3" customWidth="1"/>
    <col min="15" max="15" width="11.26953125" style="3" customWidth="1"/>
    <col min="16" max="16" width="9.453125" style="3" customWidth="1"/>
    <col min="17" max="17" width="10.7265625" style="3" customWidth="1"/>
    <col min="18" max="18" width="9.453125" style="3" customWidth="1"/>
    <col min="19" max="19" width="10" style="3" customWidth="1"/>
    <col min="20" max="20" width="9.453125" style="3" customWidth="1"/>
    <col min="21" max="22" width="9.7265625" style="3" customWidth="1"/>
    <col min="23" max="23" width="11.1796875" style="3" customWidth="1"/>
    <col min="24" max="24" width="9.453125" style="3" customWidth="1"/>
    <col min="25" max="25" width="11.26953125" style="3" customWidth="1"/>
    <col min="26" max="26" width="9.7265625" style="3" customWidth="1"/>
    <col min="27" max="27" width="4.54296875" style="3" customWidth="1"/>
    <col min="28" max="16384" width="9.1796875" style="3"/>
  </cols>
  <sheetData>
    <row r="1" spans="1:29" x14ac:dyDescent="0.35">
      <c r="A1" s="1" t="s">
        <v>21</v>
      </c>
      <c r="B1" s="2"/>
      <c r="C1" s="2"/>
      <c r="E1" s="2"/>
      <c r="F1" s="2"/>
      <c r="G1" s="2"/>
      <c r="H1" s="2"/>
      <c r="I1" s="23"/>
      <c r="J1" s="2"/>
      <c r="K1" s="2"/>
      <c r="L1" s="2"/>
      <c r="M1" s="2"/>
      <c r="N1" s="2"/>
      <c r="O1" s="2"/>
      <c r="P1" s="2"/>
      <c r="Q1" s="2"/>
      <c r="R1" s="2"/>
      <c r="S1" s="2"/>
      <c r="T1" s="2"/>
      <c r="U1" s="2"/>
      <c r="V1" s="2"/>
      <c r="W1" s="2"/>
      <c r="X1" s="2"/>
      <c r="Y1" s="2"/>
      <c r="Z1" s="2"/>
    </row>
    <row r="2" spans="1:29" x14ac:dyDescent="0.35">
      <c r="A2" s="1" t="s">
        <v>22</v>
      </c>
      <c r="B2" s="2"/>
      <c r="C2" s="2"/>
      <c r="E2" s="4">
        <v>2017</v>
      </c>
      <c r="F2" s="2"/>
      <c r="G2" s="2"/>
      <c r="H2" s="2"/>
      <c r="I2" s="2"/>
      <c r="J2" s="2"/>
      <c r="K2" s="2"/>
      <c r="M2" s="2"/>
      <c r="N2" s="2"/>
      <c r="O2" s="2"/>
      <c r="P2" s="2"/>
      <c r="Q2" s="2"/>
      <c r="R2" s="2"/>
      <c r="S2" s="2"/>
      <c r="T2" s="2"/>
      <c r="U2" s="2"/>
      <c r="V2" s="2"/>
      <c r="W2" s="2"/>
      <c r="X2" s="2"/>
      <c r="Y2" s="2"/>
      <c r="Z2" s="2"/>
    </row>
    <row r="3" spans="1:29" x14ac:dyDescent="0.35">
      <c r="A3" s="1" t="s">
        <v>23</v>
      </c>
      <c r="B3" s="2"/>
      <c r="C3" s="2"/>
      <c r="F3" s="2"/>
      <c r="G3" s="2"/>
      <c r="H3" s="2"/>
      <c r="I3" s="2"/>
      <c r="J3" s="2"/>
      <c r="K3" s="2"/>
      <c r="L3" s="2"/>
      <c r="M3" s="2"/>
      <c r="N3" s="2"/>
      <c r="O3" s="2"/>
      <c r="P3" s="2"/>
      <c r="Q3" s="2"/>
      <c r="R3" s="2"/>
      <c r="S3" s="2"/>
      <c r="T3" s="2"/>
      <c r="U3" s="2"/>
      <c r="V3" s="2"/>
      <c r="W3" s="2"/>
      <c r="X3" s="2"/>
      <c r="Y3" s="2"/>
      <c r="Z3" s="2"/>
    </row>
    <row r="4" spans="1:29" x14ac:dyDescent="0.35">
      <c r="A4" s="2"/>
      <c r="B4" s="5"/>
      <c r="C4" s="5"/>
      <c r="D4" s="6"/>
      <c r="E4" s="6"/>
      <c r="F4" s="6"/>
      <c r="G4" s="6"/>
      <c r="H4" s="6"/>
      <c r="I4" s="6"/>
      <c r="J4" s="6"/>
      <c r="K4" s="6"/>
      <c r="L4" s="6"/>
      <c r="M4" s="6"/>
      <c r="N4" s="6"/>
      <c r="O4" s="6"/>
      <c r="P4" s="6"/>
      <c r="Q4" s="6"/>
      <c r="R4" s="6"/>
      <c r="S4" s="6"/>
      <c r="T4" s="6"/>
      <c r="U4" s="6"/>
      <c r="V4" s="6"/>
      <c r="W4" s="6"/>
      <c r="X4" s="6"/>
      <c r="Y4" s="6"/>
      <c r="Z4" s="6"/>
    </row>
    <row r="5" spans="1:29" ht="31" x14ac:dyDescent="0.35">
      <c r="A5" s="63" t="s">
        <v>25</v>
      </c>
      <c r="B5" s="63" t="s">
        <v>38</v>
      </c>
      <c r="C5" s="63" t="s">
        <v>82</v>
      </c>
      <c r="D5" s="63" t="s">
        <v>0</v>
      </c>
      <c r="E5" s="63" t="s">
        <v>1</v>
      </c>
      <c r="F5" s="63" t="s">
        <v>2</v>
      </c>
      <c r="G5" s="63" t="s">
        <v>4</v>
      </c>
      <c r="H5" s="63" t="s">
        <v>3</v>
      </c>
      <c r="I5" s="63" t="s">
        <v>5</v>
      </c>
      <c r="J5" s="65" t="s">
        <v>6</v>
      </c>
      <c r="K5" s="66"/>
      <c r="L5" s="65" t="s">
        <v>7</v>
      </c>
      <c r="M5" s="66"/>
      <c r="N5" s="65" t="s">
        <v>8</v>
      </c>
      <c r="O5" s="66"/>
      <c r="P5" s="65" t="s">
        <v>9</v>
      </c>
      <c r="Q5" s="66"/>
      <c r="R5" s="65" t="s">
        <v>10</v>
      </c>
      <c r="S5" s="66"/>
      <c r="T5" s="65" t="s">
        <v>11</v>
      </c>
      <c r="U5" s="66"/>
      <c r="V5" s="65" t="s">
        <v>12</v>
      </c>
      <c r="W5" s="66"/>
      <c r="X5" s="63" t="s">
        <v>13</v>
      </c>
      <c r="Y5" s="65" t="s">
        <v>14</v>
      </c>
      <c r="Z5" s="66"/>
      <c r="AB5" s="31" t="s">
        <v>40</v>
      </c>
    </row>
    <row r="6" spans="1:29" x14ac:dyDescent="0.35">
      <c r="A6" s="64"/>
      <c r="B6" s="64"/>
      <c r="C6" s="64"/>
      <c r="D6" s="64"/>
      <c r="E6" s="64"/>
      <c r="F6" s="64"/>
      <c r="G6" s="64"/>
      <c r="H6" s="64"/>
      <c r="I6" s="64"/>
      <c r="J6" s="7" t="s">
        <v>24</v>
      </c>
      <c r="K6" s="7" t="s">
        <v>15</v>
      </c>
      <c r="L6" s="7" t="str">
        <f>+$J$6</f>
        <v>Farmers</v>
      </c>
      <c r="M6" s="7" t="s">
        <v>15</v>
      </c>
      <c r="N6" s="7" t="str">
        <f>+$J$6</f>
        <v>Farmers</v>
      </c>
      <c r="O6" s="7" t="s">
        <v>15</v>
      </c>
      <c r="P6" s="7" t="str">
        <f>+$J$6</f>
        <v>Farmers</v>
      </c>
      <c r="Q6" s="7" t="s">
        <v>15</v>
      </c>
      <c r="R6" s="7" t="str">
        <f>+$J$6</f>
        <v>Farmers</v>
      </c>
      <c r="S6" s="7" t="s">
        <v>15</v>
      </c>
      <c r="T6" s="7" t="str">
        <f>+$J$6</f>
        <v>Farmers</v>
      </c>
      <c r="U6" s="7" t="s">
        <v>15</v>
      </c>
      <c r="V6" s="7" t="str">
        <f>+$J$6</f>
        <v>Farmers</v>
      </c>
      <c r="W6" s="7" t="s">
        <v>15</v>
      </c>
      <c r="X6" s="64" t="s">
        <v>16</v>
      </c>
      <c r="Y6" s="7" t="str">
        <f>+$J$6</f>
        <v>Farmers</v>
      </c>
      <c r="Z6" s="7" t="s">
        <v>15</v>
      </c>
      <c r="AB6" s="7" t="str">
        <f>+$J$6</f>
        <v>Farmers</v>
      </c>
    </row>
    <row r="7" spans="1:29" x14ac:dyDescent="0.35">
      <c r="A7" s="19" t="s">
        <v>26</v>
      </c>
      <c r="B7" s="8" t="s">
        <v>35</v>
      </c>
      <c r="C7" s="62">
        <v>91.599000000000004</v>
      </c>
      <c r="D7" s="22">
        <v>191233</v>
      </c>
      <c r="E7" s="16"/>
      <c r="F7" s="16"/>
      <c r="G7" s="16"/>
      <c r="H7" s="9">
        <v>290</v>
      </c>
      <c r="I7" s="10">
        <f t="shared" ref="I7:I15" si="0">SUM(D7:H7)</f>
        <v>191523</v>
      </c>
      <c r="J7" s="25">
        <v>11146</v>
      </c>
      <c r="K7" s="25">
        <v>1788</v>
      </c>
      <c r="L7" s="25">
        <v>342</v>
      </c>
      <c r="M7" s="25">
        <v>312</v>
      </c>
      <c r="N7" s="25"/>
      <c r="O7" s="25"/>
      <c r="P7" s="25">
        <v>1002</v>
      </c>
      <c r="Q7" s="25"/>
      <c r="R7" s="25">
        <v>1645</v>
      </c>
      <c r="S7" s="25"/>
      <c r="T7" s="25">
        <v>1885</v>
      </c>
      <c r="U7" s="25">
        <v>2600</v>
      </c>
      <c r="V7" s="25">
        <v>38678</v>
      </c>
      <c r="W7" s="25"/>
      <c r="X7" s="25">
        <f>4+56</f>
        <v>60</v>
      </c>
      <c r="Y7" s="10">
        <f>+I7+J7+L7+N7+P7+R7+T7+V7+X7</f>
        <v>246281</v>
      </c>
      <c r="Z7" s="10">
        <f>+K7+M7+O7+Q7+S7+U7+W7</f>
        <v>4700</v>
      </c>
      <c r="AB7" s="32"/>
      <c r="AC7" s="21"/>
    </row>
    <row r="8" spans="1:29" x14ac:dyDescent="0.35">
      <c r="A8" s="19" t="s">
        <v>27</v>
      </c>
      <c r="B8" s="8" t="s">
        <v>17</v>
      </c>
      <c r="C8" s="62">
        <v>52.19</v>
      </c>
      <c r="D8" s="22">
        <v>104951</v>
      </c>
      <c r="E8" s="17"/>
      <c r="F8" s="17"/>
      <c r="G8" s="17"/>
      <c r="H8" s="9">
        <v>205</v>
      </c>
      <c r="I8" s="10">
        <f t="shared" si="0"/>
        <v>105156</v>
      </c>
      <c r="J8" s="17">
        <v>9335</v>
      </c>
      <c r="K8" s="17">
        <v>1788</v>
      </c>
      <c r="L8" s="17">
        <v>395</v>
      </c>
      <c r="M8" s="17">
        <v>744</v>
      </c>
      <c r="N8" s="17"/>
      <c r="O8" s="17"/>
      <c r="P8" s="17">
        <v>553</v>
      </c>
      <c r="Q8" s="17"/>
      <c r="R8" s="17">
        <v>900</v>
      </c>
      <c r="S8" s="17"/>
      <c r="T8" s="17">
        <v>1044</v>
      </c>
      <c r="U8" s="17">
        <v>2526</v>
      </c>
      <c r="V8" s="17">
        <v>21155</v>
      </c>
      <c r="W8" s="17"/>
      <c r="X8" s="17">
        <v>60</v>
      </c>
      <c r="Y8" s="10">
        <f t="shared" ref="Y8:Y15" si="1">+I8+J8+L8+N8+P8+R8+T8+V8+X8</f>
        <v>138598</v>
      </c>
      <c r="Z8" s="10">
        <f t="shared" ref="Z8:Z15" si="2">+K8+M8+O8+Q8+S8+U8+W8</f>
        <v>5058</v>
      </c>
      <c r="AB8" s="32"/>
    </row>
    <row r="9" spans="1:29" x14ac:dyDescent="0.35">
      <c r="A9" s="19" t="s">
        <v>28</v>
      </c>
      <c r="B9" s="8" t="s">
        <v>19</v>
      </c>
      <c r="C9" s="62">
        <v>49.34</v>
      </c>
      <c r="D9" s="22">
        <v>98051</v>
      </c>
      <c r="E9" s="17"/>
      <c r="F9" s="17"/>
      <c r="G9" s="17"/>
      <c r="H9" s="9">
        <v>140</v>
      </c>
      <c r="I9" s="10">
        <f t="shared" si="0"/>
        <v>98191</v>
      </c>
      <c r="J9" s="17">
        <v>5120</v>
      </c>
      <c r="K9" s="17">
        <v>0</v>
      </c>
      <c r="L9" s="17">
        <v>295</v>
      </c>
      <c r="M9" s="17">
        <v>0</v>
      </c>
      <c r="N9" s="17"/>
      <c r="O9" s="17"/>
      <c r="P9" s="17">
        <v>515</v>
      </c>
      <c r="Q9" s="17"/>
      <c r="R9" s="17">
        <v>842</v>
      </c>
      <c r="S9" s="17"/>
      <c r="T9" s="17">
        <v>979</v>
      </c>
      <c r="U9" s="17">
        <v>14685</v>
      </c>
      <c r="V9" s="17">
        <v>19789</v>
      </c>
      <c r="W9" s="17"/>
      <c r="X9" s="17">
        <v>60</v>
      </c>
      <c r="Y9" s="10">
        <f t="shared" si="1"/>
        <v>125791</v>
      </c>
      <c r="Z9" s="10">
        <f t="shared" si="2"/>
        <v>14685</v>
      </c>
      <c r="AB9" s="32"/>
    </row>
    <row r="10" spans="1:29" x14ac:dyDescent="0.35">
      <c r="A10" s="19" t="s">
        <v>29</v>
      </c>
      <c r="B10" s="8" t="s">
        <v>20</v>
      </c>
      <c r="C10" s="62">
        <v>52.83</v>
      </c>
      <c r="D10" s="22">
        <v>104792</v>
      </c>
      <c r="E10" s="17"/>
      <c r="F10" s="17"/>
      <c r="G10" s="17"/>
      <c r="H10" s="9">
        <v>135</v>
      </c>
      <c r="I10" s="10">
        <f t="shared" si="0"/>
        <v>104927</v>
      </c>
      <c r="J10" s="17">
        <v>15771</v>
      </c>
      <c r="K10" s="17">
        <v>1788</v>
      </c>
      <c r="L10" s="17">
        <v>395</v>
      </c>
      <c r="M10" s="17">
        <v>744</v>
      </c>
      <c r="N10" s="17"/>
      <c r="O10" s="17"/>
      <c r="P10" s="17">
        <v>548</v>
      </c>
      <c r="Q10" s="17"/>
      <c r="R10" s="17">
        <v>895</v>
      </c>
      <c r="S10" s="17"/>
      <c r="T10" s="17">
        <v>1041</v>
      </c>
      <c r="U10" s="17">
        <v>9368</v>
      </c>
      <c r="V10" s="17">
        <v>21051</v>
      </c>
      <c r="W10" s="17"/>
      <c r="X10" s="17">
        <v>60</v>
      </c>
      <c r="Y10" s="10">
        <f t="shared" si="1"/>
        <v>144688</v>
      </c>
      <c r="Z10" s="10">
        <f t="shared" si="2"/>
        <v>11900</v>
      </c>
      <c r="AB10" s="32"/>
    </row>
    <row r="11" spans="1:29" x14ac:dyDescent="0.35">
      <c r="A11" s="20" t="s">
        <v>30</v>
      </c>
      <c r="B11" s="8" t="s">
        <v>93</v>
      </c>
      <c r="C11" s="62">
        <v>30.97</v>
      </c>
      <c r="D11" s="22">
        <v>63392</v>
      </c>
      <c r="E11" s="9">
        <v>6582</v>
      </c>
      <c r="F11" s="17"/>
      <c r="G11" s="17"/>
      <c r="H11" s="9">
        <v>130</v>
      </c>
      <c r="I11" s="10">
        <f t="shared" si="0"/>
        <v>70104</v>
      </c>
      <c r="J11" s="17">
        <v>15771</v>
      </c>
      <c r="K11" s="17">
        <v>1788</v>
      </c>
      <c r="L11" s="17">
        <v>395</v>
      </c>
      <c r="M11" s="17">
        <v>744</v>
      </c>
      <c r="N11" s="17"/>
      <c r="O11" s="17"/>
      <c r="P11" s="17">
        <v>347</v>
      </c>
      <c r="Q11" s="17"/>
      <c r="R11" s="17">
        <v>561</v>
      </c>
      <c r="S11" s="17"/>
      <c r="T11" s="17">
        <v>633</v>
      </c>
      <c r="U11" s="17">
        <v>3799</v>
      </c>
      <c r="V11" s="17">
        <v>13204</v>
      </c>
      <c r="W11" s="17"/>
      <c r="X11" s="17">
        <v>60</v>
      </c>
      <c r="Y11" s="10">
        <f t="shared" si="1"/>
        <v>101075</v>
      </c>
      <c r="Z11" s="10">
        <f t="shared" si="2"/>
        <v>6331</v>
      </c>
      <c r="AB11" s="32"/>
    </row>
    <row r="12" spans="1:29" x14ac:dyDescent="0.35">
      <c r="A12" s="20" t="s">
        <v>31</v>
      </c>
      <c r="B12" s="67"/>
      <c r="C12" s="68"/>
      <c r="D12" s="74"/>
      <c r="E12" s="69"/>
      <c r="F12" s="70"/>
      <c r="G12" s="70"/>
      <c r="H12" s="69"/>
      <c r="I12" s="71"/>
      <c r="J12" s="70"/>
      <c r="K12" s="70"/>
      <c r="L12" s="70"/>
      <c r="M12" s="70"/>
      <c r="N12" s="70"/>
      <c r="O12" s="70"/>
      <c r="P12" s="70"/>
      <c r="Q12" s="70"/>
      <c r="R12" s="70"/>
      <c r="S12" s="70"/>
      <c r="T12" s="70"/>
      <c r="U12" s="70"/>
      <c r="V12" s="70"/>
      <c r="W12" s="70"/>
      <c r="X12" s="70"/>
      <c r="Y12" s="71"/>
      <c r="Z12" s="71"/>
      <c r="AA12" s="72"/>
      <c r="AB12" s="73"/>
    </row>
    <row r="13" spans="1:29" x14ac:dyDescent="0.35">
      <c r="A13" s="20" t="s">
        <v>32</v>
      </c>
      <c r="B13" s="67"/>
      <c r="C13" s="68"/>
      <c r="D13" s="74"/>
      <c r="E13" s="69"/>
      <c r="F13" s="70"/>
      <c r="G13" s="70"/>
      <c r="H13" s="69"/>
      <c r="I13" s="71"/>
      <c r="J13" s="70"/>
      <c r="K13" s="70"/>
      <c r="L13" s="70"/>
      <c r="M13" s="70"/>
      <c r="N13" s="70"/>
      <c r="O13" s="70"/>
      <c r="P13" s="70"/>
      <c r="Q13" s="70"/>
      <c r="R13" s="70"/>
      <c r="S13" s="70"/>
      <c r="T13" s="70"/>
      <c r="U13" s="70"/>
      <c r="V13" s="70"/>
      <c r="W13" s="70"/>
      <c r="X13" s="70"/>
      <c r="Y13" s="71"/>
      <c r="Z13" s="71"/>
      <c r="AA13" s="72"/>
      <c r="AB13" s="73"/>
    </row>
    <row r="14" spans="1:29" x14ac:dyDescent="0.35">
      <c r="A14" s="20" t="s">
        <v>33</v>
      </c>
      <c r="B14" s="8" t="s">
        <v>18</v>
      </c>
      <c r="C14" s="62"/>
      <c r="D14" s="22">
        <v>0</v>
      </c>
      <c r="E14" s="13"/>
      <c r="F14" s="17"/>
      <c r="G14" s="17"/>
      <c r="H14" s="9"/>
      <c r="I14" s="10">
        <f t="shared" si="0"/>
        <v>0</v>
      </c>
      <c r="J14" s="17"/>
      <c r="K14" s="17"/>
      <c r="L14" s="17"/>
      <c r="M14" s="17"/>
      <c r="N14" s="17"/>
      <c r="O14" s="17"/>
      <c r="P14" s="17"/>
      <c r="Q14" s="17"/>
      <c r="R14" s="17"/>
      <c r="S14" s="17"/>
      <c r="T14" s="17"/>
      <c r="U14" s="17"/>
      <c r="V14" s="17"/>
      <c r="W14" s="17"/>
      <c r="X14" s="17"/>
      <c r="Y14" s="10">
        <f t="shared" si="1"/>
        <v>0</v>
      </c>
      <c r="Z14" s="10">
        <f t="shared" si="2"/>
        <v>0</v>
      </c>
      <c r="AB14" s="32"/>
    </row>
    <row r="15" spans="1:29" x14ac:dyDescent="0.35">
      <c r="A15" s="20" t="s">
        <v>34</v>
      </c>
      <c r="B15" s="8" t="s">
        <v>37</v>
      </c>
      <c r="C15" s="62"/>
      <c r="D15" s="22">
        <v>0</v>
      </c>
      <c r="E15" s="13"/>
      <c r="F15" s="17"/>
      <c r="G15" s="17"/>
      <c r="H15" s="9"/>
      <c r="I15" s="10">
        <f t="shared" si="0"/>
        <v>0</v>
      </c>
      <c r="J15" s="17"/>
      <c r="K15" s="17"/>
      <c r="L15" s="17"/>
      <c r="M15" s="17"/>
      <c r="N15" s="17"/>
      <c r="O15" s="17"/>
      <c r="P15" s="17"/>
      <c r="Q15" s="17"/>
      <c r="R15" s="17"/>
      <c r="S15" s="17"/>
      <c r="T15" s="17"/>
      <c r="U15" s="17"/>
      <c r="V15" s="17"/>
      <c r="W15" s="17"/>
      <c r="X15" s="17"/>
      <c r="Y15" s="10">
        <f t="shared" si="1"/>
        <v>0</v>
      </c>
      <c r="Z15" s="10">
        <f t="shared" si="2"/>
        <v>0</v>
      </c>
      <c r="AB15" s="32"/>
    </row>
    <row r="16" spans="1:29" x14ac:dyDescent="0.35">
      <c r="A16" s="14"/>
      <c r="B16" s="15"/>
      <c r="C16" s="15"/>
      <c r="D16" s="11"/>
      <c r="E16" s="11"/>
      <c r="F16" s="11"/>
      <c r="G16" s="11"/>
      <c r="H16" s="11"/>
      <c r="I16" s="12"/>
      <c r="J16" s="11"/>
      <c r="K16" s="11"/>
      <c r="L16" s="11"/>
      <c r="M16" s="11"/>
      <c r="N16" s="11"/>
      <c r="O16" s="11"/>
      <c r="P16" s="11"/>
      <c r="Q16" s="11"/>
      <c r="R16" s="11"/>
      <c r="S16" s="11"/>
      <c r="T16" s="11"/>
      <c r="U16" s="11"/>
      <c r="V16" s="11"/>
      <c r="W16" s="11"/>
      <c r="X16" s="11"/>
      <c r="Y16" s="12"/>
      <c r="Z16" s="12"/>
      <c r="AB16" s="32"/>
    </row>
    <row r="18" spans="1:2" x14ac:dyDescent="0.35">
      <c r="A18" s="55" t="s">
        <v>92</v>
      </c>
      <c r="B18" s="3" t="s">
        <v>94</v>
      </c>
    </row>
  </sheetData>
  <mergeCells count="18">
    <mergeCell ref="L5:M5"/>
    <mergeCell ref="A5:A6"/>
    <mergeCell ref="B5:B6"/>
    <mergeCell ref="D5:D6"/>
    <mergeCell ref="E5:E6"/>
    <mergeCell ref="F5:F6"/>
    <mergeCell ref="G5:G6"/>
    <mergeCell ref="H5:H6"/>
    <mergeCell ref="I5:I6"/>
    <mergeCell ref="J5:K5"/>
    <mergeCell ref="C5:C6"/>
    <mergeCell ref="Y5:Z5"/>
    <mergeCell ref="N5:O5"/>
    <mergeCell ref="P5:Q5"/>
    <mergeCell ref="R5:S5"/>
    <mergeCell ref="T5:U5"/>
    <mergeCell ref="V5:W5"/>
    <mergeCell ref="X5:X6"/>
  </mergeCells>
  <pageMargins left="0" right="0" top="0" bottom="0" header="0.3" footer="0.3"/>
  <pageSetup scale="44"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4CD5CD-8FEE-4D4F-9D67-D8893BC5115E}">
  <sheetPr>
    <pageSetUpPr fitToPage="1"/>
  </sheetPr>
  <dimension ref="A1:AB18"/>
  <sheetViews>
    <sheetView topLeftCell="J1" workbookViewId="0">
      <pane ySplit="6" topLeftCell="A7" activePane="bottomLeft" state="frozen"/>
      <selection pane="bottomLeft" activeCell="B12" sqref="B12:AB13"/>
    </sheetView>
  </sheetViews>
  <sheetFormatPr defaultColWidth="9.1796875" defaultRowHeight="15.5" x14ac:dyDescent="0.35"/>
  <cols>
    <col min="1" max="1" width="10.81640625" style="3" customWidth="1"/>
    <col min="2" max="2" width="34.54296875" style="3" customWidth="1"/>
    <col min="3" max="3" width="12.26953125" style="3" customWidth="1"/>
    <col min="4" max="5" width="11.26953125" style="3" customWidth="1"/>
    <col min="6" max="8" width="9.453125" style="3" customWidth="1"/>
    <col min="9" max="9" width="13" style="3" customWidth="1"/>
    <col min="10" max="10" width="11.26953125" style="3" customWidth="1"/>
    <col min="11" max="11" width="10.54296875" style="3" customWidth="1"/>
    <col min="12" max="12" width="9.453125" style="3" customWidth="1"/>
    <col min="13" max="13" width="11.26953125" style="3" customWidth="1"/>
    <col min="14" max="14" width="9.453125" style="3" customWidth="1"/>
    <col min="15" max="15" width="11.26953125" style="3" customWidth="1"/>
    <col min="16" max="16" width="9.453125" style="3" customWidth="1"/>
    <col min="17" max="17" width="10.7265625" style="3" customWidth="1"/>
    <col min="18" max="18" width="9.453125" style="3" customWidth="1"/>
    <col min="19" max="19" width="10" style="3" customWidth="1"/>
    <col min="20" max="20" width="9.453125" style="3" customWidth="1"/>
    <col min="21" max="21" width="9.7265625" style="3" customWidth="1"/>
    <col min="22" max="22" width="10.1796875" style="3" customWidth="1"/>
    <col min="23" max="23" width="11.1796875" style="3" customWidth="1"/>
    <col min="24" max="24" width="9.453125" style="3" customWidth="1"/>
    <col min="25" max="25" width="11.26953125" style="3" customWidth="1"/>
    <col min="26" max="26" width="9.7265625" style="3" customWidth="1"/>
    <col min="27" max="16384" width="9.1796875" style="3"/>
  </cols>
  <sheetData>
    <row r="1" spans="1:28" x14ac:dyDescent="0.35">
      <c r="A1" s="1" t="s">
        <v>21</v>
      </c>
      <c r="B1" s="2"/>
      <c r="C1" s="2"/>
      <c r="E1" s="2"/>
      <c r="F1" s="2"/>
      <c r="G1" s="2"/>
      <c r="H1" s="2"/>
      <c r="I1" s="23"/>
      <c r="J1" s="2"/>
      <c r="K1" s="2"/>
      <c r="L1" s="2"/>
      <c r="M1" s="2"/>
      <c r="N1" s="2"/>
      <c r="O1" s="2"/>
      <c r="P1" s="2"/>
      <c r="Q1" s="2"/>
      <c r="R1" s="2"/>
      <c r="S1" s="2"/>
      <c r="T1" s="2"/>
      <c r="U1" s="2"/>
      <c r="V1" s="2"/>
      <c r="W1" s="2"/>
      <c r="X1" s="2"/>
      <c r="Y1" s="2"/>
      <c r="Z1" s="2"/>
    </row>
    <row r="2" spans="1:28" x14ac:dyDescent="0.35">
      <c r="A2" s="1" t="s">
        <v>22</v>
      </c>
      <c r="B2" s="2"/>
      <c r="C2" s="2"/>
      <c r="E2" s="4">
        <v>2018</v>
      </c>
      <c r="F2" s="2"/>
      <c r="G2" s="2"/>
      <c r="H2" s="2"/>
      <c r="I2" s="2"/>
      <c r="J2" s="2"/>
      <c r="K2" s="2"/>
      <c r="M2" s="2"/>
      <c r="N2" s="2"/>
      <c r="O2" s="2"/>
      <c r="P2" s="2"/>
      <c r="Q2" s="2"/>
      <c r="R2" s="2"/>
      <c r="S2" s="2"/>
      <c r="T2" s="2"/>
      <c r="U2" s="2"/>
      <c r="V2" s="2"/>
      <c r="W2" s="2"/>
      <c r="X2" s="2"/>
      <c r="Y2" s="2"/>
      <c r="Z2" s="2"/>
    </row>
    <row r="3" spans="1:28" x14ac:dyDescent="0.35">
      <c r="A3" s="1" t="s">
        <v>23</v>
      </c>
      <c r="B3" s="2"/>
      <c r="C3" s="2"/>
      <c r="F3" s="2"/>
      <c r="G3" s="2"/>
      <c r="H3" s="2"/>
      <c r="I3" s="2"/>
      <c r="J3" s="2"/>
      <c r="K3" s="2"/>
      <c r="L3" s="2"/>
      <c r="M3" s="2"/>
      <c r="N3" s="2"/>
      <c r="O3" s="2"/>
      <c r="P3" s="2"/>
      <c r="Q3" s="2"/>
      <c r="R3" s="2"/>
      <c r="S3" s="2"/>
      <c r="T3" s="2"/>
      <c r="U3" s="2"/>
      <c r="V3" s="2"/>
      <c r="W3" s="2"/>
      <c r="X3" s="2"/>
      <c r="Y3" s="2"/>
      <c r="Z3" s="2"/>
    </row>
    <row r="4" spans="1:28" x14ac:dyDescent="0.35">
      <c r="A4" s="2"/>
      <c r="B4" s="5"/>
      <c r="C4" s="5"/>
      <c r="D4" s="6"/>
      <c r="E4" s="6"/>
      <c r="F4" s="6"/>
      <c r="G4" s="6"/>
      <c r="H4" s="6"/>
      <c r="I4" s="6"/>
      <c r="J4" s="6"/>
      <c r="K4" s="6"/>
      <c r="L4" s="6"/>
      <c r="M4" s="6"/>
      <c r="N4" s="6"/>
      <c r="O4" s="6"/>
      <c r="P4" s="6"/>
      <c r="Q4" s="6"/>
      <c r="R4" s="6"/>
      <c r="S4" s="6"/>
      <c r="T4" s="6"/>
      <c r="U4" s="6"/>
      <c r="V4" s="6"/>
      <c r="W4" s="6"/>
      <c r="X4" s="6"/>
      <c r="Y4" s="6"/>
      <c r="Z4" s="6"/>
    </row>
    <row r="5" spans="1:28" ht="25.5" customHeight="1" x14ac:dyDescent="0.35">
      <c r="A5" s="63" t="s">
        <v>25</v>
      </c>
      <c r="B5" s="63" t="s">
        <v>38</v>
      </c>
      <c r="C5" s="63" t="s">
        <v>83</v>
      </c>
      <c r="D5" s="63" t="s">
        <v>0</v>
      </c>
      <c r="E5" s="63" t="s">
        <v>1</v>
      </c>
      <c r="F5" s="63" t="s">
        <v>2</v>
      </c>
      <c r="G5" s="63" t="s">
        <v>4</v>
      </c>
      <c r="H5" s="63" t="s">
        <v>3</v>
      </c>
      <c r="I5" s="63" t="s">
        <v>5</v>
      </c>
      <c r="J5" s="65" t="s">
        <v>6</v>
      </c>
      <c r="K5" s="66"/>
      <c r="L5" s="65" t="s">
        <v>7</v>
      </c>
      <c r="M5" s="66"/>
      <c r="N5" s="65" t="s">
        <v>8</v>
      </c>
      <c r="O5" s="66"/>
      <c r="P5" s="65" t="s">
        <v>9</v>
      </c>
      <c r="Q5" s="66"/>
      <c r="R5" s="65" t="s">
        <v>10</v>
      </c>
      <c r="S5" s="66"/>
      <c r="T5" s="65" t="s">
        <v>11</v>
      </c>
      <c r="U5" s="66"/>
      <c r="V5" s="65" t="s">
        <v>12</v>
      </c>
      <c r="W5" s="66"/>
      <c r="X5" s="63" t="s">
        <v>13</v>
      </c>
      <c r="Y5" s="65" t="s">
        <v>14</v>
      </c>
      <c r="Z5" s="66"/>
      <c r="AB5" s="31" t="s">
        <v>40</v>
      </c>
    </row>
    <row r="6" spans="1:28" x14ac:dyDescent="0.35">
      <c r="A6" s="64"/>
      <c r="B6" s="64"/>
      <c r="C6" s="64"/>
      <c r="D6" s="64"/>
      <c r="E6" s="64"/>
      <c r="F6" s="64"/>
      <c r="G6" s="64"/>
      <c r="H6" s="64"/>
      <c r="I6" s="64"/>
      <c r="J6" s="7" t="s">
        <v>24</v>
      </c>
      <c r="K6" s="7" t="s">
        <v>15</v>
      </c>
      <c r="L6" s="7" t="str">
        <f>+$J$6</f>
        <v>Farmers</v>
      </c>
      <c r="M6" s="7" t="s">
        <v>15</v>
      </c>
      <c r="N6" s="7" t="str">
        <f>+$J$6</f>
        <v>Farmers</v>
      </c>
      <c r="O6" s="7" t="s">
        <v>15</v>
      </c>
      <c r="P6" s="7" t="str">
        <f>+$J$6</f>
        <v>Farmers</v>
      </c>
      <c r="Q6" s="7" t="s">
        <v>15</v>
      </c>
      <c r="R6" s="7" t="str">
        <f>+$J$6</f>
        <v>Farmers</v>
      </c>
      <c r="S6" s="7" t="s">
        <v>15</v>
      </c>
      <c r="T6" s="7" t="str">
        <f>+$J$6</f>
        <v>Farmers</v>
      </c>
      <c r="U6" s="7" t="s">
        <v>15</v>
      </c>
      <c r="V6" s="7" t="str">
        <f>+$J$6</f>
        <v>Farmers</v>
      </c>
      <c r="W6" s="7" t="s">
        <v>15</v>
      </c>
      <c r="X6" s="64" t="s">
        <v>16</v>
      </c>
      <c r="Y6" s="7" t="str">
        <f>+$J$6</f>
        <v>Farmers</v>
      </c>
      <c r="Z6" s="7" t="s">
        <v>15</v>
      </c>
      <c r="AB6" s="7" t="str">
        <f>+$J$6</f>
        <v>Farmers</v>
      </c>
    </row>
    <row r="7" spans="1:28" x14ac:dyDescent="0.35">
      <c r="A7" s="19" t="s">
        <v>26</v>
      </c>
      <c r="B7" s="8" t="s">
        <v>35</v>
      </c>
      <c r="C7" s="62">
        <v>94.346999999999994</v>
      </c>
      <c r="D7" s="22">
        <v>196975</v>
      </c>
      <c r="E7" s="16"/>
      <c r="F7" s="16"/>
      <c r="G7" s="16"/>
      <c r="H7" s="9">
        <v>295</v>
      </c>
      <c r="I7" s="10">
        <f t="shared" ref="I7:I15" si="0">SUM(D7:H7)</f>
        <v>197270</v>
      </c>
      <c r="J7" s="25">
        <v>12934</v>
      </c>
      <c r="K7" s="25">
        <v>1788</v>
      </c>
      <c r="L7" s="25">
        <v>234</v>
      </c>
      <c r="M7" s="25">
        <v>420</v>
      </c>
      <c r="N7" s="25"/>
      <c r="O7" s="25"/>
      <c r="P7" s="25">
        <v>986</v>
      </c>
      <c r="Q7" s="25"/>
      <c r="R7" s="25">
        <v>1610</v>
      </c>
      <c r="S7" s="25"/>
      <c r="T7" s="25">
        <v>1941</v>
      </c>
      <c r="U7" s="25">
        <v>2600</v>
      </c>
      <c r="V7" s="25">
        <v>40811</v>
      </c>
      <c r="W7" s="25"/>
      <c r="X7" s="25">
        <f>58+4</f>
        <v>62</v>
      </c>
      <c r="Y7" s="10">
        <f>+I7+J7+L7+N7+P7+R7+T7+V7+X7</f>
        <v>255848</v>
      </c>
      <c r="Z7" s="10">
        <f>+K7+M7+O7+Q7+S7+U7+W7</f>
        <v>4808</v>
      </c>
      <c r="AB7" s="32"/>
    </row>
    <row r="8" spans="1:28" x14ac:dyDescent="0.35">
      <c r="A8" s="19" t="s">
        <v>27</v>
      </c>
      <c r="B8" s="8" t="s">
        <v>17</v>
      </c>
      <c r="C8" s="62">
        <v>53.86</v>
      </c>
      <c r="D8" s="22">
        <v>109288</v>
      </c>
      <c r="E8" s="17"/>
      <c r="F8" s="17"/>
      <c r="G8" s="17"/>
      <c r="H8" s="9">
        <v>210</v>
      </c>
      <c r="I8" s="10">
        <f t="shared" si="0"/>
        <v>109498</v>
      </c>
      <c r="J8" s="17">
        <v>11123</v>
      </c>
      <c r="K8" s="17">
        <v>1788</v>
      </c>
      <c r="L8" s="17">
        <v>254</v>
      </c>
      <c r="M8" s="17">
        <v>468</v>
      </c>
      <c r="N8" s="17"/>
      <c r="O8" s="17"/>
      <c r="P8" s="17">
        <v>562</v>
      </c>
      <c r="Q8" s="17"/>
      <c r="R8" s="17">
        <v>917</v>
      </c>
      <c r="S8" s="17"/>
      <c r="T8" s="17">
        <v>1090</v>
      </c>
      <c r="U8" s="17">
        <v>10481</v>
      </c>
      <c r="V8" s="17">
        <v>23253</v>
      </c>
      <c r="W8" s="17"/>
      <c r="X8" s="17">
        <v>62</v>
      </c>
      <c r="Y8" s="10">
        <f t="shared" ref="Y8:Y15" si="1">+I8+J8+L8+N8+P8+R8+T8+V8+X8</f>
        <v>146759</v>
      </c>
      <c r="Z8" s="10">
        <f t="shared" ref="Z8:Z15" si="2">+K8+M8+O8+Q8+S8+U8+W8</f>
        <v>12737</v>
      </c>
      <c r="AB8" s="32"/>
    </row>
    <row r="9" spans="1:28" x14ac:dyDescent="0.35">
      <c r="A9" s="19" t="s">
        <v>28</v>
      </c>
      <c r="B9" s="8" t="s">
        <v>19</v>
      </c>
      <c r="C9" s="62">
        <v>51.06</v>
      </c>
      <c r="D9" s="22">
        <v>103239</v>
      </c>
      <c r="E9" s="17"/>
      <c r="F9" s="17"/>
      <c r="G9" s="17"/>
      <c r="H9" s="9">
        <v>145</v>
      </c>
      <c r="I9" s="10">
        <f t="shared" si="0"/>
        <v>103384</v>
      </c>
      <c r="J9" s="17">
        <v>5120</v>
      </c>
      <c r="K9" s="17">
        <v>0</v>
      </c>
      <c r="L9" s="17">
        <v>103</v>
      </c>
      <c r="M9" s="17">
        <v>192</v>
      </c>
      <c r="N9" s="17"/>
      <c r="O9" s="17"/>
      <c r="P9" s="17">
        <v>531</v>
      </c>
      <c r="Q9" s="17"/>
      <c r="R9" s="17">
        <v>867</v>
      </c>
      <c r="S9" s="17"/>
      <c r="T9" s="17">
        <v>1031</v>
      </c>
      <c r="U9" s="17">
        <v>17250</v>
      </c>
      <c r="V9" s="17">
        <v>21983</v>
      </c>
      <c r="W9" s="17"/>
      <c r="X9" s="17">
        <v>62</v>
      </c>
      <c r="Y9" s="10">
        <f t="shared" si="1"/>
        <v>133081</v>
      </c>
      <c r="Z9" s="10">
        <f t="shared" si="2"/>
        <v>17442</v>
      </c>
      <c r="AB9" s="32"/>
    </row>
    <row r="10" spans="1:28" x14ac:dyDescent="0.35">
      <c r="A10" s="19" t="s">
        <v>29</v>
      </c>
      <c r="B10" s="8" t="s">
        <v>20</v>
      </c>
      <c r="C10" s="62">
        <v>54.55</v>
      </c>
      <c r="D10" s="22">
        <v>110651</v>
      </c>
      <c r="E10" s="17"/>
      <c r="F10" s="17"/>
      <c r="G10" s="17"/>
      <c r="H10" s="9">
        <v>140</v>
      </c>
      <c r="I10" s="10">
        <f t="shared" si="0"/>
        <v>110791</v>
      </c>
      <c r="J10" s="17">
        <v>17559</v>
      </c>
      <c r="K10" s="17">
        <v>1788</v>
      </c>
      <c r="L10" s="17">
        <v>395</v>
      </c>
      <c r="M10" s="17">
        <v>744</v>
      </c>
      <c r="N10" s="17"/>
      <c r="O10" s="17"/>
      <c r="P10" s="17">
        <v>568</v>
      </c>
      <c r="Q10" s="17"/>
      <c r="R10" s="17">
        <v>928</v>
      </c>
      <c r="S10" s="17"/>
      <c r="T10" s="17">
        <v>1103</v>
      </c>
      <c r="U10" s="17">
        <v>9931</v>
      </c>
      <c r="V10" s="17">
        <v>23540</v>
      </c>
      <c r="W10" s="17"/>
      <c r="X10" s="17">
        <v>62</v>
      </c>
      <c r="Y10" s="10">
        <f t="shared" si="1"/>
        <v>154946</v>
      </c>
      <c r="Z10" s="10">
        <f t="shared" si="2"/>
        <v>12463</v>
      </c>
      <c r="AB10" s="32"/>
    </row>
    <row r="11" spans="1:28" x14ac:dyDescent="0.35">
      <c r="A11" s="20" t="s">
        <v>30</v>
      </c>
      <c r="B11" s="8" t="s">
        <v>93</v>
      </c>
      <c r="C11" s="62">
        <v>41.38</v>
      </c>
      <c r="D11" s="22">
        <v>70334</v>
      </c>
      <c r="E11" s="9">
        <v>5900</v>
      </c>
      <c r="F11" s="17"/>
      <c r="G11" s="17"/>
      <c r="H11" s="9">
        <v>135</v>
      </c>
      <c r="I11" s="10">
        <f t="shared" si="0"/>
        <v>76369</v>
      </c>
      <c r="J11" s="17">
        <v>17559</v>
      </c>
      <c r="K11" s="17">
        <v>1788</v>
      </c>
      <c r="L11" s="17">
        <v>395</v>
      </c>
      <c r="M11" s="17">
        <v>744</v>
      </c>
      <c r="N11" s="17"/>
      <c r="O11" s="17"/>
      <c r="P11" s="17">
        <v>335</v>
      </c>
      <c r="Q11" s="17"/>
      <c r="R11" s="17">
        <v>544</v>
      </c>
      <c r="S11" s="17"/>
      <c r="T11" s="17">
        <v>703</v>
      </c>
      <c r="U11" s="17">
        <v>4215</v>
      </c>
      <c r="V11" s="17">
        <v>13798</v>
      </c>
      <c r="W11" s="17"/>
      <c r="X11" s="17">
        <v>62</v>
      </c>
      <c r="Y11" s="10">
        <f t="shared" si="1"/>
        <v>109765</v>
      </c>
      <c r="Z11" s="10">
        <f t="shared" si="2"/>
        <v>6747</v>
      </c>
      <c r="AB11" s="32"/>
    </row>
    <row r="12" spans="1:28" x14ac:dyDescent="0.35">
      <c r="A12" s="20" t="s">
        <v>31</v>
      </c>
      <c r="B12" s="67"/>
      <c r="C12" s="68"/>
      <c r="D12" s="74"/>
      <c r="E12" s="69"/>
      <c r="F12" s="70"/>
      <c r="G12" s="70"/>
      <c r="H12" s="69"/>
      <c r="I12" s="71"/>
      <c r="J12" s="70"/>
      <c r="K12" s="70"/>
      <c r="L12" s="70"/>
      <c r="M12" s="70"/>
      <c r="N12" s="70"/>
      <c r="O12" s="70"/>
      <c r="P12" s="70"/>
      <c r="Q12" s="70"/>
      <c r="R12" s="70"/>
      <c r="S12" s="70"/>
      <c r="T12" s="70"/>
      <c r="U12" s="70"/>
      <c r="V12" s="70"/>
      <c r="W12" s="70"/>
      <c r="X12" s="70"/>
      <c r="Y12" s="71"/>
      <c r="Z12" s="71"/>
      <c r="AA12" s="72"/>
      <c r="AB12" s="73"/>
    </row>
    <row r="13" spans="1:28" x14ac:dyDescent="0.35">
      <c r="A13" s="20" t="s">
        <v>32</v>
      </c>
      <c r="B13" s="67"/>
      <c r="C13" s="68"/>
      <c r="D13" s="74"/>
      <c r="E13" s="69"/>
      <c r="F13" s="70"/>
      <c r="G13" s="70"/>
      <c r="H13" s="69"/>
      <c r="I13" s="71"/>
      <c r="J13" s="70"/>
      <c r="K13" s="70"/>
      <c r="L13" s="70"/>
      <c r="M13" s="70"/>
      <c r="N13" s="70"/>
      <c r="O13" s="70"/>
      <c r="P13" s="70"/>
      <c r="Q13" s="70"/>
      <c r="R13" s="70"/>
      <c r="S13" s="70"/>
      <c r="T13" s="70"/>
      <c r="U13" s="70"/>
      <c r="V13" s="70"/>
      <c r="W13" s="70"/>
      <c r="X13" s="70"/>
      <c r="Y13" s="71"/>
      <c r="Z13" s="71"/>
      <c r="AA13" s="72"/>
      <c r="AB13" s="73"/>
    </row>
    <row r="14" spans="1:28" x14ac:dyDescent="0.35">
      <c r="A14" s="20" t="s">
        <v>33</v>
      </c>
      <c r="B14" s="8" t="s">
        <v>18</v>
      </c>
      <c r="C14" s="62"/>
      <c r="D14" s="22">
        <v>0</v>
      </c>
      <c r="E14" s="13"/>
      <c r="F14" s="17"/>
      <c r="G14" s="17"/>
      <c r="H14" s="9"/>
      <c r="I14" s="10">
        <f t="shared" si="0"/>
        <v>0</v>
      </c>
      <c r="J14" s="17"/>
      <c r="K14" s="17"/>
      <c r="L14" s="17"/>
      <c r="M14" s="17"/>
      <c r="N14" s="17"/>
      <c r="O14" s="17"/>
      <c r="P14" s="17"/>
      <c r="Q14" s="17"/>
      <c r="R14" s="17"/>
      <c r="S14" s="17"/>
      <c r="T14" s="17"/>
      <c r="U14" s="17"/>
      <c r="V14" s="17"/>
      <c r="W14" s="17"/>
      <c r="X14" s="17"/>
      <c r="Y14" s="10">
        <f t="shared" si="1"/>
        <v>0</v>
      </c>
      <c r="Z14" s="10">
        <f t="shared" si="2"/>
        <v>0</v>
      </c>
      <c r="AB14" s="32"/>
    </row>
    <row r="15" spans="1:28" x14ac:dyDescent="0.35">
      <c r="A15" s="20" t="s">
        <v>34</v>
      </c>
      <c r="B15" s="8" t="s">
        <v>37</v>
      </c>
      <c r="C15" s="62"/>
      <c r="D15" s="22">
        <v>0</v>
      </c>
      <c r="E15" s="13"/>
      <c r="F15" s="17"/>
      <c r="G15" s="17"/>
      <c r="H15" s="9"/>
      <c r="I15" s="10">
        <f t="shared" si="0"/>
        <v>0</v>
      </c>
      <c r="J15" s="17"/>
      <c r="K15" s="17"/>
      <c r="L15" s="17"/>
      <c r="M15" s="17"/>
      <c r="N15" s="17"/>
      <c r="O15" s="17"/>
      <c r="P15" s="17"/>
      <c r="Q15" s="17"/>
      <c r="R15" s="17"/>
      <c r="S15" s="17"/>
      <c r="T15" s="17"/>
      <c r="U15" s="17"/>
      <c r="V15" s="17"/>
      <c r="W15" s="17"/>
      <c r="X15" s="17"/>
      <c r="Y15" s="10">
        <f t="shared" si="1"/>
        <v>0</v>
      </c>
      <c r="Z15" s="10">
        <f t="shared" si="2"/>
        <v>0</v>
      </c>
      <c r="AB15" s="32"/>
    </row>
    <row r="16" spans="1:28" x14ac:dyDescent="0.35">
      <c r="A16" s="14"/>
      <c r="B16" s="15"/>
      <c r="C16" s="15"/>
      <c r="D16" s="11">
        <v>0</v>
      </c>
      <c r="E16" s="11"/>
      <c r="F16" s="11"/>
      <c r="G16" s="11"/>
      <c r="H16" s="11"/>
      <c r="I16" s="12"/>
      <c r="J16" s="11"/>
      <c r="K16" s="11"/>
      <c r="L16" s="11"/>
      <c r="M16" s="11"/>
      <c r="N16" s="11"/>
      <c r="O16" s="11"/>
      <c r="P16" s="11"/>
      <c r="Q16" s="11"/>
      <c r="R16" s="11"/>
      <c r="S16" s="11"/>
      <c r="T16" s="11"/>
      <c r="U16" s="11"/>
      <c r="V16" s="11"/>
      <c r="W16" s="11"/>
      <c r="X16" s="11"/>
      <c r="Y16" s="12"/>
      <c r="Z16" s="12"/>
      <c r="AB16" s="32"/>
    </row>
    <row r="18" spans="1:2" x14ac:dyDescent="0.35">
      <c r="A18" s="55" t="s">
        <v>92</v>
      </c>
      <c r="B18" s="3" t="s">
        <v>94</v>
      </c>
    </row>
  </sheetData>
  <mergeCells count="18">
    <mergeCell ref="Y5:Z5"/>
    <mergeCell ref="N5:O5"/>
    <mergeCell ref="P5:Q5"/>
    <mergeCell ref="R5:S5"/>
    <mergeCell ref="T5:U5"/>
    <mergeCell ref="V5:W5"/>
    <mergeCell ref="X5:X6"/>
    <mergeCell ref="L5:M5"/>
    <mergeCell ref="A5:A6"/>
    <mergeCell ref="B5:B6"/>
    <mergeCell ref="D5:D6"/>
    <mergeCell ref="E5:E6"/>
    <mergeCell ref="F5:F6"/>
    <mergeCell ref="G5:G6"/>
    <mergeCell ref="H5:H6"/>
    <mergeCell ref="I5:I6"/>
    <mergeCell ref="J5:K5"/>
    <mergeCell ref="C5:C6"/>
  </mergeCells>
  <pageMargins left="0" right="0" top="0" bottom="0" header="0.3" footer="0.3"/>
  <pageSetup scale="43"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7160F5-3A68-4E3D-84F0-4EC8827EAE0A}">
  <sheetPr>
    <pageSetUpPr fitToPage="1"/>
  </sheetPr>
  <dimension ref="A1:AB18"/>
  <sheetViews>
    <sheetView topLeftCell="K1" workbookViewId="0">
      <pane ySplit="6" topLeftCell="A7" activePane="bottomLeft" state="frozen"/>
      <selection activeCell="C1" sqref="C1"/>
      <selection pane="bottomLeft" activeCell="B12" sqref="B12:AB13"/>
    </sheetView>
  </sheetViews>
  <sheetFormatPr defaultColWidth="9.1796875" defaultRowHeight="15.5" x14ac:dyDescent="0.35"/>
  <cols>
    <col min="1" max="1" width="10.81640625" style="3" customWidth="1"/>
    <col min="2" max="2" width="34.54296875" style="3" customWidth="1"/>
    <col min="3" max="3" width="10.453125" style="3" customWidth="1"/>
    <col min="4" max="5" width="11.26953125" style="3" customWidth="1"/>
    <col min="6" max="8" width="9.453125" style="3" customWidth="1"/>
    <col min="9" max="9" width="13" style="3" customWidth="1"/>
    <col min="10" max="10" width="11.26953125" style="3" customWidth="1"/>
    <col min="11" max="11" width="10.54296875" style="3" customWidth="1"/>
    <col min="12" max="12" width="9.453125" style="3" customWidth="1"/>
    <col min="13" max="13" width="11.26953125" style="3" customWidth="1"/>
    <col min="14" max="14" width="9.453125" style="3" customWidth="1"/>
    <col min="15" max="15" width="11.26953125" style="3" customWidth="1"/>
    <col min="16" max="16" width="9.453125" style="3" customWidth="1"/>
    <col min="17" max="17" width="10.7265625" style="3" customWidth="1"/>
    <col min="18" max="18" width="9.453125" style="3" customWidth="1"/>
    <col min="19" max="19" width="10" style="3" customWidth="1"/>
    <col min="20" max="20" width="9.453125" style="3" customWidth="1"/>
    <col min="21" max="22" width="9.7265625" style="3" customWidth="1"/>
    <col min="23" max="23" width="11.1796875" style="3" customWidth="1"/>
    <col min="24" max="24" width="9.453125" style="3" customWidth="1"/>
    <col min="25" max="25" width="11.26953125" style="3" customWidth="1"/>
    <col min="26" max="26" width="9.7265625" style="3" customWidth="1"/>
    <col min="27" max="16384" width="9.1796875" style="3"/>
  </cols>
  <sheetData>
    <row r="1" spans="1:28" x14ac:dyDescent="0.35">
      <c r="A1" s="1" t="s">
        <v>21</v>
      </c>
      <c r="B1" s="2"/>
      <c r="C1" s="2"/>
      <c r="E1" s="2"/>
      <c r="F1" s="2"/>
      <c r="G1" s="2"/>
      <c r="H1" s="2"/>
      <c r="I1" s="23"/>
      <c r="J1" s="2"/>
      <c r="K1" s="2"/>
      <c r="L1" s="2"/>
      <c r="M1" s="2"/>
      <c r="N1" s="2"/>
      <c r="O1" s="2"/>
      <c r="P1" s="2"/>
      <c r="Q1" s="2"/>
      <c r="R1" s="2"/>
      <c r="S1" s="2"/>
      <c r="T1" s="2"/>
      <c r="U1" s="2"/>
      <c r="V1" s="2"/>
      <c r="W1" s="2"/>
      <c r="X1" s="2"/>
      <c r="Y1" s="2"/>
      <c r="Z1" s="2"/>
    </row>
    <row r="2" spans="1:28" x14ac:dyDescent="0.35">
      <c r="A2" s="1" t="s">
        <v>22</v>
      </c>
      <c r="B2" s="2"/>
      <c r="C2" s="2"/>
      <c r="E2" s="4">
        <v>2019</v>
      </c>
      <c r="F2" s="2"/>
      <c r="G2" s="2"/>
      <c r="H2" s="2"/>
      <c r="I2" s="2"/>
      <c r="J2" s="2"/>
      <c r="K2" s="2"/>
      <c r="M2" s="2"/>
      <c r="N2" s="2"/>
      <c r="O2" s="2"/>
      <c r="P2" s="2"/>
      <c r="Q2" s="2"/>
      <c r="R2" s="2"/>
      <c r="S2" s="2"/>
      <c r="T2" s="2"/>
      <c r="U2" s="2"/>
      <c r="V2" s="2"/>
      <c r="W2" s="2"/>
      <c r="X2" s="2"/>
      <c r="Y2" s="2"/>
      <c r="Z2" s="2"/>
    </row>
    <row r="3" spans="1:28" x14ac:dyDescent="0.35">
      <c r="A3" s="1" t="s">
        <v>23</v>
      </c>
      <c r="B3" s="2"/>
      <c r="C3" s="2"/>
      <c r="F3" s="2"/>
      <c r="G3" s="2"/>
      <c r="H3" s="2"/>
      <c r="I3" s="2"/>
      <c r="J3" s="2"/>
      <c r="K3" s="2"/>
      <c r="L3" s="2"/>
      <c r="M3" s="2"/>
      <c r="N3" s="2"/>
      <c r="O3" s="2"/>
      <c r="P3" s="2"/>
      <c r="Q3" s="2"/>
      <c r="R3" s="2"/>
      <c r="S3" s="2"/>
      <c r="T3" s="2"/>
      <c r="U3" s="2"/>
      <c r="V3" s="2"/>
      <c r="W3" s="2"/>
      <c r="X3" s="2"/>
      <c r="Y3" s="2"/>
      <c r="Z3" s="2"/>
    </row>
    <row r="4" spans="1:28" x14ac:dyDescent="0.35">
      <c r="A4" s="2"/>
      <c r="B4" s="5"/>
      <c r="C4" s="5"/>
      <c r="D4" s="6"/>
      <c r="E4" s="6"/>
      <c r="F4" s="6"/>
      <c r="G4" s="6"/>
      <c r="H4" s="6"/>
      <c r="I4" s="6"/>
      <c r="J4" s="6"/>
      <c r="K4" s="6"/>
      <c r="L4" s="6"/>
      <c r="M4" s="6"/>
      <c r="N4" s="6"/>
      <c r="O4" s="6"/>
      <c r="P4" s="6"/>
      <c r="Q4" s="6"/>
      <c r="R4" s="6"/>
      <c r="S4" s="6"/>
      <c r="T4" s="6"/>
      <c r="U4" s="6"/>
      <c r="V4" s="6"/>
      <c r="W4" s="6"/>
      <c r="X4" s="6"/>
      <c r="Y4" s="6"/>
      <c r="Z4" s="6"/>
    </row>
    <row r="5" spans="1:28" ht="25.5" customHeight="1" x14ac:dyDescent="0.35">
      <c r="A5" s="63" t="s">
        <v>25</v>
      </c>
      <c r="B5" s="63" t="s">
        <v>38</v>
      </c>
      <c r="C5" s="63" t="s">
        <v>84</v>
      </c>
      <c r="D5" s="63" t="s">
        <v>0</v>
      </c>
      <c r="E5" s="63" t="s">
        <v>1</v>
      </c>
      <c r="F5" s="63" t="s">
        <v>2</v>
      </c>
      <c r="G5" s="63" t="s">
        <v>4</v>
      </c>
      <c r="H5" s="63" t="s">
        <v>3</v>
      </c>
      <c r="I5" s="63" t="s">
        <v>5</v>
      </c>
      <c r="J5" s="65" t="s">
        <v>6</v>
      </c>
      <c r="K5" s="66"/>
      <c r="L5" s="65" t="s">
        <v>7</v>
      </c>
      <c r="M5" s="66"/>
      <c r="N5" s="65" t="s">
        <v>8</v>
      </c>
      <c r="O5" s="66"/>
      <c r="P5" s="65" t="s">
        <v>9</v>
      </c>
      <c r="Q5" s="66"/>
      <c r="R5" s="65" t="s">
        <v>10</v>
      </c>
      <c r="S5" s="66"/>
      <c r="T5" s="65" t="s">
        <v>11</v>
      </c>
      <c r="U5" s="66"/>
      <c r="V5" s="65" t="s">
        <v>12</v>
      </c>
      <c r="W5" s="66"/>
      <c r="X5" s="63" t="s">
        <v>13</v>
      </c>
      <c r="Y5" s="65" t="s">
        <v>14</v>
      </c>
      <c r="Z5" s="66"/>
      <c r="AB5" s="31" t="s">
        <v>40</v>
      </c>
    </row>
    <row r="6" spans="1:28" x14ac:dyDescent="0.35">
      <c r="A6" s="64"/>
      <c r="B6" s="64"/>
      <c r="C6" s="64"/>
      <c r="D6" s="64"/>
      <c r="E6" s="64"/>
      <c r="F6" s="64"/>
      <c r="G6" s="64"/>
      <c r="H6" s="64"/>
      <c r="I6" s="64"/>
      <c r="J6" s="7" t="s">
        <v>24</v>
      </c>
      <c r="K6" s="7" t="s">
        <v>15</v>
      </c>
      <c r="L6" s="7" t="str">
        <f>+$J$6</f>
        <v>Farmers</v>
      </c>
      <c r="M6" s="7" t="s">
        <v>15</v>
      </c>
      <c r="N6" s="7" t="str">
        <f>+$J$6</f>
        <v>Farmers</v>
      </c>
      <c r="O6" s="7" t="s">
        <v>15</v>
      </c>
      <c r="P6" s="7" t="str">
        <f>+$J$6</f>
        <v>Farmers</v>
      </c>
      <c r="Q6" s="7" t="s">
        <v>15</v>
      </c>
      <c r="R6" s="7" t="str">
        <f>+$J$6</f>
        <v>Farmers</v>
      </c>
      <c r="S6" s="7" t="s">
        <v>15</v>
      </c>
      <c r="T6" s="7" t="str">
        <f>+$J$6</f>
        <v>Farmers</v>
      </c>
      <c r="U6" s="7" t="s">
        <v>15</v>
      </c>
      <c r="V6" s="7" t="str">
        <f>+$J$6</f>
        <v>Farmers</v>
      </c>
      <c r="W6" s="7" t="s">
        <v>15</v>
      </c>
      <c r="X6" s="64" t="s">
        <v>16</v>
      </c>
      <c r="Y6" s="7" t="str">
        <f>+$J$6</f>
        <v>Farmers</v>
      </c>
      <c r="Z6" s="7" t="s">
        <v>15</v>
      </c>
      <c r="AB6" s="7" t="str">
        <f>+$J$6</f>
        <v>Farmers</v>
      </c>
    </row>
    <row r="7" spans="1:28" x14ac:dyDescent="0.35">
      <c r="A7" s="19" t="s">
        <v>26</v>
      </c>
      <c r="B7" s="8" t="s">
        <v>35</v>
      </c>
      <c r="C7" s="62">
        <v>96.706000000000003</v>
      </c>
      <c r="D7" s="22">
        <v>202246</v>
      </c>
      <c r="E7" s="16"/>
      <c r="F7" s="16"/>
      <c r="G7" s="16"/>
      <c r="H7" s="9">
        <v>300</v>
      </c>
      <c r="I7" s="10">
        <f t="shared" ref="I7:I15" si="0">SUM(D7:H7)</f>
        <v>202546</v>
      </c>
      <c r="J7" s="25">
        <v>12329</v>
      </c>
      <c r="K7" s="25">
        <v>1368</v>
      </c>
      <c r="L7" s="25">
        <v>234</v>
      </c>
      <c r="M7" s="25">
        <v>420</v>
      </c>
      <c r="N7" s="25"/>
      <c r="O7" s="25"/>
      <c r="P7" s="25">
        <v>993</v>
      </c>
      <c r="Q7" s="25"/>
      <c r="R7" s="25">
        <v>1575</v>
      </c>
      <c r="S7" s="25"/>
      <c r="T7" s="25">
        <v>1993</v>
      </c>
      <c r="U7" s="25">
        <v>5801</v>
      </c>
      <c r="V7" s="25">
        <v>43154</v>
      </c>
      <c r="W7" s="25"/>
      <c r="X7" s="25">
        <f>58+4</f>
        <v>62</v>
      </c>
      <c r="Y7" s="10">
        <f>+I7+J7+L7+N7+P7+R7+T7+V7+X7</f>
        <v>262886</v>
      </c>
      <c r="Z7" s="10">
        <f>+K7+M7+O7+Q7+S7+U7+W7</f>
        <v>7589</v>
      </c>
      <c r="AB7" s="32"/>
    </row>
    <row r="8" spans="1:28" x14ac:dyDescent="0.35">
      <c r="A8" s="19" t="s">
        <v>27</v>
      </c>
      <c r="B8" s="8" t="s">
        <v>17</v>
      </c>
      <c r="C8" s="62">
        <v>55.48</v>
      </c>
      <c r="D8" s="22">
        <v>112765</v>
      </c>
      <c r="E8" s="17"/>
      <c r="F8" s="17"/>
      <c r="G8" s="17"/>
      <c r="H8" s="9">
        <v>215</v>
      </c>
      <c r="I8" s="10">
        <f t="shared" si="0"/>
        <v>112980</v>
      </c>
      <c r="J8" s="17">
        <v>10639</v>
      </c>
      <c r="K8" s="17">
        <v>1188</v>
      </c>
      <c r="L8" s="17">
        <v>254</v>
      </c>
      <c r="M8" s="17">
        <v>468</v>
      </c>
      <c r="N8" s="17"/>
      <c r="O8" s="17"/>
      <c r="P8" s="17">
        <v>570</v>
      </c>
      <c r="Q8" s="17"/>
      <c r="R8" s="17">
        <v>900</v>
      </c>
      <c r="S8" s="17"/>
      <c r="T8" s="17">
        <v>1125</v>
      </c>
      <c r="U8" s="17">
        <v>11245</v>
      </c>
      <c r="V8" s="17">
        <v>24639</v>
      </c>
      <c r="W8" s="17"/>
      <c r="X8" s="17">
        <v>62</v>
      </c>
      <c r="Y8" s="10">
        <f t="shared" ref="Y8:Y15" si="1">+I8+J8+L8+N8+P8+R8+T8+V8+X8</f>
        <v>151169</v>
      </c>
      <c r="Z8" s="10">
        <f t="shared" ref="Z8:Z15" si="2">+K8+M8+O8+Q8+S8+U8+W8</f>
        <v>12901</v>
      </c>
      <c r="AB8" s="32"/>
    </row>
    <row r="9" spans="1:28" x14ac:dyDescent="0.35">
      <c r="A9" s="19" t="s">
        <v>28</v>
      </c>
      <c r="B9" s="8" t="s">
        <v>19</v>
      </c>
      <c r="C9" s="62">
        <v>52.72</v>
      </c>
      <c r="D9" s="22">
        <v>106812</v>
      </c>
      <c r="E9" s="17"/>
      <c r="F9" s="17"/>
      <c r="G9" s="17"/>
      <c r="H9" s="9">
        <v>150</v>
      </c>
      <c r="I9" s="10">
        <f t="shared" si="0"/>
        <v>106962</v>
      </c>
      <c r="J9" s="17">
        <v>4972</v>
      </c>
      <c r="K9" s="17">
        <v>552</v>
      </c>
      <c r="L9" s="17">
        <v>103</v>
      </c>
      <c r="M9" s="17">
        <v>192</v>
      </c>
      <c r="N9" s="17"/>
      <c r="O9" s="17"/>
      <c r="P9" s="17">
        <v>539</v>
      </c>
      <c r="Q9" s="17"/>
      <c r="R9" s="17">
        <v>853</v>
      </c>
      <c r="S9" s="17"/>
      <c r="T9" s="17">
        <v>1066</v>
      </c>
      <c r="U9" s="17">
        <v>19000</v>
      </c>
      <c r="V9" s="17">
        <v>23358</v>
      </c>
      <c r="W9" s="17"/>
      <c r="X9" s="17">
        <v>62</v>
      </c>
      <c r="Y9" s="10">
        <f t="shared" si="1"/>
        <v>137915</v>
      </c>
      <c r="Z9" s="10">
        <f t="shared" si="2"/>
        <v>19744</v>
      </c>
      <c r="AB9" s="32">
        <v>100</v>
      </c>
    </row>
    <row r="10" spans="1:28" x14ac:dyDescent="0.35">
      <c r="A10" s="19" t="s">
        <v>29</v>
      </c>
      <c r="B10" s="8" t="s">
        <v>20</v>
      </c>
      <c r="C10" s="62">
        <v>56.19</v>
      </c>
      <c r="D10" s="22">
        <v>114191</v>
      </c>
      <c r="E10" s="17"/>
      <c r="F10" s="17"/>
      <c r="G10" s="17"/>
      <c r="H10" s="9">
        <v>145</v>
      </c>
      <c r="I10" s="10">
        <f t="shared" si="0"/>
        <v>114336</v>
      </c>
      <c r="J10" s="17">
        <v>16693</v>
      </c>
      <c r="K10" s="17">
        <v>1860</v>
      </c>
      <c r="L10" s="17">
        <v>395</v>
      </c>
      <c r="M10" s="17">
        <v>744</v>
      </c>
      <c r="N10" s="17"/>
      <c r="O10" s="17"/>
      <c r="P10" s="17">
        <v>575</v>
      </c>
      <c r="Q10" s="17"/>
      <c r="R10" s="17">
        <v>911</v>
      </c>
      <c r="S10" s="17"/>
      <c r="T10" s="17">
        <v>1139</v>
      </c>
      <c r="U10" s="17">
        <v>10248</v>
      </c>
      <c r="V10" s="17">
        <v>24952</v>
      </c>
      <c r="W10" s="17"/>
      <c r="X10" s="17">
        <v>62</v>
      </c>
      <c r="Y10" s="10">
        <f t="shared" si="1"/>
        <v>159063</v>
      </c>
      <c r="Z10" s="10">
        <f t="shared" si="2"/>
        <v>12852</v>
      </c>
      <c r="AB10" s="32"/>
    </row>
    <row r="11" spans="1:28" x14ac:dyDescent="0.35">
      <c r="A11" s="20" t="s">
        <v>30</v>
      </c>
      <c r="B11" s="8" t="s">
        <v>93</v>
      </c>
      <c r="C11" s="62">
        <v>43.9</v>
      </c>
      <c r="D11" s="22">
        <v>88312</v>
      </c>
      <c r="E11" s="9"/>
      <c r="F11" s="17"/>
      <c r="G11" s="17"/>
      <c r="H11" s="9">
        <v>140</v>
      </c>
      <c r="I11" s="10">
        <f t="shared" si="0"/>
        <v>88452</v>
      </c>
      <c r="J11" s="17">
        <v>16693</v>
      </c>
      <c r="K11" s="17">
        <v>1860</v>
      </c>
      <c r="L11" s="17">
        <v>395</v>
      </c>
      <c r="M11" s="17">
        <v>744</v>
      </c>
      <c r="N11" s="17"/>
      <c r="O11" s="17"/>
      <c r="P11" s="17">
        <v>438</v>
      </c>
      <c r="Q11" s="17"/>
      <c r="R11" s="17">
        <v>691</v>
      </c>
      <c r="S11" s="17"/>
      <c r="T11" s="17">
        <v>882</v>
      </c>
      <c r="U11" s="17">
        <v>5290</v>
      </c>
      <c r="V11" s="17">
        <v>18792</v>
      </c>
      <c r="W11" s="17"/>
      <c r="X11" s="17">
        <v>62</v>
      </c>
      <c r="Y11" s="10">
        <f t="shared" si="1"/>
        <v>126405</v>
      </c>
      <c r="Z11" s="10">
        <f t="shared" si="2"/>
        <v>7894</v>
      </c>
      <c r="AB11" s="32"/>
    </row>
    <row r="12" spans="1:28" x14ac:dyDescent="0.35">
      <c r="A12" s="20" t="s">
        <v>31</v>
      </c>
      <c r="B12" s="67"/>
      <c r="C12" s="68"/>
      <c r="D12" s="74"/>
      <c r="E12" s="69"/>
      <c r="F12" s="70"/>
      <c r="G12" s="70"/>
      <c r="H12" s="69"/>
      <c r="I12" s="71"/>
      <c r="J12" s="70"/>
      <c r="K12" s="70"/>
      <c r="L12" s="70"/>
      <c r="M12" s="70"/>
      <c r="N12" s="70"/>
      <c r="O12" s="70"/>
      <c r="P12" s="70"/>
      <c r="Q12" s="70"/>
      <c r="R12" s="70"/>
      <c r="S12" s="70"/>
      <c r="T12" s="70"/>
      <c r="U12" s="70"/>
      <c r="V12" s="70"/>
      <c r="W12" s="70"/>
      <c r="X12" s="70"/>
      <c r="Y12" s="71"/>
      <c r="Z12" s="71"/>
      <c r="AA12" s="72"/>
      <c r="AB12" s="73"/>
    </row>
    <row r="13" spans="1:28" x14ac:dyDescent="0.35">
      <c r="A13" s="20" t="s">
        <v>32</v>
      </c>
      <c r="B13" s="67"/>
      <c r="C13" s="68"/>
      <c r="D13" s="74"/>
      <c r="E13" s="69"/>
      <c r="F13" s="70"/>
      <c r="G13" s="70"/>
      <c r="H13" s="69"/>
      <c r="I13" s="71"/>
      <c r="J13" s="70"/>
      <c r="K13" s="70"/>
      <c r="L13" s="70"/>
      <c r="M13" s="70"/>
      <c r="N13" s="70"/>
      <c r="O13" s="70"/>
      <c r="P13" s="70"/>
      <c r="Q13" s="70"/>
      <c r="R13" s="70"/>
      <c r="S13" s="70"/>
      <c r="T13" s="70"/>
      <c r="U13" s="70"/>
      <c r="V13" s="70"/>
      <c r="W13" s="70"/>
      <c r="X13" s="70"/>
      <c r="Y13" s="71"/>
      <c r="Z13" s="71"/>
      <c r="AA13" s="72"/>
      <c r="AB13" s="73"/>
    </row>
    <row r="14" spans="1:28" x14ac:dyDescent="0.35">
      <c r="A14" s="20" t="s">
        <v>33</v>
      </c>
      <c r="B14" s="8" t="s">
        <v>18</v>
      </c>
      <c r="C14" s="62"/>
      <c r="D14" s="22">
        <v>0</v>
      </c>
      <c r="E14" s="13"/>
      <c r="F14" s="17"/>
      <c r="G14" s="17"/>
      <c r="H14" s="9"/>
      <c r="I14" s="10">
        <f t="shared" si="0"/>
        <v>0</v>
      </c>
      <c r="J14" s="17"/>
      <c r="K14" s="17"/>
      <c r="L14" s="17"/>
      <c r="M14" s="17"/>
      <c r="N14" s="17"/>
      <c r="O14" s="17"/>
      <c r="P14" s="17"/>
      <c r="Q14" s="17"/>
      <c r="R14" s="17"/>
      <c r="S14" s="17"/>
      <c r="T14" s="17"/>
      <c r="U14" s="17"/>
      <c r="V14" s="17"/>
      <c r="W14" s="17"/>
      <c r="X14" s="17"/>
      <c r="Y14" s="10">
        <f t="shared" si="1"/>
        <v>0</v>
      </c>
      <c r="Z14" s="10">
        <f t="shared" si="2"/>
        <v>0</v>
      </c>
      <c r="AB14" s="32"/>
    </row>
    <row r="15" spans="1:28" x14ac:dyDescent="0.35">
      <c r="A15" s="20" t="s">
        <v>34</v>
      </c>
      <c r="B15" s="8" t="s">
        <v>37</v>
      </c>
      <c r="C15" s="62"/>
      <c r="D15" s="22">
        <v>0</v>
      </c>
      <c r="E15" s="13"/>
      <c r="F15" s="17"/>
      <c r="G15" s="17"/>
      <c r="H15" s="9"/>
      <c r="I15" s="10">
        <f t="shared" si="0"/>
        <v>0</v>
      </c>
      <c r="J15" s="17"/>
      <c r="K15" s="17"/>
      <c r="L15" s="17"/>
      <c r="M15" s="17"/>
      <c r="N15" s="17"/>
      <c r="O15" s="17"/>
      <c r="P15" s="17"/>
      <c r="Q15" s="17"/>
      <c r="R15" s="17"/>
      <c r="S15" s="17"/>
      <c r="T15" s="17"/>
      <c r="U15" s="17"/>
      <c r="V15" s="17"/>
      <c r="W15" s="17"/>
      <c r="X15" s="17"/>
      <c r="Y15" s="10">
        <f t="shared" si="1"/>
        <v>0</v>
      </c>
      <c r="Z15" s="10">
        <f t="shared" si="2"/>
        <v>0</v>
      </c>
      <c r="AB15" s="32"/>
    </row>
    <row r="16" spans="1:28" x14ac:dyDescent="0.35">
      <c r="A16" s="14"/>
      <c r="B16" s="15"/>
      <c r="C16" s="15"/>
      <c r="D16" s="11">
        <v>0</v>
      </c>
      <c r="E16" s="11"/>
      <c r="F16" s="11"/>
      <c r="G16" s="11"/>
      <c r="H16" s="11"/>
      <c r="I16" s="12"/>
      <c r="J16" s="11"/>
      <c r="K16" s="11"/>
      <c r="L16" s="11"/>
      <c r="M16" s="11"/>
      <c r="N16" s="11"/>
      <c r="O16" s="11"/>
      <c r="P16" s="11"/>
      <c r="Q16" s="11"/>
      <c r="R16" s="11"/>
      <c r="S16" s="11"/>
      <c r="T16" s="11"/>
      <c r="U16" s="11"/>
      <c r="V16" s="11"/>
      <c r="W16" s="11"/>
      <c r="X16" s="11"/>
      <c r="Y16" s="12"/>
      <c r="Z16" s="12"/>
      <c r="AB16" s="32"/>
    </row>
    <row r="18" spans="1:2" x14ac:dyDescent="0.35">
      <c r="A18" s="55" t="s">
        <v>92</v>
      </c>
      <c r="B18" s="3" t="s">
        <v>94</v>
      </c>
    </row>
  </sheetData>
  <mergeCells count="18">
    <mergeCell ref="L5:M5"/>
    <mergeCell ref="A5:A6"/>
    <mergeCell ref="B5:B6"/>
    <mergeCell ref="D5:D6"/>
    <mergeCell ref="E5:E6"/>
    <mergeCell ref="F5:F6"/>
    <mergeCell ref="G5:G6"/>
    <mergeCell ref="H5:H6"/>
    <mergeCell ref="I5:I6"/>
    <mergeCell ref="J5:K5"/>
    <mergeCell ref="C5:C6"/>
    <mergeCell ref="Y5:Z5"/>
    <mergeCell ref="N5:O5"/>
    <mergeCell ref="P5:Q5"/>
    <mergeCell ref="R5:S5"/>
    <mergeCell ref="T5:U5"/>
    <mergeCell ref="V5:W5"/>
    <mergeCell ref="X5:X6"/>
  </mergeCells>
  <pageMargins left="0" right="0" top="0" bottom="0" header="0.3" footer="0.3"/>
  <pageSetup scale="43"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F1B7EF-6CA4-48A0-AD46-575C61313F08}">
  <sheetPr>
    <pageSetUpPr fitToPage="1"/>
  </sheetPr>
  <dimension ref="A1:AB18"/>
  <sheetViews>
    <sheetView topLeftCell="K1" workbookViewId="0">
      <pane ySplit="6" topLeftCell="A7" activePane="bottomLeft" state="frozen"/>
      <selection pane="bottomLeft" activeCell="B12" sqref="B12:AB13"/>
    </sheetView>
  </sheetViews>
  <sheetFormatPr defaultColWidth="9.1796875" defaultRowHeight="15.5" x14ac:dyDescent="0.35"/>
  <cols>
    <col min="1" max="1" width="10.81640625" style="3" customWidth="1"/>
    <col min="2" max="2" width="34.54296875" style="3" customWidth="1"/>
    <col min="3" max="3" width="11" style="3" customWidth="1"/>
    <col min="4" max="5" width="11.26953125" style="3" customWidth="1"/>
    <col min="6" max="8" width="9.453125" style="3" customWidth="1"/>
    <col min="9" max="9" width="13" style="3" customWidth="1"/>
    <col min="10" max="10" width="11.26953125" style="3" customWidth="1"/>
    <col min="11" max="11" width="10.54296875" style="3" customWidth="1"/>
    <col min="12" max="12" width="9.453125" style="3" customWidth="1"/>
    <col min="13" max="13" width="11.26953125" style="3" customWidth="1"/>
    <col min="14" max="14" width="9.453125" style="3" customWidth="1"/>
    <col min="15" max="15" width="11.26953125" style="3" customWidth="1"/>
    <col min="16" max="16" width="9.453125" style="3" customWidth="1"/>
    <col min="17" max="17" width="10.7265625" style="3" customWidth="1"/>
    <col min="18" max="18" width="9.453125" style="3" customWidth="1"/>
    <col min="19" max="19" width="10" style="3" customWidth="1"/>
    <col min="20" max="20" width="9.453125" style="3" customWidth="1"/>
    <col min="21" max="22" width="9.7265625" style="3" customWidth="1"/>
    <col min="23" max="23" width="11.1796875" style="3" customWidth="1"/>
    <col min="24" max="24" width="9.453125" style="3" customWidth="1"/>
    <col min="25" max="25" width="11.26953125" style="3" customWidth="1"/>
    <col min="26" max="26" width="9.7265625" style="3" customWidth="1"/>
    <col min="27" max="16384" width="9.1796875" style="3"/>
  </cols>
  <sheetData>
    <row r="1" spans="1:28" x14ac:dyDescent="0.35">
      <c r="A1" s="1" t="s">
        <v>21</v>
      </c>
      <c r="B1" s="2"/>
      <c r="C1" s="2"/>
      <c r="E1" s="2"/>
      <c r="F1" s="2"/>
      <c r="G1" s="2"/>
      <c r="H1" s="2"/>
      <c r="I1" s="23"/>
      <c r="J1" s="2"/>
      <c r="K1" s="2"/>
      <c r="L1" s="2"/>
      <c r="M1" s="2"/>
      <c r="N1" s="2"/>
      <c r="O1" s="2"/>
      <c r="P1" s="2"/>
      <c r="Q1" s="2"/>
      <c r="R1" s="2"/>
      <c r="S1" s="2"/>
      <c r="T1" s="2"/>
      <c r="U1" s="2"/>
      <c r="V1" s="2"/>
      <c r="W1" s="2"/>
      <c r="X1" s="2"/>
      <c r="Y1" s="2"/>
      <c r="Z1" s="2"/>
    </row>
    <row r="2" spans="1:28" x14ac:dyDescent="0.35">
      <c r="A2" s="1" t="s">
        <v>22</v>
      </c>
      <c r="B2" s="2"/>
      <c r="C2" s="2"/>
      <c r="E2" s="4">
        <v>2020</v>
      </c>
      <c r="F2" s="2"/>
      <c r="G2" s="2"/>
      <c r="H2" s="2"/>
      <c r="I2" s="2"/>
      <c r="J2" s="2"/>
      <c r="K2" s="2"/>
      <c r="M2" s="2"/>
      <c r="N2" s="2"/>
      <c r="O2" s="2"/>
      <c r="P2" s="2"/>
      <c r="Q2" s="2"/>
      <c r="R2" s="2"/>
      <c r="S2" s="2"/>
      <c r="T2" s="2"/>
      <c r="U2" s="2"/>
      <c r="V2" s="2"/>
      <c r="W2" s="2"/>
      <c r="X2" s="2"/>
      <c r="Y2" s="2"/>
      <c r="Z2" s="2"/>
    </row>
    <row r="3" spans="1:28" x14ac:dyDescent="0.35">
      <c r="A3" s="1" t="s">
        <v>23</v>
      </c>
      <c r="B3" s="2"/>
      <c r="C3" s="2"/>
      <c r="F3" s="2"/>
      <c r="G3" s="2"/>
      <c r="H3" s="2"/>
      <c r="I3" s="2"/>
      <c r="J3" s="2"/>
      <c r="K3" s="2"/>
      <c r="L3" s="2"/>
      <c r="M3" s="2"/>
      <c r="N3" s="2"/>
      <c r="O3" s="2"/>
      <c r="P3" s="2"/>
      <c r="Q3" s="2"/>
      <c r="R3" s="2"/>
      <c r="S3" s="2"/>
      <c r="T3" s="2"/>
      <c r="U3" s="2"/>
      <c r="V3" s="2"/>
      <c r="W3" s="2"/>
      <c r="X3" s="2"/>
      <c r="Y3" s="2"/>
      <c r="Z3" s="2"/>
    </row>
    <row r="4" spans="1:28" x14ac:dyDescent="0.35">
      <c r="A4" s="2"/>
      <c r="B4" s="5"/>
      <c r="C4" s="5"/>
      <c r="D4" s="6"/>
      <c r="E4" s="6"/>
      <c r="F4" s="6"/>
      <c r="G4" s="6"/>
      <c r="H4" s="6"/>
      <c r="I4" s="6"/>
      <c r="J4" s="6"/>
      <c r="K4" s="6"/>
      <c r="L4" s="6"/>
      <c r="M4" s="6"/>
      <c r="N4" s="6"/>
      <c r="O4" s="6"/>
      <c r="P4" s="6"/>
      <c r="Q4" s="6"/>
      <c r="R4" s="6"/>
      <c r="S4" s="6"/>
      <c r="T4" s="6"/>
      <c r="U4" s="6"/>
      <c r="V4" s="6"/>
      <c r="W4" s="6"/>
      <c r="X4" s="6"/>
      <c r="Y4" s="6"/>
      <c r="Z4" s="6"/>
    </row>
    <row r="5" spans="1:28" ht="25.5" customHeight="1" x14ac:dyDescent="0.35">
      <c r="A5" s="63" t="s">
        <v>25</v>
      </c>
      <c r="B5" s="63" t="s">
        <v>38</v>
      </c>
      <c r="C5" s="63" t="s">
        <v>85</v>
      </c>
      <c r="D5" s="63" t="s">
        <v>0</v>
      </c>
      <c r="E5" s="63" t="s">
        <v>1</v>
      </c>
      <c r="F5" s="63" t="s">
        <v>2</v>
      </c>
      <c r="G5" s="63" t="s">
        <v>4</v>
      </c>
      <c r="H5" s="63" t="s">
        <v>3</v>
      </c>
      <c r="I5" s="63" t="s">
        <v>5</v>
      </c>
      <c r="J5" s="65" t="s">
        <v>6</v>
      </c>
      <c r="K5" s="66"/>
      <c r="L5" s="65" t="s">
        <v>7</v>
      </c>
      <c r="M5" s="66"/>
      <c r="N5" s="65" t="s">
        <v>8</v>
      </c>
      <c r="O5" s="66"/>
      <c r="P5" s="65" t="s">
        <v>9</v>
      </c>
      <c r="Q5" s="66"/>
      <c r="R5" s="65" t="s">
        <v>10</v>
      </c>
      <c r="S5" s="66"/>
      <c r="T5" s="65" t="s">
        <v>11</v>
      </c>
      <c r="U5" s="66"/>
      <c r="V5" s="65" t="s">
        <v>12</v>
      </c>
      <c r="W5" s="66"/>
      <c r="X5" s="63" t="s">
        <v>13</v>
      </c>
      <c r="Y5" s="65" t="s">
        <v>14</v>
      </c>
      <c r="Z5" s="66"/>
      <c r="AB5" s="31" t="s">
        <v>40</v>
      </c>
    </row>
    <row r="6" spans="1:28" x14ac:dyDescent="0.35">
      <c r="A6" s="64"/>
      <c r="B6" s="64"/>
      <c r="C6" s="64"/>
      <c r="D6" s="64"/>
      <c r="E6" s="64"/>
      <c r="F6" s="64"/>
      <c r="G6" s="64"/>
      <c r="H6" s="64"/>
      <c r="I6" s="64"/>
      <c r="J6" s="7" t="s">
        <v>24</v>
      </c>
      <c r="K6" s="7" t="s">
        <v>15</v>
      </c>
      <c r="L6" s="7" t="str">
        <f>+$J$6</f>
        <v>Farmers</v>
      </c>
      <c r="M6" s="7" t="s">
        <v>15</v>
      </c>
      <c r="N6" s="7" t="str">
        <f>+$J$6</f>
        <v>Farmers</v>
      </c>
      <c r="O6" s="7" t="s">
        <v>15</v>
      </c>
      <c r="P6" s="7" t="str">
        <f>+$J$6</f>
        <v>Farmers</v>
      </c>
      <c r="Q6" s="7" t="s">
        <v>15</v>
      </c>
      <c r="R6" s="7" t="str">
        <f>+$J$6</f>
        <v>Farmers</v>
      </c>
      <c r="S6" s="7" t="s">
        <v>15</v>
      </c>
      <c r="T6" s="7" t="str">
        <f>+$J$6</f>
        <v>Farmers</v>
      </c>
      <c r="U6" s="7" t="s">
        <v>15</v>
      </c>
      <c r="V6" s="7" t="str">
        <f>+$J$6</f>
        <v>Farmers</v>
      </c>
      <c r="W6" s="7" t="s">
        <v>15</v>
      </c>
      <c r="X6" s="64" t="s">
        <v>16</v>
      </c>
      <c r="Y6" s="7" t="str">
        <f>+$J$6</f>
        <v>Farmers</v>
      </c>
      <c r="Z6" s="7" t="s">
        <v>15</v>
      </c>
      <c r="AB6" s="7" t="str">
        <f>+$J$6</f>
        <v>Farmers</v>
      </c>
    </row>
    <row r="7" spans="1:28" x14ac:dyDescent="0.35">
      <c r="A7" s="19" t="s">
        <v>26</v>
      </c>
      <c r="B7" s="8" t="s">
        <v>35</v>
      </c>
      <c r="C7" s="62">
        <v>99.123999999999995</v>
      </c>
      <c r="D7" s="22">
        <v>215782</v>
      </c>
      <c r="E7" s="16"/>
      <c r="F7" s="16"/>
      <c r="G7" s="16"/>
      <c r="H7" s="9">
        <v>305</v>
      </c>
      <c r="I7" s="10">
        <f t="shared" ref="I7:I15" si="0">SUM(D7:H7)</f>
        <v>216087</v>
      </c>
      <c r="J7" s="25">
        <v>12882</v>
      </c>
      <c r="K7" s="25">
        <v>1428</v>
      </c>
      <c r="L7" s="25">
        <v>234</v>
      </c>
      <c r="M7" s="25">
        <v>420</v>
      </c>
      <c r="N7" s="25"/>
      <c r="O7" s="25"/>
      <c r="P7" s="25">
        <v>1081</v>
      </c>
      <c r="Q7" s="25"/>
      <c r="R7" s="25">
        <v>1583</v>
      </c>
      <c r="S7" s="25"/>
      <c r="T7" s="25">
        <v>2116</v>
      </c>
      <c r="U7" s="25">
        <v>7892</v>
      </c>
      <c r="V7" s="25">
        <v>45118</v>
      </c>
      <c r="W7" s="25"/>
      <c r="X7" s="25">
        <f>5+51</f>
        <v>56</v>
      </c>
      <c r="Y7" s="10">
        <f>+I7+J7+L7+N7+P7+R7+T7+V7+X7</f>
        <v>279157</v>
      </c>
      <c r="Z7" s="10">
        <f>+K7+M7+O7+Q7+S7+U7+W7</f>
        <v>9740</v>
      </c>
      <c r="AB7" s="32"/>
    </row>
    <row r="8" spans="1:28" x14ac:dyDescent="0.35">
      <c r="A8" s="19" t="s">
        <v>27</v>
      </c>
      <c r="B8" s="8" t="s">
        <v>17</v>
      </c>
      <c r="C8" s="62">
        <v>57.28</v>
      </c>
      <c r="D8" s="22">
        <v>120762</v>
      </c>
      <c r="E8" s="17"/>
      <c r="F8" s="17"/>
      <c r="G8" s="17"/>
      <c r="H8" s="9">
        <v>220</v>
      </c>
      <c r="I8" s="10">
        <f t="shared" si="0"/>
        <v>120982</v>
      </c>
      <c r="J8" s="17">
        <v>11142</v>
      </c>
      <c r="K8" s="17">
        <v>1236</v>
      </c>
      <c r="L8" s="17">
        <v>254</v>
      </c>
      <c r="M8" s="17">
        <v>468</v>
      </c>
      <c r="N8" s="17"/>
      <c r="O8" s="17"/>
      <c r="P8" s="17">
        <v>621</v>
      </c>
      <c r="Q8" s="17"/>
      <c r="R8" s="17">
        <v>909</v>
      </c>
      <c r="S8" s="17"/>
      <c r="T8" s="17">
        <v>1204</v>
      </c>
      <c r="U8" s="17">
        <v>12043</v>
      </c>
      <c r="V8" s="17">
        <v>25886</v>
      </c>
      <c r="W8" s="17"/>
      <c r="X8" s="17">
        <v>56</v>
      </c>
      <c r="Y8" s="10">
        <f t="shared" ref="Y8:Y15" si="1">+I8+J8+L8+N8+P8+R8+T8+V8+X8</f>
        <v>161054</v>
      </c>
      <c r="Z8" s="10">
        <f t="shared" ref="Z8:Z15" si="2">+K8+M8+O8+Q8+S8+U8+W8</f>
        <v>13747</v>
      </c>
      <c r="AB8" s="32"/>
    </row>
    <row r="9" spans="1:28" x14ac:dyDescent="0.35">
      <c r="A9" s="19" t="s">
        <v>28</v>
      </c>
      <c r="B9" s="8" t="s">
        <v>19</v>
      </c>
      <c r="C9" s="62">
        <v>54.83</v>
      </c>
      <c r="D9" s="22">
        <v>114776</v>
      </c>
      <c r="E9" s="17"/>
      <c r="F9" s="17"/>
      <c r="G9" s="17"/>
      <c r="H9" s="9">
        <v>155</v>
      </c>
      <c r="I9" s="10">
        <f t="shared" si="0"/>
        <v>114931</v>
      </c>
      <c r="J9" s="17">
        <v>12882</v>
      </c>
      <c r="K9" s="17">
        <v>1428</v>
      </c>
      <c r="L9" s="17">
        <v>103</v>
      </c>
      <c r="M9" s="17">
        <v>192</v>
      </c>
      <c r="N9" s="17"/>
      <c r="O9" s="17"/>
      <c r="P9" s="17">
        <v>589</v>
      </c>
      <c r="Q9" s="17"/>
      <c r="R9" s="17">
        <v>863</v>
      </c>
      <c r="S9" s="17"/>
      <c r="T9" s="17">
        <v>1146</v>
      </c>
      <c r="U9" s="17">
        <f>9313+10050</f>
        <v>19363</v>
      </c>
      <c r="V9" s="17">
        <v>24600</v>
      </c>
      <c r="W9" s="17"/>
      <c r="X9" s="17">
        <v>56</v>
      </c>
      <c r="Y9" s="10">
        <f t="shared" si="1"/>
        <v>155170</v>
      </c>
      <c r="Z9" s="10">
        <f t="shared" si="2"/>
        <v>20983</v>
      </c>
      <c r="AB9" s="32"/>
    </row>
    <row r="10" spans="1:28" x14ac:dyDescent="0.35">
      <c r="A10" s="19" t="s">
        <v>29</v>
      </c>
      <c r="B10" s="8" t="s">
        <v>20</v>
      </c>
      <c r="C10" s="62">
        <v>58.01</v>
      </c>
      <c r="D10" s="22">
        <v>122464</v>
      </c>
      <c r="E10" s="17"/>
      <c r="F10" s="17"/>
      <c r="G10" s="17"/>
      <c r="H10" s="9">
        <v>150</v>
      </c>
      <c r="I10" s="10">
        <f t="shared" si="0"/>
        <v>122614</v>
      </c>
      <c r="J10" s="17">
        <v>17465</v>
      </c>
      <c r="K10" s="17">
        <v>1944</v>
      </c>
      <c r="L10" s="17">
        <v>395</v>
      </c>
      <c r="M10" s="17">
        <v>744</v>
      </c>
      <c r="N10" s="17"/>
      <c r="O10" s="17"/>
      <c r="P10" s="17">
        <v>626</v>
      </c>
      <c r="Q10" s="17"/>
      <c r="R10" s="17">
        <v>920</v>
      </c>
      <c r="S10" s="17"/>
      <c r="T10" s="17">
        <v>1220</v>
      </c>
      <c r="U10" s="17">
        <v>10976</v>
      </c>
      <c r="V10" s="17">
        <v>26215</v>
      </c>
      <c r="W10" s="17"/>
      <c r="X10" s="17">
        <v>56</v>
      </c>
      <c r="Y10" s="10">
        <f t="shared" si="1"/>
        <v>169511</v>
      </c>
      <c r="Z10" s="10">
        <f t="shared" si="2"/>
        <v>13664</v>
      </c>
      <c r="AB10" s="32">
        <v>100</v>
      </c>
    </row>
    <row r="11" spans="1:28" x14ac:dyDescent="0.35">
      <c r="A11" s="20" t="s">
        <v>30</v>
      </c>
      <c r="B11" s="8" t="s">
        <v>93</v>
      </c>
      <c r="C11" s="62">
        <v>46.79</v>
      </c>
      <c r="D11" s="22">
        <v>95913</v>
      </c>
      <c r="E11" s="9"/>
      <c r="F11" s="17"/>
      <c r="G11" s="17"/>
      <c r="H11" s="9">
        <v>145</v>
      </c>
      <c r="I11" s="10">
        <f t="shared" si="0"/>
        <v>96058</v>
      </c>
      <c r="J11" s="17">
        <v>17465</v>
      </c>
      <c r="K11" s="17">
        <v>1944</v>
      </c>
      <c r="L11" s="17">
        <v>395</v>
      </c>
      <c r="M11" s="17">
        <v>744</v>
      </c>
      <c r="N11" s="17"/>
      <c r="O11" s="17"/>
      <c r="P11" s="17">
        <v>492</v>
      </c>
      <c r="Q11" s="17"/>
      <c r="R11" s="17">
        <v>719</v>
      </c>
      <c r="S11" s="17"/>
      <c r="T11" s="17">
        <v>958</v>
      </c>
      <c r="U11" s="17">
        <v>6270</v>
      </c>
      <c r="V11" s="17">
        <v>20481</v>
      </c>
      <c r="W11" s="17"/>
      <c r="X11" s="17">
        <v>56</v>
      </c>
      <c r="Y11" s="10">
        <f t="shared" si="1"/>
        <v>136624</v>
      </c>
      <c r="Z11" s="10">
        <f t="shared" si="2"/>
        <v>8958</v>
      </c>
      <c r="AB11" s="32"/>
    </row>
    <row r="12" spans="1:28" x14ac:dyDescent="0.35">
      <c r="A12" s="20" t="s">
        <v>31</v>
      </c>
      <c r="B12" s="67"/>
      <c r="C12" s="68"/>
      <c r="D12" s="74"/>
      <c r="E12" s="69"/>
      <c r="F12" s="70"/>
      <c r="G12" s="70"/>
      <c r="H12" s="69"/>
      <c r="I12" s="71"/>
      <c r="J12" s="70"/>
      <c r="K12" s="70"/>
      <c r="L12" s="70"/>
      <c r="M12" s="70"/>
      <c r="N12" s="70"/>
      <c r="O12" s="70"/>
      <c r="P12" s="70"/>
      <c r="Q12" s="70"/>
      <c r="R12" s="70"/>
      <c r="S12" s="70"/>
      <c r="T12" s="70"/>
      <c r="U12" s="70"/>
      <c r="V12" s="70"/>
      <c r="W12" s="70"/>
      <c r="X12" s="70"/>
      <c r="Y12" s="71"/>
      <c r="Z12" s="71"/>
      <c r="AA12" s="72"/>
      <c r="AB12" s="73"/>
    </row>
    <row r="13" spans="1:28" x14ac:dyDescent="0.35">
      <c r="A13" s="20" t="s">
        <v>32</v>
      </c>
      <c r="B13" s="67"/>
      <c r="C13" s="68"/>
      <c r="D13" s="74"/>
      <c r="E13" s="69"/>
      <c r="F13" s="70"/>
      <c r="G13" s="70"/>
      <c r="H13" s="69"/>
      <c r="I13" s="71"/>
      <c r="J13" s="70"/>
      <c r="K13" s="70"/>
      <c r="L13" s="70"/>
      <c r="M13" s="70"/>
      <c r="N13" s="70"/>
      <c r="O13" s="70"/>
      <c r="P13" s="70"/>
      <c r="Q13" s="70"/>
      <c r="R13" s="70"/>
      <c r="S13" s="70"/>
      <c r="T13" s="70"/>
      <c r="U13" s="70"/>
      <c r="V13" s="70"/>
      <c r="W13" s="70"/>
      <c r="X13" s="70"/>
      <c r="Y13" s="71"/>
      <c r="Z13" s="71"/>
      <c r="AA13" s="72"/>
      <c r="AB13" s="73"/>
    </row>
    <row r="14" spans="1:28" x14ac:dyDescent="0.35">
      <c r="A14" s="20" t="s">
        <v>33</v>
      </c>
      <c r="B14" s="8" t="s">
        <v>18</v>
      </c>
      <c r="C14" s="62"/>
      <c r="D14" s="22">
        <v>0</v>
      </c>
      <c r="E14" s="13"/>
      <c r="F14" s="17"/>
      <c r="G14" s="17"/>
      <c r="H14" s="9"/>
      <c r="I14" s="10">
        <f t="shared" si="0"/>
        <v>0</v>
      </c>
      <c r="J14" s="17"/>
      <c r="K14" s="17"/>
      <c r="L14" s="17"/>
      <c r="M14" s="17"/>
      <c r="N14" s="17"/>
      <c r="O14" s="17"/>
      <c r="P14" s="17"/>
      <c r="Q14" s="17"/>
      <c r="R14" s="17"/>
      <c r="S14" s="17"/>
      <c r="T14" s="17"/>
      <c r="U14" s="17"/>
      <c r="V14" s="17"/>
      <c r="W14" s="17"/>
      <c r="X14" s="17"/>
      <c r="Y14" s="10">
        <f t="shared" si="1"/>
        <v>0</v>
      </c>
      <c r="Z14" s="10">
        <f t="shared" si="2"/>
        <v>0</v>
      </c>
      <c r="AB14" s="32"/>
    </row>
    <row r="15" spans="1:28" x14ac:dyDescent="0.35">
      <c r="A15" s="20" t="s">
        <v>34</v>
      </c>
      <c r="B15" s="8" t="s">
        <v>37</v>
      </c>
      <c r="C15" s="62"/>
      <c r="D15" s="22">
        <v>0</v>
      </c>
      <c r="E15" s="13"/>
      <c r="F15" s="17"/>
      <c r="G15" s="17"/>
      <c r="H15" s="9"/>
      <c r="I15" s="10">
        <f t="shared" si="0"/>
        <v>0</v>
      </c>
      <c r="J15" s="17"/>
      <c r="K15" s="17"/>
      <c r="L15" s="17"/>
      <c r="M15" s="17"/>
      <c r="N15" s="17"/>
      <c r="O15" s="17"/>
      <c r="P15" s="17"/>
      <c r="Q15" s="17"/>
      <c r="R15" s="17"/>
      <c r="S15" s="17"/>
      <c r="T15" s="17"/>
      <c r="U15" s="17"/>
      <c r="V15" s="17"/>
      <c r="W15" s="17"/>
      <c r="X15" s="17"/>
      <c r="Y15" s="10">
        <f t="shared" si="1"/>
        <v>0</v>
      </c>
      <c r="Z15" s="10">
        <f t="shared" si="2"/>
        <v>0</v>
      </c>
      <c r="AB15" s="32"/>
    </row>
    <row r="16" spans="1:28" x14ac:dyDescent="0.35">
      <c r="A16" s="14"/>
      <c r="B16" s="15"/>
      <c r="C16" s="15"/>
      <c r="D16" s="11"/>
      <c r="E16" s="11"/>
      <c r="F16" s="11"/>
      <c r="G16" s="11"/>
      <c r="H16" s="11"/>
      <c r="I16" s="12"/>
      <c r="J16" s="11"/>
      <c r="K16" s="11"/>
      <c r="L16" s="11"/>
      <c r="M16" s="11"/>
      <c r="N16" s="11"/>
      <c r="O16" s="11"/>
      <c r="P16" s="11"/>
      <c r="Q16" s="11"/>
      <c r="R16" s="11"/>
      <c r="S16" s="11"/>
      <c r="T16" s="11"/>
      <c r="U16" s="11"/>
      <c r="V16" s="11"/>
      <c r="W16" s="11"/>
      <c r="X16" s="11"/>
      <c r="Y16" s="12"/>
      <c r="Z16" s="12"/>
      <c r="AB16" s="32"/>
    </row>
    <row r="18" spans="1:2" x14ac:dyDescent="0.35">
      <c r="A18" s="55" t="s">
        <v>92</v>
      </c>
      <c r="B18" s="3" t="s">
        <v>94</v>
      </c>
    </row>
  </sheetData>
  <mergeCells count="18">
    <mergeCell ref="L5:M5"/>
    <mergeCell ref="A5:A6"/>
    <mergeCell ref="B5:B6"/>
    <mergeCell ref="D5:D6"/>
    <mergeCell ref="E5:E6"/>
    <mergeCell ref="F5:F6"/>
    <mergeCell ref="G5:G6"/>
    <mergeCell ref="H5:H6"/>
    <mergeCell ref="I5:I6"/>
    <mergeCell ref="J5:K5"/>
    <mergeCell ref="C5:C6"/>
    <mergeCell ref="Y5:Z5"/>
    <mergeCell ref="N5:O5"/>
    <mergeCell ref="P5:Q5"/>
    <mergeCell ref="R5:S5"/>
    <mergeCell ref="T5:U5"/>
    <mergeCell ref="V5:W5"/>
    <mergeCell ref="X5:X6"/>
  </mergeCells>
  <pageMargins left="0" right="0" top="0" bottom="0" header="0.3" footer="0.3"/>
  <pageSetup scale="43"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457BCB-293B-49B2-A6BD-57476BCAC25B}">
  <sheetPr>
    <pageSetUpPr fitToPage="1"/>
  </sheetPr>
  <dimension ref="A1:AB16"/>
  <sheetViews>
    <sheetView workbookViewId="0">
      <selection activeCell="B12" sqref="B12:AB13"/>
    </sheetView>
  </sheetViews>
  <sheetFormatPr defaultColWidth="9.1796875" defaultRowHeight="15.5" x14ac:dyDescent="0.35"/>
  <cols>
    <col min="1" max="1" width="10.81640625" style="3" customWidth="1"/>
    <col min="2" max="2" width="34.54296875" style="3" customWidth="1"/>
    <col min="3" max="3" width="12.26953125" style="3" customWidth="1"/>
    <col min="4" max="5" width="11.26953125" style="3" customWidth="1"/>
    <col min="6" max="8" width="9.453125" style="3" customWidth="1"/>
    <col min="9" max="9" width="13" style="3" customWidth="1"/>
    <col min="10" max="10" width="11.26953125" style="3" customWidth="1"/>
    <col min="11" max="11" width="10.54296875" style="3" customWidth="1"/>
    <col min="12" max="12" width="9.453125" style="3" customWidth="1"/>
    <col min="13" max="13" width="11.26953125" style="3" customWidth="1"/>
    <col min="14" max="14" width="9.453125" style="3" customWidth="1"/>
    <col min="15" max="15" width="11.26953125" style="3" customWidth="1"/>
    <col min="16" max="16" width="9.453125" style="3" customWidth="1"/>
    <col min="17" max="17" width="10.7265625" style="3" customWidth="1"/>
    <col min="18" max="18" width="9.453125" style="3" customWidth="1"/>
    <col min="19" max="19" width="10" style="3" customWidth="1"/>
    <col min="20" max="20" width="9.453125" style="3" customWidth="1"/>
    <col min="21" max="22" width="9.7265625" style="3" customWidth="1"/>
    <col min="23" max="23" width="11.1796875" style="3" customWidth="1"/>
    <col min="24" max="24" width="9.453125" style="3" customWidth="1"/>
    <col min="25" max="25" width="11.26953125" style="3" customWidth="1"/>
    <col min="26" max="26" width="9.7265625" style="3" customWidth="1"/>
    <col min="27" max="16384" width="9.1796875" style="3"/>
  </cols>
  <sheetData>
    <row r="1" spans="1:28" x14ac:dyDescent="0.35">
      <c r="A1" s="1" t="s">
        <v>21</v>
      </c>
      <c r="B1" s="2"/>
      <c r="C1" s="2"/>
      <c r="E1" s="2"/>
      <c r="F1" s="2"/>
      <c r="G1" s="2"/>
      <c r="H1" s="2"/>
      <c r="I1" s="23"/>
      <c r="J1" s="2"/>
      <c r="K1" s="2"/>
      <c r="L1" s="2"/>
      <c r="M1" s="2"/>
      <c r="N1" s="2"/>
      <c r="O1" s="2"/>
      <c r="P1" s="2"/>
      <c r="Q1" s="2"/>
      <c r="R1" s="2"/>
      <c r="S1" s="2"/>
      <c r="T1" s="2"/>
      <c r="U1" s="2"/>
      <c r="V1" s="2"/>
      <c r="W1" s="2"/>
      <c r="X1" s="2"/>
      <c r="Y1" s="2"/>
      <c r="Z1" s="2"/>
    </row>
    <row r="2" spans="1:28" x14ac:dyDescent="0.35">
      <c r="A2" s="1" t="s">
        <v>22</v>
      </c>
      <c r="B2" s="2"/>
      <c r="C2" s="2"/>
      <c r="E2" s="4">
        <v>2021</v>
      </c>
      <c r="F2" s="2"/>
      <c r="G2" s="2"/>
      <c r="H2" s="2"/>
      <c r="I2" s="2"/>
      <c r="J2" s="2"/>
      <c r="K2" s="2"/>
      <c r="M2" s="2"/>
      <c r="N2" s="2"/>
      <c r="O2" s="2"/>
      <c r="P2" s="2"/>
      <c r="Q2" s="2"/>
      <c r="R2" s="2"/>
      <c r="S2" s="2"/>
      <c r="T2" s="2"/>
      <c r="U2" s="2"/>
      <c r="V2" s="2"/>
      <c r="W2" s="2"/>
      <c r="X2" s="2"/>
      <c r="Y2" s="2"/>
      <c r="Z2" s="2"/>
    </row>
    <row r="3" spans="1:28" x14ac:dyDescent="0.35">
      <c r="A3" s="1" t="s">
        <v>23</v>
      </c>
      <c r="B3" s="2"/>
      <c r="C3" s="2"/>
      <c r="F3" s="2"/>
      <c r="G3" s="2"/>
      <c r="H3" s="2"/>
      <c r="I3" s="2"/>
      <c r="J3" s="2"/>
      <c r="K3" s="2"/>
      <c r="L3" s="2"/>
      <c r="M3" s="2"/>
      <c r="N3" s="2"/>
      <c r="O3" s="2"/>
      <c r="P3" s="2"/>
      <c r="Q3" s="2"/>
      <c r="R3" s="2"/>
      <c r="S3" s="2"/>
      <c r="T3" s="2"/>
      <c r="U3" s="2"/>
      <c r="V3" s="2"/>
      <c r="W3" s="2"/>
      <c r="X3" s="2"/>
      <c r="Y3" s="2"/>
      <c r="Z3" s="2"/>
    </row>
    <row r="4" spans="1:28" x14ac:dyDescent="0.35">
      <c r="A4" s="2"/>
      <c r="B4" s="5"/>
      <c r="C4" s="5"/>
      <c r="D4" s="6"/>
      <c r="E4" s="6"/>
      <c r="F4" s="6"/>
      <c r="G4" s="6"/>
      <c r="H4" s="6"/>
      <c r="I4" s="6"/>
      <c r="J4" s="6"/>
      <c r="K4" s="6"/>
      <c r="L4" s="6"/>
      <c r="M4" s="6"/>
      <c r="N4" s="6"/>
      <c r="O4" s="6"/>
      <c r="P4" s="6"/>
      <c r="Q4" s="6"/>
      <c r="R4" s="6"/>
      <c r="S4" s="6"/>
      <c r="T4" s="6"/>
      <c r="U4" s="6"/>
      <c r="V4" s="6"/>
      <c r="W4" s="6"/>
      <c r="X4" s="6"/>
      <c r="Y4" s="6"/>
      <c r="Z4" s="6"/>
    </row>
    <row r="5" spans="1:28" ht="25.5" customHeight="1" x14ac:dyDescent="0.35">
      <c r="A5" s="63" t="s">
        <v>25</v>
      </c>
      <c r="B5" s="63" t="s">
        <v>38</v>
      </c>
      <c r="C5" s="63" t="s">
        <v>86</v>
      </c>
      <c r="D5" s="63" t="s">
        <v>0</v>
      </c>
      <c r="E5" s="63" t="s">
        <v>1</v>
      </c>
      <c r="F5" s="63" t="s">
        <v>2</v>
      </c>
      <c r="G5" s="63" t="s">
        <v>4</v>
      </c>
      <c r="H5" s="63" t="s">
        <v>3</v>
      </c>
      <c r="I5" s="63" t="s">
        <v>5</v>
      </c>
      <c r="J5" s="65" t="s">
        <v>6</v>
      </c>
      <c r="K5" s="66"/>
      <c r="L5" s="65" t="s">
        <v>7</v>
      </c>
      <c r="M5" s="66"/>
      <c r="N5" s="65" t="s">
        <v>8</v>
      </c>
      <c r="O5" s="66"/>
      <c r="P5" s="65" t="s">
        <v>9</v>
      </c>
      <c r="Q5" s="66"/>
      <c r="R5" s="65" t="s">
        <v>10</v>
      </c>
      <c r="S5" s="66"/>
      <c r="T5" s="65" t="s">
        <v>11</v>
      </c>
      <c r="U5" s="66"/>
      <c r="V5" s="65" t="s">
        <v>12</v>
      </c>
      <c r="W5" s="66"/>
      <c r="X5" s="63" t="s">
        <v>13</v>
      </c>
      <c r="Y5" s="65" t="s">
        <v>14</v>
      </c>
      <c r="Z5" s="66"/>
      <c r="AB5" s="31" t="s">
        <v>40</v>
      </c>
    </row>
    <row r="6" spans="1:28" x14ac:dyDescent="0.35">
      <c r="A6" s="64"/>
      <c r="B6" s="64"/>
      <c r="C6" s="64"/>
      <c r="D6" s="64"/>
      <c r="E6" s="64"/>
      <c r="F6" s="64"/>
      <c r="G6" s="64"/>
      <c r="H6" s="64"/>
      <c r="I6" s="64"/>
      <c r="J6" s="7" t="s">
        <v>24</v>
      </c>
      <c r="K6" s="7" t="s">
        <v>15</v>
      </c>
      <c r="L6" s="7" t="str">
        <f>+$J$6</f>
        <v>Farmers</v>
      </c>
      <c r="M6" s="7" t="s">
        <v>15</v>
      </c>
      <c r="N6" s="7" t="str">
        <f>+$J$6</f>
        <v>Farmers</v>
      </c>
      <c r="O6" s="7" t="s">
        <v>15</v>
      </c>
      <c r="P6" s="7" t="str">
        <f>+$J$6</f>
        <v>Farmers</v>
      </c>
      <c r="Q6" s="7" t="s">
        <v>15</v>
      </c>
      <c r="R6" s="7" t="str">
        <f>+$J$6</f>
        <v>Farmers</v>
      </c>
      <c r="S6" s="7" t="s">
        <v>15</v>
      </c>
      <c r="T6" s="7" t="str">
        <f>+$J$6</f>
        <v>Farmers</v>
      </c>
      <c r="U6" s="7" t="s">
        <v>15</v>
      </c>
      <c r="V6" s="7" t="str">
        <f>+$J$6</f>
        <v>Farmers</v>
      </c>
      <c r="W6" s="7" t="s">
        <v>15</v>
      </c>
      <c r="X6" s="64" t="s">
        <v>16</v>
      </c>
      <c r="Y6" s="7" t="str">
        <f>+$J$6</f>
        <v>Farmers</v>
      </c>
      <c r="Z6" s="7" t="s">
        <v>15</v>
      </c>
      <c r="AB6" s="7" t="str">
        <f>+$J$6</f>
        <v>Farmers</v>
      </c>
    </row>
    <row r="7" spans="1:28" x14ac:dyDescent="0.35">
      <c r="A7" s="19" t="s">
        <v>26</v>
      </c>
      <c r="B7" s="8" t="s">
        <v>35</v>
      </c>
      <c r="C7" s="62">
        <v>102.098</v>
      </c>
      <c r="D7" s="22">
        <v>217868</v>
      </c>
      <c r="E7" s="16"/>
      <c r="F7" s="16"/>
      <c r="G7" s="16"/>
      <c r="H7" s="9">
        <v>310</v>
      </c>
      <c r="I7" s="10">
        <f t="shared" ref="I7:I15" si="0">SUM(D7:H7)</f>
        <v>218178</v>
      </c>
      <c r="J7" s="25">
        <v>13362</v>
      </c>
      <c r="K7" s="25">
        <v>1488</v>
      </c>
      <c r="L7" s="25">
        <v>234</v>
      </c>
      <c r="M7" s="25">
        <v>420</v>
      </c>
      <c r="N7" s="25"/>
      <c r="O7" s="25"/>
      <c r="P7" s="25">
        <v>1053</v>
      </c>
      <c r="Q7" s="25"/>
      <c r="R7" s="25">
        <v>1581</v>
      </c>
      <c r="S7" s="25"/>
      <c r="T7" s="25">
        <v>2107</v>
      </c>
      <c r="U7" s="25">
        <v>7859</v>
      </c>
      <c r="V7" s="25">
        <v>47627</v>
      </c>
      <c r="W7" s="25"/>
      <c r="X7" s="25">
        <v>55</v>
      </c>
      <c r="Y7" s="10">
        <f>+I7+J7+L7+N7+P7+R7+T7+V7+X7</f>
        <v>284197</v>
      </c>
      <c r="Z7" s="10">
        <f>+K7+M7+O7+Q7+S7+U7+W7</f>
        <v>9767</v>
      </c>
      <c r="AB7" s="32"/>
    </row>
    <row r="8" spans="1:28" x14ac:dyDescent="0.35">
      <c r="A8" s="19" t="s">
        <v>27</v>
      </c>
      <c r="B8" s="8" t="s">
        <v>17</v>
      </c>
      <c r="C8" s="62">
        <v>60.38</v>
      </c>
      <c r="D8" s="22">
        <v>120265</v>
      </c>
      <c r="E8" s="17"/>
      <c r="F8" s="17"/>
      <c r="G8" s="17"/>
      <c r="H8" s="9">
        <v>225</v>
      </c>
      <c r="I8" s="10">
        <f t="shared" si="0"/>
        <v>120490</v>
      </c>
      <c r="J8" s="17">
        <v>11602</v>
      </c>
      <c r="K8" s="17">
        <v>1290</v>
      </c>
      <c r="L8" s="17">
        <v>254</v>
      </c>
      <c r="M8" s="17">
        <v>468</v>
      </c>
      <c r="N8" s="17"/>
      <c r="O8" s="17"/>
      <c r="P8" s="17">
        <v>611</v>
      </c>
      <c r="Q8" s="17"/>
      <c r="R8" s="17">
        <v>914</v>
      </c>
      <c r="S8" s="17"/>
      <c r="T8" s="17">
        <v>1201</v>
      </c>
      <c r="U8" s="17">
        <v>12015</v>
      </c>
      <c r="V8" s="17">
        <v>27526</v>
      </c>
      <c r="W8" s="17"/>
      <c r="X8" s="17">
        <v>55</v>
      </c>
      <c r="Y8" s="10">
        <f t="shared" ref="Y8:Y15" si="1">+I8+J8+L8+N8+P8+R8+T8+V8+X8</f>
        <v>162653</v>
      </c>
      <c r="Z8" s="10">
        <f t="shared" ref="Z8:Z15" si="2">+K8+M8+O8+Q8+S8+U8+W8</f>
        <v>13773</v>
      </c>
      <c r="AB8" s="32">
        <v>250</v>
      </c>
    </row>
    <row r="9" spans="1:28" x14ac:dyDescent="0.35">
      <c r="A9" s="19" t="s">
        <v>28</v>
      </c>
      <c r="B9" s="8" t="s">
        <v>19</v>
      </c>
      <c r="C9" s="62">
        <v>57.03</v>
      </c>
      <c r="D9" s="22">
        <v>114822</v>
      </c>
      <c r="E9" s="17"/>
      <c r="F9" s="17"/>
      <c r="G9" s="17"/>
      <c r="H9" s="9">
        <v>160</v>
      </c>
      <c r="I9" s="10">
        <f t="shared" si="0"/>
        <v>114982</v>
      </c>
      <c r="J9" s="17">
        <v>13362</v>
      </c>
      <c r="K9" s="17">
        <v>1488</v>
      </c>
      <c r="L9" s="17">
        <v>103</v>
      </c>
      <c r="M9" s="17">
        <v>192</v>
      </c>
      <c r="N9" s="17"/>
      <c r="O9" s="17"/>
      <c r="P9" s="17">
        <v>585</v>
      </c>
      <c r="Q9" s="17"/>
      <c r="R9" s="17">
        <v>875</v>
      </c>
      <c r="S9" s="17"/>
      <c r="T9" s="17">
        <v>1148</v>
      </c>
      <c r="U9" s="17">
        <f>6886+10400</f>
        <v>17286</v>
      </c>
      <c r="V9" s="17">
        <v>26348</v>
      </c>
      <c r="W9" s="17"/>
      <c r="X9" s="17">
        <v>55</v>
      </c>
      <c r="Y9" s="10">
        <f t="shared" si="1"/>
        <v>157458</v>
      </c>
      <c r="Z9" s="10">
        <f t="shared" si="2"/>
        <v>18966</v>
      </c>
      <c r="AB9" s="32"/>
    </row>
    <row r="10" spans="1:28" x14ac:dyDescent="0.35">
      <c r="A10" s="19" t="s">
        <v>29</v>
      </c>
      <c r="B10" s="8" t="s">
        <v>20</v>
      </c>
      <c r="C10" s="62">
        <v>60.33</v>
      </c>
      <c r="D10" s="22">
        <v>121799</v>
      </c>
      <c r="E10" s="17"/>
      <c r="F10" s="17"/>
      <c r="G10" s="17"/>
      <c r="H10" s="9">
        <v>155</v>
      </c>
      <c r="I10" s="10">
        <f t="shared" si="0"/>
        <v>121954</v>
      </c>
      <c r="J10" s="17">
        <v>18041</v>
      </c>
      <c r="K10" s="17">
        <v>2010</v>
      </c>
      <c r="L10" s="17">
        <v>395</v>
      </c>
      <c r="M10" s="17">
        <v>744</v>
      </c>
      <c r="N10" s="17"/>
      <c r="O10" s="17"/>
      <c r="P10" s="17">
        <v>616</v>
      </c>
      <c r="Q10" s="17"/>
      <c r="R10" s="17">
        <v>925</v>
      </c>
      <c r="S10" s="17"/>
      <c r="T10" s="17">
        <v>1214</v>
      </c>
      <c r="U10" s="17">
        <v>10928</v>
      </c>
      <c r="V10" s="17">
        <v>27876</v>
      </c>
      <c r="W10" s="17"/>
      <c r="X10" s="17">
        <v>55</v>
      </c>
      <c r="Y10" s="10">
        <f t="shared" si="1"/>
        <v>171076</v>
      </c>
      <c r="Z10" s="10">
        <f t="shared" si="2"/>
        <v>13682</v>
      </c>
      <c r="AB10" s="32"/>
    </row>
    <row r="11" spans="1:28" x14ac:dyDescent="0.35">
      <c r="A11" s="20" t="s">
        <v>30</v>
      </c>
      <c r="B11" s="8" t="s">
        <v>36</v>
      </c>
      <c r="C11" s="62">
        <v>50.77</v>
      </c>
      <c r="D11" s="22">
        <v>100076</v>
      </c>
      <c r="E11" s="9"/>
      <c r="F11" s="17"/>
      <c r="G11" s="17"/>
      <c r="H11" s="9">
        <v>150</v>
      </c>
      <c r="I11" s="10">
        <f t="shared" si="0"/>
        <v>100226</v>
      </c>
      <c r="J11" s="17">
        <v>18041</v>
      </c>
      <c r="K11" s="17">
        <v>2010</v>
      </c>
      <c r="L11" s="17">
        <v>395</v>
      </c>
      <c r="M11" s="17">
        <v>744</v>
      </c>
      <c r="N11" s="17"/>
      <c r="O11" s="17"/>
      <c r="P11" s="17">
        <v>499</v>
      </c>
      <c r="Q11" s="17"/>
      <c r="R11" s="17">
        <v>746</v>
      </c>
      <c r="S11" s="17"/>
      <c r="T11" s="17">
        <v>1000</v>
      </c>
      <c r="U11" s="17">
        <v>9005</v>
      </c>
      <c r="V11" s="17">
        <v>22485</v>
      </c>
      <c r="W11" s="17"/>
      <c r="X11" s="17">
        <v>55</v>
      </c>
      <c r="Y11" s="10">
        <f t="shared" si="1"/>
        <v>143447</v>
      </c>
      <c r="Z11" s="10">
        <f t="shared" si="2"/>
        <v>11759</v>
      </c>
      <c r="AB11" s="32">
        <v>100</v>
      </c>
    </row>
    <row r="12" spans="1:28" x14ac:dyDescent="0.35">
      <c r="A12" s="20" t="s">
        <v>31</v>
      </c>
      <c r="B12" s="67"/>
      <c r="C12" s="68"/>
      <c r="D12" s="74"/>
      <c r="E12" s="69"/>
      <c r="F12" s="70"/>
      <c r="G12" s="70"/>
      <c r="H12" s="69"/>
      <c r="I12" s="71"/>
      <c r="J12" s="70"/>
      <c r="K12" s="70"/>
      <c r="L12" s="70"/>
      <c r="M12" s="70"/>
      <c r="N12" s="70"/>
      <c r="O12" s="70"/>
      <c r="P12" s="70"/>
      <c r="Q12" s="70"/>
      <c r="R12" s="70"/>
      <c r="S12" s="70"/>
      <c r="T12" s="70"/>
      <c r="U12" s="70"/>
      <c r="V12" s="70"/>
      <c r="W12" s="70"/>
      <c r="X12" s="70"/>
      <c r="Y12" s="71"/>
      <c r="Z12" s="71"/>
      <c r="AA12" s="72"/>
      <c r="AB12" s="73"/>
    </row>
    <row r="13" spans="1:28" x14ac:dyDescent="0.35">
      <c r="A13" s="20" t="s">
        <v>32</v>
      </c>
      <c r="B13" s="67"/>
      <c r="C13" s="68"/>
      <c r="D13" s="74"/>
      <c r="E13" s="69"/>
      <c r="F13" s="70"/>
      <c r="G13" s="70"/>
      <c r="H13" s="69"/>
      <c r="I13" s="71"/>
      <c r="J13" s="70"/>
      <c r="K13" s="70"/>
      <c r="L13" s="70"/>
      <c r="M13" s="70"/>
      <c r="N13" s="70"/>
      <c r="O13" s="70"/>
      <c r="P13" s="70"/>
      <c r="Q13" s="70"/>
      <c r="R13" s="70"/>
      <c r="S13" s="70"/>
      <c r="T13" s="70"/>
      <c r="U13" s="70"/>
      <c r="V13" s="70"/>
      <c r="W13" s="70"/>
      <c r="X13" s="70"/>
      <c r="Y13" s="71"/>
      <c r="Z13" s="71"/>
      <c r="AA13" s="72"/>
      <c r="AB13" s="73"/>
    </row>
    <row r="14" spans="1:28" x14ac:dyDescent="0.35">
      <c r="A14" s="20" t="s">
        <v>33</v>
      </c>
      <c r="B14" s="8" t="s">
        <v>18</v>
      </c>
      <c r="C14" s="62">
        <v>53.02</v>
      </c>
      <c r="D14" s="22">
        <v>35005</v>
      </c>
      <c r="E14" s="13"/>
      <c r="F14" s="17"/>
      <c r="G14" s="17"/>
      <c r="H14" s="9">
        <v>100</v>
      </c>
      <c r="I14" s="10">
        <f t="shared" si="0"/>
        <v>35105</v>
      </c>
      <c r="J14" s="17">
        <v>6014</v>
      </c>
      <c r="K14" s="17">
        <v>670</v>
      </c>
      <c r="L14" s="17">
        <v>132</v>
      </c>
      <c r="M14" s="17">
        <v>248</v>
      </c>
      <c r="N14" s="17"/>
      <c r="O14" s="17"/>
      <c r="P14" s="17">
        <v>181</v>
      </c>
      <c r="Q14" s="17"/>
      <c r="R14" s="17">
        <v>68</v>
      </c>
      <c r="S14" s="17"/>
      <c r="T14" s="17">
        <v>0</v>
      </c>
      <c r="U14" s="17"/>
      <c r="V14" s="17">
        <v>0</v>
      </c>
      <c r="W14" s="17"/>
      <c r="X14" s="17">
        <v>55</v>
      </c>
      <c r="Y14" s="10">
        <f t="shared" si="1"/>
        <v>41555</v>
      </c>
      <c r="Z14" s="10">
        <f t="shared" si="2"/>
        <v>918</v>
      </c>
      <c r="AB14" s="32"/>
    </row>
    <row r="15" spans="1:28" x14ac:dyDescent="0.35">
      <c r="A15" s="20" t="s">
        <v>34</v>
      </c>
      <c r="B15" s="8" t="s">
        <v>37</v>
      </c>
      <c r="C15" s="62"/>
      <c r="D15" s="22">
        <v>0</v>
      </c>
      <c r="E15" s="13"/>
      <c r="F15" s="17"/>
      <c r="G15" s="17"/>
      <c r="H15" s="9"/>
      <c r="I15" s="10">
        <f t="shared" si="0"/>
        <v>0</v>
      </c>
      <c r="J15" s="17"/>
      <c r="K15" s="17"/>
      <c r="L15" s="17"/>
      <c r="M15" s="17"/>
      <c r="N15" s="17"/>
      <c r="O15" s="17"/>
      <c r="P15" s="17"/>
      <c r="Q15" s="17"/>
      <c r="R15" s="17"/>
      <c r="S15" s="17"/>
      <c r="T15" s="17"/>
      <c r="U15" s="17"/>
      <c r="V15" s="17"/>
      <c r="W15" s="17"/>
      <c r="X15" s="17"/>
      <c r="Y15" s="10">
        <f t="shared" si="1"/>
        <v>0</v>
      </c>
      <c r="Z15" s="10">
        <f t="shared" si="2"/>
        <v>0</v>
      </c>
      <c r="AB15" s="32"/>
    </row>
    <row r="16" spans="1:28" x14ac:dyDescent="0.35">
      <c r="A16" s="14"/>
      <c r="B16" s="15"/>
      <c r="C16" s="15"/>
      <c r="D16" s="11"/>
      <c r="E16" s="11"/>
      <c r="F16" s="11"/>
      <c r="G16" s="11"/>
      <c r="H16" s="11"/>
      <c r="I16" s="12"/>
      <c r="J16" s="11"/>
      <c r="K16" s="11"/>
      <c r="L16" s="11"/>
      <c r="M16" s="11"/>
      <c r="N16" s="11"/>
      <c r="O16" s="11"/>
      <c r="P16" s="11"/>
      <c r="Q16" s="11"/>
      <c r="R16" s="11"/>
      <c r="S16" s="11"/>
      <c r="T16" s="11"/>
      <c r="U16" s="11"/>
      <c r="V16" s="11"/>
      <c r="W16" s="11"/>
      <c r="X16" s="11"/>
      <c r="Y16" s="12"/>
      <c r="Z16" s="12"/>
      <c r="AB16" s="32"/>
    </row>
  </sheetData>
  <mergeCells count="18">
    <mergeCell ref="Y5:Z5"/>
    <mergeCell ref="N5:O5"/>
    <mergeCell ref="P5:Q5"/>
    <mergeCell ref="R5:S5"/>
    <mergeCell ref="T5:U5"/>
    <mergeCell ref="V5:W5"/>
    <mergeCell ref="X5:X6"/>
    <mergeCell ref="L5:M5"/>
    <mergeCell ref="A5:A6"/>
    <mergeCell ref="B5:B6"/>
    <mergeCell ref="D5:D6"/>
    <mergeCell ref="E5:E6"/>
    <mergeCell ref="F5:F6"/>
    <mergeCell ref="G5:G6"/>
    <mergeCell ref="H5:H6"/>
    <mergeCell ref="I5:I6"/>
    <mergeCell ref="J5:K5"/>
    <mergeCell ref="C5:C6"/>
  </mergeCells>
  <pageMargins left="0" right="0" top="0" bottom="0" header="0.3" footer="0.3"/>
  <pageSetup scale="4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F9AB9D-83F6-4C1C-8498-589C5D977030}">
  <sheetPr>
    <pageSetUpPr fitToPage="1"/>
  </sheetPr>
  <dimension ref="A1:AB16"/>
  <sheetViews>
    <sheetView zoomScaleNormal="100" workbookViewId="0">
      <selection activeCell="B12" sqref="B12:AB13"/>
    </sheetView>
  </sheetViews>
  <sheetFormatPr defaultColWidth="9.1796875" defaultRowHeight="15.5" x14ac:dyDescent="0.35"/>
  <cols>
    <col min="1" max="1" width="10.81640625" style="3" customWidth="1"/>
    <col min="2" max="2" width="34.54296875" style="3" bestFit="1" customWidth="1"/>
    <col min="3" max="5" width="11.26953125" style="3" customWidth="1"/>
    <col min="6" max="8" width="9.453125" style="3" customWidth="1"/>
    <col min="9" max="9" width="13" style="3" customWidth="1"/>
    <col min="10" max="10" width="11.26953125" style="3" customWidth="1"/>
    <col min="11" max="11" width="10.54296875" style="3" customWidth="1"/>
    <col min="12" max="12" width="9.453125" style="3" customWidth="1"/>
    <col min="13" max="13" width="11.26953125" style="3" customWidth="1"/>
    <col min="14" max="14" width="9.453125" style="3" customWidth="1"/>
    <col min="15" max="15" width="11.26953125" style="3" customWidth="1"/>
    <col min="16" max="16" width="9.453125" style="3" customWidth="1"/>
    <col min="17" max="17" width="10.7265625" style="3" customWidth="1"/>
    <col min="18" max="18" width="9.453125" style="3" customWidth="1"/>
    <col min="19" max="19" width="10" style="3" customWidth="1"/>
    <col min="20" max="20" width="9.453125" style="3" customWidth="1"/>
    <col min="21" max="22" width="9.7265625" style="3" customWidth="1"/>
    <col min="23" max="23" width="11.1796875" style="3" customWidth="1"/>
    <col min="24" max="24" width="9.453125" style="3" customWidth="1"/>
    <col min="25" max="25" width="11.26953125" style="3" customWidth="1"/>
    <col min="26" max="26" width="9.7265625" style="3" customWidth="1"/>
    <col min="27" max="16384" width="9.1796875" style="3"/>
  </cols>
  <sheetData>
    <row r="1" spans="1:28" x14ac:dyDescent="0.35">
      <c r="A1" s="1" t="s">
        <v>21</v>
      </c>
      <c r="B1" s="2"/>
      <c r="C1" s="2"/>
      <c r="E1" s="2"/>
      <c r="F1" s="2"/>
      <c r="G1" s="2"/>
      <c r="H1" s="2"/>
      <c r="I1" s="23"/>
      <c r="J1" s="2"/>
      <c r="K1" s="2"/>
      <c r="L1" s="2"/>
      <c r="M1" s="2"/>
      <c r="N1" s="2"/>
      <c r="O1" s="2"/>
      <c r="P1" s="2"/>
      <c r="Q1" s="2"/>
      <c r="R1" s="2"/>
      <c r="S1" s="2"/>
      <c r="T1" s="2"/>
      <c r="U1" s="2"/>
      <c r="V1" s="2"/>
      <c r="W1" s="2"/>
      <c r="X1" s="2"/>
      <c r="Y1" s="2"/>
      <c r="Z1" s="2"/>
    </row>
    <row r="2" spans="1:28" x14ac:dyDescent="0.35">
      <c r="A2" s="1" t="s">
        <v>22</v>
      </c>
      <c r="B2" s="2"/>
      <c r="C2" s="2"/>
      <c r="E2" s="4">
        <v>2022</v>
      </c>
      <c r="F2" s="2"/>
      <c r="G2" s="2"/>
      <c r="H2" s="2"/>
      <c r="I2" s="2"/>
      <c r="J2" s="2"/>
      <c r="K2" s="2"/>
      <c r="M2" s="2"/>
      <c r="N2" s="2"/>
      <c r="O2" s="2"/>
      <c r="P2" s="2"/>
      <c r="Q2" s="2"/>
      <c r="R2" s="2"/>
      <c r="S2" s="2"/>
      <c r="T2" s="2"/>
      <c r="U2" s="2"/>
      <c r="V2" s="2"/>
      <c r="W2" s="2"/>
      <c r="X2" s="2"/>
      <c r="Y2" s="2"/>
      <c r="Z2" s="2"/>
    </row>
    <row r="3" spans="1:28" x14ac:dyDescent="0.35">
      <c r="A3" s="1" t="s">
        <v>23</v>
      </c>
      <c r="B3" s="2"/>
      <c r="C3" s="2"/>
      <c r="F3" s="2"/>
      <c r="G3" s="2"/>
      <c r="H3" s="2"/>
      <c r="I3" s="2"/>
      <c r="J3" s="2"/>
      <c r="K3" s="2"/>
      <c r="L3" s="2"/>
      <c r="M3" s="2"/>
      <c r="N3" s="2"/>
      <c r="O3" s="2"/>
      <c r="P3" s="2"/>
      <c r="Q3" s="2"/>
      <c r="R3" s="2"/>
      <c r="S3" s="2"/>
      <c r="T3" s="2"/>
      <c r="U3" s="2"/>
      <c r="V3" s="2"/>
      <c r="W3" s="2"/>
      <c r="X3" s="2"/>
      <c r="Y3" s="2"/>
      <c r="Z3" s="2"/>
    </row>
    <row r="4" spans="1:28" x14ac:dyDescent="0.35">
      <c r="A4" s="2"/>
      <c r="B4" s="5"/>
      <c r="C4" s="5"/>
      <c r="D4" s="6"/>
      <c r="E4" s="6"/>
      <c r="F4" s="6"/>
      <c r="G4" s="6"/>
      <c r="H4" s="6"/>
      <c r="I4" s="6"/>
      <c r="J4" s="6"/>
      <c r="K4" s="6"/>
      <c r="L4" s="6"/>
      <c r="M4" s="6"/>
      <c r="N4" s="6"/>
      <c r="O4" s="6"/>
      <c r="P4" s="6"/>
      <c r="Q4" s="6"/>
      <c r="R4" s="6"/>
      <c r="S4" s="6"/>
      <c r="T4" s="6"/>
      <c r="U4" s="6"/>
      <c r="V4" s="6"/>
      <c r="W4" s="6"/>
      <c r="X4" s="6"/>
      <c r="Y4" s="6"/>
      <c r="Z4" s="6"/>
    </row>
    <row r="5" spans="1:28" ht="25.5" customHeight="1" x14ac:dyDescent="0.35">
      <c r="A5" s="63" t="s">
        <v>25</v>
      </c>
      <c r="B5" s="63" t="s">
        <v>38</v>
      </c>
      <c r="C5" s="63" t="s">
        <v>87</v>
      </c>
      <c r="D5" s="63" t="s">
        <v>0</v>
      </c>
      <c r="E5" s="63" t="s">
        <v>1</v>
      </c>
      <c r="F5" s="63" t="s">
        <v>2</v>
      </c>
      <c r="G5" s="63" t="s">
        <v>4</v>
      </c>
      <c r="H5" s="63" t="s">
        <v>3</v>
      </c>
      <c r="I5" s="63" t="s">
        <v>5</v>
      </c>
      <c r="J5" s="65" t="s">
        <v>6</v>
      </c>
      <c r="K5" s="66"/>
      <c r="L5" s="65" t="s">
        <v>7</v>
      </c>
      <c r="M5" s="66"/>
      <c r="N5" s="65" t="s">
        <v>8</v>
      </c>
      <c r="O5" s="66"/>
      <c r="P5" s="65" t="s">
        <v>9</v>
      </c>
      <c r="Q5" s="66"/>
      <c r="R5" s="65" t="s">
        <v>10</v>
      </c>
      <c r="S5" s="66"/>
      <c r="T5" s="65" t="s">
        <v>11</v>
      </c>
      <c r="U5" s="66"/>
      <c r="V5" s="65" t="s">
        <v>12</v>
      </c>
      <c r="W5" s="66"/>
      <c r="X5" s="63" t="s">
        <v>13</v>
      </c>
      <c r="Y5" s="65" t="s">
        <v>14</v>
      </c>
      <c r="Z5" s="66"/>
      <c r="AB5" s="31" t="s">
        <v>40</v>
      </c>
    </row>
    <row r="6" spans="1:28" x14ac:dyDescent="0.35">
      <c r="A6" s="64"/>
      <c r="B6" s="64"/>
      <c r="C6" s="64"/>
      <c r="D6" s="64"/>
      <c r="E6" s="64"/>
      <c r="F6" s="64"/>
      <c r="G6" s="64"/>
      <c r="H6" s="64"/>
      <c r="I6" s="64"/>
      <c r="J6" s="7" t="s">
        <v>24</v>
      </c>
      <c r="K6" s="7" t="s">
        <v>15</v>
      </c>
      <c r="L6" s="7" t="str">
        <f>+$J$6</f>
        <v>Farmers</v>
      </c>
      <c r="M6" s="7" t="s">
        <v>15</v>
      </c>
      <c r="N6" s="7" t="str">
        <f>+$J$6</f>
        <v>Farmers</v>
      </c>
      <c r="O6" s="7" t="s">
        <v>15</v>
      </c>
      <c r="P6" s="7" t="str">
        <f>+$J$6</f>
        <v>Farmers</v>
      </c>
      <c r="Q6" s="7" t="s">
        <v>15</v>
      </c>
      <c r="R6" s="7" t="str">
        <f>+$J$6</f>
        <v>Farmers</v>
      </c>
      <c r="S6" s="7" t="s">
        <v>15</v>
      </c>
      <c r="T6" s="7" t="str">
        <f>+$J$6</f>
        <v>Farmers</v>
      </c>
      <c r="U6" s="7" t="s">
        <v>15</v>
      </c>
      <c r="V6" s="7" t="str">
        <f>+$J$6</f>
        <v>Farmers</v>
      </c>
      <c r="W6" s="7" t="s">
        <v>15</v>
      </c>
      <c r="X6" s="64" t="s">
        <v>16</v>
      </c>
      <c r="Y6" s="7" t="str">
        <f>+$J$6</f>
        <v>Farmers</v>
      </c>
      <c r="Z6" s="7" t="s">
        <v>15</v>
      </c>
      <c r="AB6" s="7" t="str">
        <f>+$J$6</f>
        <v>Farmers</v>
      </c>
    </row>
    <row r="7" spans="1:28" x14ac:dyDescent="0.35">
      <c r="A7" s="19" t="s">
        <v>26</v>
      </c>
      <c r="B7" s="8" t="s">
        <v>35</v>
      </c>
      <c r="C7" s="62">
        <v>106.18</v>
      </c>
      <c r="D7" s="22">
        <v>227105.04</v>
      </c>
      <c r="E7" s="16"/>
      <c r="F7" s="16"/>
      <c r="G7" s="16"/>
      <c r="H7" s="9">
        <v>315</v>
      </c>
      <c r="I7" s="10">
        <f t="shared" ref="I7:I15" si="0">SUM(D7:H7)</f>
        <v>227420.04</v>
      </c>
      <c r="J7" s="25">
        <v>14461</v>
      </c>
      <c r="K7" s="25">
        <v>1607</v>
      </c>
      <c r="L7" s="25">
        <v>240</v>
      </c>
      <c r="M7" s="25">
        <v>446</v>
      </c>
      <c r="N7" s="25"/>
      <c r="O7" s="25"/>
      <c r="P7" s="25">
        <v>1073.2800000000002</v>
      </c>
      <c r="Q7" s="25"/>
      <c r="R7" s="25">
        <v>1704</v>
      </c>
      <c r="S7" s="25"/>
      <c r="T7" s="25">
        <v>2182.36</v>
      </c>
      <c r="U7" s="25">
        <v>8140</v>
      </c>
      <c r="V7" s="25">
        <v>50486.52</v>
      </c>
      <c r="W7" s="25"/>
      <c r="X7" s="25">
        <v>56</v>
      </c>
      <c r="Y7" s="10">
        <f t="shared" ref="Y7:Y15" si="1">+I7+J7+L7+N7+P7+R7+T7+V7+X7</f>
        <v>297623.2</v>
      </c>
      <c r="Z7" s="10">
        <f>+K7+M7+O7+Q7+S7+U7+W7</f>
        <v>10193</v>
      </c>
      <c r="AB7" s="32"/>
    </row>
    <row r="8" spans="1:28" x14ac:dyDescent="0.35">
      <c r="A8" s="19" t="s">
        <v>27</v>
      </c>
      <c r="B8" s="8" t="s">
        <v>17</v>
      </c>
      <c r="C8" s="62">
        <v>63.401000000000003</v>
      </c>
      <c r="D8" s="22">
        <v>126896.24</v>
      </c>
      <c r="E8" s="17"/>
      <c r="F8" s="17"/>
      <c r="G8" s="17"/>
      <c r="H8" s="9">
        <v>230</v>
      </c>
      <c r="I8" s="10">
        <f t="shared" si="0"/>
        <v>127126.24</v>
      </c>
      <c r="J8" s="17">
        <v>12603</v>
      </c>
      <c r="K8" s="17">
        <v>1400</v>
      </c>
      <c r="L8" s="17">
        <v>265</v>
      </c>
      <c r="M8" s="17">
        <v>493</v>
      </c>
      <c r="N8" s="17"/>
      <c r="O8" s="17"/>
      <c r="P8" s="17">
        <v>629.04</v>
      </c>
      <c r="Q8" s="17"/>
      <c r="R8" s="17">
        <v>999</v>
      </c>
      <c r="S8" s="17"/>
      <c r="T8" s="17">
        <v>1265.24</v>
      </c>
      <c r="U8" s="17">
        <v>12653</v>
      </c>
      <c r="V8" s="17">
        <v>29602.679999999997</v>
      </c>
      <c r="W8" s="17"/>
      <c r="X8" s="25">
        <v>56</v>
      </c>
      <c r="Y8" s="10">
        <f t="shared" si="1"/>
        <v>172546.19999999998</v>
      </c>
      <c r="Z8" s="10">
        <f t="shared" ref="Z8:Z15" si="2">+K8+M8+O8+Q8+S8+U8+W8</f>
        <v>14546</v>
      </c>
      <c r="AB8" s="32"/>
    </row>
    <row r="9" spans="1:28" x14ac:dyDescent="0.35">
      <c r="A9" s="19" t="s">
        <v>28</v>
      </c>
      <c r="B9" s="8" t="s">
        <v>19</v>
      </c>
      <c r="C9" s="62">
        <v>59.881999999999998</v>
      </c>
      <c r="D9" s="22">
        <v>119737.22</v>
      </c>
      <c r="E9" s="17"/>
      <c r="F9" s="17"/>
      <c r="G9" s="17"/>
      <c r="H9" s="9">
        <v>165</v>
      </c>
      <c r="I9" s="10">
        <f t="shared" si="0"/>
        <v>119902.22</v>
      </c>
      <c r="J9" s="17">
        <v>14461</v>
      </c>
      <c r="K9" s="17">
        <v>1607</v>
      </c>
      <c r="L9" s="17">
        <v>108</v>
      </c>
      <c r="M9" s="17">
        <v>202</v>
      </c>
      <c r="N9" s="17"/>
      <c r="O9" s="17"/>
      <c r="P9" s="17">
        <v>594</v>
      </c>
      <c r="Q9" s="17"/>
      <c r="R9" s="17">
        <v>944</v>
      </c>
      <c r="S9" s="17"/>
      <c r="T9" s="17">
        <v>1195.02</v>
      </c>
      <c r="U9" s="17">
        <f>4304+16184</f>
        <v>20488</v>
      </c>
      <c r="V9" s="17">
        <v>27959.160000000003</v>
      </c>
      <c r="W9" s="17"/>
      <c r="X9" s="25">
        <v>56</v>
      </c>
      <c r="Y9" s="10">
        <f t="shared" si="1"/>
        <v>165219.4</v>
      </c>
      <c r="Z9" s="10">
        <f t="shared" si="2"/>
        <v>22297</v>
      </c>
      <c r="AB9" s="32"/>
    </row>
    <row r="10" spans="1:28" x14ac:dyDescent="0.35">
      <c r="A10" s="19" t="s">
        <v>29</v>
      </c>
      <c r="B10" s="8" t="s">
        <v>20</v>
      </c>
      <c r="C10" s="62">
        <v>63.353999999999999</v>
      </c>
      <c r="D10" s="22">
        <v>127003.85</v>
      </c>
      <c r="E10" s="17"/>
      <c r="F10" s="17"/>
      <c r="G10" s="17"/>
      <c r="H10" s="9">
        <v>160</v>
      </c>
      <c r="I10" s="10">
        <f t="shared" si="0"/>
        <v>127163.85</v>
      </c>
      <c r="J10" s="17">
        <v>19516</v>
      </c>
      <c r="K10" s="17">
        <v>2169</v>
      </c>
      <c r="L10" s="17">
        <v>418</v>
      </c>
      <c r="M10" s="17">
        <v>777</v>
      </c>
      <c r="N10" s="17"/>
      <c r="O10" s="17"/>
      <c r="P10" s="17">
        <v>629.04</v>
      </c>
      <c r="Q10" s="17"/>
      <c r="R10" s="17">
        <v>999</v>
      </c>
      <c r="S10" s="17"/>
      <c r="T10" s="17">
        <v>1264.42</v>
      </c>
      <c r="U10" s="17">
        <v>11380</v>
      </c>
      <c r="V10" s="17">
        <v>29580.599999999995</v>
      </c>
      <c r="W10" s="17"/>
      <c r="X10" s="25">
        <v>56</v>
      </c>
      <c r="Y10" s="10">
        <f t="shared" si="1"/>
        <v>179626.91000000003</v>
      </c>
      <c r="Z10" s="10">
        <f t="shared" si="2"/>
        <v>14326</v>
      </c>
      <c r="AB10" s="32"/>
    </row>
    <row r="11" spans="1:28" x14ac:dyDescent="0.35">
      <c r="A11" s="20" t="s">
        <v>30</v>
      </c>
      <c r="B11" s="8" t="s">
        <v>36</v>
      </c>
      <c r="C11" s="62">
        <v>54.837000000000003</v>
      </c>
      <c r="D11" s="22">
        <v>107083.52</v>
      </c>
      <c r="E11" s="9"/>
      <c r="F11" s="17"/>
      <c r="G11" s="17"/>
      <c r="H11" s="9">
        <v>155</v>
      </c>
      <c r="I11" s="10">
        <f t="shared" si="0"/>
        <v>107238.52</v>
      </c>
      <c r="J11" s="17">
        <v>19516</v>
      </c>
      <c r="K11" s="17">
        <v>2169</v>
      </c>
      <c r="L11" s="17">
        <v>418</v>
      </c>
      <c r="M11" s="17">
        <v>777</v>
      </c>
      <c r="N11" s="17"/>
      <c r="O11" s="17"/>
      <c r="P11" s="17">
        <v>529.20000000000016</v>
      </c>
      <c r="Q11" s="17"/>
      <c r="R11" s="17">
        <v>840</v>
      </c>
      <c r="S11" s="17"/>
      <c r="T11" s="17">
        <v>1068.8</v>
      </c>
      <c r="U11" s="17">
        <v>9620</v>
      </c>
      <c r="V11" s="17">
        <v>24892.800000000007</v>
      </c>
      <c r="W11" s="17"/>
      <c r="X11" s="25">
        <v>56</v>
      </c>
      <c r="Y11" s="10">
        <f t="shared" si="1"/>
        <v>154559.32</v>
      </c>
      <c r="Z11" s="10">
        <f t="shared" si="2"/>
        <v>12566</v>
      </c>
      <c r="AB11" s="32"/>
    </row>
    <row r="12" spans="1:28" x14ac:dyDescent="0.35">
      <c r="A12" s="20" t="s">
        <v>31</v>
      </c>
      <c r="B12" s="67"/>
      <c r="C12" s="68"/>
      <c r="D12" s="74"/>
      <c r="E12" s="69"/>
      <c r="F12" s="70"/>
      <c r="G12" s="70"/>
      <c r="H12" s="69"/>
      <c r="I12" s="71"/>
      <c r="J12" s="70"/>
      <c r="K12" s="70"/>
      <c r="L12" s="70"/>
      <c r="M12" s="70"/>
      <c r="N12" s="70"/>
      <c r="O12" s="70"/>
      <c r="P12" s="70"/>
      <c r="Q12" s="70"/>
      <c r="R12" s="70"/>
      <c r="S12" s="70"/>
      <c r="T12" s="70"/>
      <c r="U12" s="70"/>
      <c r="V12" s="70"/>
      <c r="W12" s="70"/>
      <c r="X12" s="75"/>
      <c r="Y12" s="71"/>
      <c r="Z12" s="71"/>
      <c r="AA12" s="72"/>
      <c r="AB12" s="73"/>
    </row>
    <row r="13" spans="1:28" x14ac:dyDescent="0.35">
      <c r="A13" s="20" t="s">
        <v>32</v>
      </c>
      <c r="B13" s="67"/>
      <c r="C13" s="68"/>
      <c r="D13" s="74"/>
      <c r="E13" s="69"/>
      <c r="F13" s="70"/>
      <c r="G13" s="70"/>
      <c r="H13" s="69"/>
      <c r="I13" s="71"/>
      <c r="J13" s="70"/>
      <c r="K13" s="70"/>
      <c r="L13" s="70"/>
      <c r="M13" s="70"/>
      <c r="N13" s="70"/>
      <c r="O13" s="70"/>
      <c r="P13" s="70"/>
      <c r="Q13" s="70"/>
      <c r="R13" s="70"/>
      <c r="S13" s="70"/>
      <c r="T13" s="70"/>
      <c r="U13" s="70"/>
      <c r="V13" s="70"/>
      <c r="W13" s="70"/>
      <c r="X13" s="75"/>
      <c r="Y13" s="71"/>
      <c r="Z13" s="71"/>
      <c r="AA13" s="72"/>
      <c r="AB13" s="73"/>
    </row>
    <row r="14" spans="1:28" x14ac:dyDescent="0.35">
      <c r="A14" s="20" t="s">
        <v>33</v>
      </c>
      <c r="B14" s="8" t="s">
        <v>18</v>
      </c>
      <c r="C14" s="62">
        <v>56.203000000000003</v>
      </c>
      <c r="D14" s="22">
        <v>110718.88</v>
      </c>
      <c r="E14" s="13"/>
      <c r="F14" s="17"/>
      <c r="G14" s="17"/>
      <c r="H14" s="9">
        <v>105</v>
      </c>
      <c r="I14" s="10">
        <f t="shared" si="0"/>
        <v>110823.88</v>
      </c>
      <c r="J14" s="17">
        <v>19516</v>
      </c>
      <c r="K14" s="17">
        <v>2169</v>
      </c>
      <c r="L14" s="17">
        <v>418</v>
      </c>
      <c r="M14" s="17">
        <v>777</v>
      </c>
      <c r="N14" s="17"/>
      <c r="O14" s="17"/>
      <c r="P14" s="17">
        <v>539.16</v>
      </c>
      <c r="Q14" s="17"/>
      <c r="R14" s="17">
        <v>852</v>
      </c>
      <c r="S14" s="17"/>
      <c r="T14" s="17">
        <v>3492.4900000000002</v>
      </c>
      <c r="U14" s="17">
        <v>4417</v>
      </c>
      <c r="V14" s="17">
        <v>0</v>
      </c>
      <c r="W14" s="17"/>
      <c r="X14" s="25">
        <v>56</v>
      </c>
      <c r="Y14" s="10">
        <f t="shared" si="1"/>
        <v>135697.53</v>
      </c>
      <c r="Z14" s="10">
        <f t="shared" si="2"/>
        <v>7363</v>
      </c>
      <c r="AB14" s="32"/>
    </row>
    <row r="15" spans="1:28" x14ac:dyDescent="0.35">
      <c r="A15" s="20" t="s">
        <v>34</v>
      </c>
      <c r="B15" s="8" t="s">
        <v>37</v>
      </c>
      <c r="C15" s="62">
        <v>96.156000000000006</v>
      </c>
      <c r="D15" s="22">
        <v>0</v>
      </c>
      <c r="E15" s="13"/>
      <c r="F15" s="17"/>
      <c r="G15" s="17"/>
      <c r="H15" s="9"/>
      <c r="I15" s="10">
        <f t="shared" si="0"/>
        <v>0</v>
      </c>
      <c r="J15" s="17"/>
      <c r="K15" s="17"/>
      <c r="L15" s="17"/>
      <c r="M15" s="17"/>
      <c r="N15" s="17"/>
      <c r="O15" s="17"/>
      <c r="P15" s="17"/>
      <c r="Q15" s="17"/>
      <c r="R15" s="17"/>
      <c r="S15" s="17"/>
      <c r="T15" s="17">
        <v>0</v>
      </c>
      <c r="U15" s="17"/>
      <c r="V15" s="17"/>
      <c r="W15" s="17"/>
      <c r="X15" s="25"/>
      <c r="Y15" s="10">
        <f t="shared" si="1"/>
        <v>0</v>
      </c>
      <c r="Z15" s="10">
        <f t="shared" si="2"/>
        <v>0</v>
      </c>
      <c r="AB15" s="32"/>
    </row>
    <row r="16" spans="1:28" x14ac:dyDescent="0.35">
      <c r="A16" s="14"/>
      <c r="B16" s="15"/>
      <c r="C16" s="15"/>
      <c r="D16" s="11"/>
      <c r="E16" s="11"/>
      <c r="F16" s="11"/>
      <c r="G16" s="11"/>
      <c r="H16" s="11"/>
      <c r="I16" s="12"/>
      <c r="J16" s="11"/>
      <c r="K16" s="11"/>
      <c r="L16" s="11"/>
      <c r="M16" s="11"/>
      <c r="N16" s="11"/>
      <c r="O16" s="11"/>
      <c r="P16" s="11"/>
      <c r="Q16" s="11"/>
      <c r="R16" s="11"/>
      <c r="S16" s="11"/>
      <c r="T16" s="11"/>
      <c r="U16" s="11"/>
      <c r="V16" s="11"/>
      <c r="W16" s="11"/>
      <c r="X16" s="11"/>
      <c r="Y16" s="12"/>
      <c r="Z16" s="12"/>
      <c r="AB16" s="32"/>
    </row>
  </sheetData>
  <mergeCells count="18">
    <mergeCell ref="Y5:Z5"/>
    <mergeCell ref="N5:O5"/>
    <mergeCell ref="P5:Q5"/>
    <mergeCell ref="R5:S5"/>
    <mergeCell ref="T5:U5"/>
    <mergeCell ref="V5:W5"/>
    <mergeCell ref="X5:X6"/>
    <mergeCell ref="L5:M5"/>
    <mergeCell ref="A5:A6"/>
    <mergeCell ref="B5:B6"/>
    <mergeCell ref="D5:D6"/>
    <mergeCell ref="E5:E6"/>
    <mergeCell ref="F5:F6"/>
    <mergeCell ref="G5:G6"/>
    <mergeCell ref="H5:H6"/>
    <mergeCell ref="I5:I6"/>
    <mergeCell ref="J5:K5"/>
    <mergeCell ref="C5:C6"/>
  </mergeCells>
  <pageMargins left="0" right="0" top="0" bottom="0" header="0.3" footer="0.3"/>
  <pageSetup scale="4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Response 3b</vt:lpstr>
      <vt:lpstr>Responses 3c 3d 3h 3i</vt:lpstr>
      <vt:lpstr>Resp 3a-Year 2016</vt:lpstr>
      <vt:lpstr>Resp 3a-Year 2017</vt:lpstr>
      <vt:lpstr>Resp 3a-Year 2018</vt:lpstr>
      <vt:lpstr>Resp 3a-Year 2019</vt:lpstr>
      <vt:lpstr>Resp 3a-Year 2020</vt:lpstr>
      <vt:lpstr>Resp 3a-Year 2021</vt:lpstr>
      <vt:lpstr>Resp 3a-Year 2022</vt:lpstr>
      <vt:lpstr>Resp 3a-Year 2023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Jennie Phelps</dc:creator>
  <cp:lastModifiedBy>Allyson Honaker</cp:lastModifiedBy>
  <cp:lastPrinted>2023-09-01T14:47:52Z</cp:lastPrinted>
  <dcterms:created xsi:type="dcterms:W3CDTF">2023-08-27T19:57:21Z</dcterms:created>
  <dcterms:modified xsi:type="dcterms:W3CDTF">2023-11-22T19:47:49Z</dcterms:modified>
</cp:coreProperties>
</file>