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keeping\RATE CASE 2023-00147\PSC - POST HEARING DATA REQUEST\Request 6-CoBank LOC (Patsy)\"/>
    </mc:Choice>
  </mc:AlternateContent>
  <xr:revisionPtr revIDLastSave="0" documentId="13_ncr:1_{2AE1B595-E778-428B-A876-C55DFCF0576D}" xr6:coauthVersionLast="47" xr6:coauthVersionMax="47" xr10:uidLastSave="{00000000-0000-0000-0000-000000000000}"/>
  <bookViews>
    <workbookView xWindow="-120" yWindow="-120" windowWidth="29040" windowHeight="15840" xr2:uid="{C82638FC-8017-4C51-AF94-78A69F2A715D}"/>
  </bookViews>
  <sheets>
    <sheet name="Sheet1" sheetId="1" r:id="rId1"/>
  </sheets>
  <externalReferences>
    <externalReference r:id="rId2"/>
  </externalReferenc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1" l="1"/>
  <c r="O66" i="1"/>
  <c r="C74" i="1"/>
  <c r="D74" i="1" s="1"/>
  <c r="E74" i="1" s="1"/>
  <c r="F74" i="1" s="1"/>
  <c r="G74" i="1" s="1"/>
  <c r="H74" i="1" s="1"/>
  <c r="I74" i="1" s="1"/>
  <c r="J74" i="1" s="1"/>
  <c r="K74" i="1" s="1"/>
  <c r="L74" i="1" s="1"/>
  <c r="C64" i="1"/>
  <c r="D64" i="1" s="1"/>
  <c r="E64" i="1" s="1"/>
  <c r="F64" i="1" s="1"/>
  <c r="G64" i="1" s="1"/>
  <c r="H64" i="1" s="1"/>
  <c r="I64" i="1" s="1"/>
  <c r="J64" i="1" s="1"/>
  <c r="K64" i="1" s="1"/>
  <c r="O56" i="1"/>
  <c r="C54" i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46" i="1"/>
  <c r="C44" i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E43" i="1"/>
  <c r="D43" i="1"/>
  <c r="O36" i="1"/>
  <c r="C34" i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B10" i="1"/>
  <c r="O26" i="1"/>
  <c r="C24" i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16" i="1"/>
  <c r="C14" i="1"/>
  <c r="D14" i="1" s="1"/>
  <c r="E14" i="1" s="1"/>
  <c r="F14" i="1" s="1"/>
  <c r="G14" i="1" s="1"/>
  <c r="H14" i="1" s="1"/>
  <c r="I14" i="1" s="1"/>
  <c r="J14" i="1" s="1"/>
  <c r="L13" i="1"/>
  <c r="K13" i="1"/>
  <c r="H13" i="1"/>
  <c r="E13" i="1"/>
  <c r="D13" i="1"/>
  <c r="M64" i="1" l="1"/>
  <c r="L64" i="1"/>
  <c r="N64" i="1" s="1"/>
  <c r="K14" i="1"/>
  <c r="L14" i="1" s="1"/>
  <c r="M14" i="1" s="1"/>
  <c r="N14" i="1" s="1"/>
</calcChain>
</file>

<file path=xl/sharedStrings.xml><?xml version="1.0" encoding="utf-8"?>
<sst xmlns="http://schemas.openxmlformats.org/spreadsheetml/2006/main" count="145" uniqueCount="25">
  <si>
    <t>PRINCIPAL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</si>
  <si>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</si>
  <si>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</si>
  <si>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</si>
  <si>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</si>
  <si>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</si>
  <si>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</si>
  <si>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</si>
  <si>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</si>
  <si>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</si>
  <si>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</si>
  <si>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</si>
  <si>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</si>
  <si>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</si>
  <si>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PAYMENTS</t>
  </si>
  <si>
    <t>BALANCE</t>
  </si>
  <si>
    <t>INTEREST</t>
  </si>
  <si>
    <t>INTEREST PD</t>
  </si>
  <si>
    <t>TAYLOR COUNTY RURAL ELECTRIC COOPERATIVE CORPORATION</t>
  </si>
  <si>
    <t>CASE NO. 2023-00147</t>
  </si>
  <si>
    <t>YEARS 2017 - 2023</t>
  </si>
  <si>
    <t>ADVANCE</t>
  </si>
  <si>
    <t>LINE OF CREDIT</t>
  </si>
  <si>
    <t>COBANK REVOLVING SHORT TERM LINE OF CREDIT</t>
  </si>
  <si>
    <t>PSC POST HEARING REQUEST 6b. &amp; 6d.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</si>
</sst>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38" fontId="2" fillId="0" borderId="0" xfId="0" applyNumberFormat="1" applyFont="1"/>
    <xf numFmtId="4" fontId="2" fillId="0" borderId="0" xfId="0" applyNumberFormat="1" applyFont="1"/>
    <xf numFmtId="40" fontId="2" fillId="0" borderId="0" xfId="0" applyNumberFormat="1" applyFont="1"/>
    <xf numFmtId="14" fontId="0" fillId="0" borderId="0" xfId="0" applyNumberForma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38" fontId="0" fillId="0" borderId="1" xfId="0" applyNumberFormat="1" applyBorder="1"/>
    <xf numFmtId="4" fontId="2" fillId="0" borderId="1" xfId="0" applyNumberFormat="1" applyFont="1" applyBorder="1"/>
    <xf numFmtId="40" fontId="0" fillId="0" borderId="1" xfId="0" applyNumberFormat="1" applyBorder="1"/>
    <xf numFmtId="40" fontId="2" fillId="0" borderId="1" xfId="0" applyNumberFormat="1" applyFont="1" applyBorder="1"/>
    <xf numFmtId="38" fontId="2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ookkeeping\PSC%20REPORTS\PSC%20REPORT%202017\rus%20principal%20pay%202017.xls" TargetMode="External"/><Relationship Id="rId1" Type="http://schemas.openxmlformats.org/officeDocument/2006/relationships/externalLinkPath" Target="/Bookkeeping/PSC%20REPORTS/PSC%20REPORT%202017/rus%20principal%20pay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CFC"/>
      <sheetName val="JE"/>
    </sheetNames>
    <sheetDataSet>
      <sheetData sheetId="0">
        <row r="1">
          <cell r="D1">
            <v>2017</v>
          </cell>
        </row>
        <row r="8">
          <cell r="B8">
            <v>42735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C2F00-A1D4-45B1-87D0-74F3F3BC48D6}">
  <dimension ref="A1:Q76"/>
  <sheetViews>
    <sheetView tabSelected="1" workbookViewId="0">
      <selection activeCell="A4" sqref="A4"/>
    </sheetView>
  </sheetViews>
  <sheetFormatPr defaultRowHeight="15" x14ac:dyDescent="0.25"/>
  <cols>
    <col min="1" max="1" width="18" customWidth="1"/>
    <col min="2" max="2" width="11.140625" customWidth="1"/>
    <col min="3" max="15" width="12.85546875" customWidth="1"/>
    <col min="16" max="16" width="15.7109375" customWidth="1"/>
  </cols>
  <sheetData>
    <row r="1" spans="1:16" s="10" customFormat="1" ht="18.75" x14ac:dyDescent="0.3">
      <c r="A1" s="9" t="s">
        <v>18</v>
      </c>
      <c r="D1" s="11"/>
      <c r="E1" s="11"/>
      <c r="F1" s="11"/>
      <c r="G1" s="12"/>
    </row>
    <row r="2" spans="1:16" s="10" customFormat="1" ht="18.75" x14ac:dyDescent="0.3">
      <c r="A2" s="9" t="s">
        <v>19</v>
      </c>
      <c r="D2" s="11"/>
      <c r="E2" s="11"/>
      <c r="F2" s="11"/>
      <c r="G2" s="11"/>
    </row>
    <row r="3" spans="1:16" s="10" customFormat="1" ht="18.75" x14ac:dyDescent="0.3">
      <c r="A3" s="9" t="s">
        <v>24</v>
      </c>
      <c r="D3" s="11"/>
      <c r="E3" s="11"/>
      <c r="F3" s="11"/>
      <c r="G3" s="11"/>
    </row>
    <row r="4" spans="1:16" s="10" customFormat="1" ht="18.75" x14ac:dyDescent="0.3">
      <c r="A4" s="9" t="s">
        <v>20</v>
      </c>
      <c r="D4" s="11"/>
      <c r="E4" s="11"/>
      <c r="F4" s="11"/>
      <c r="G4" s="11"/>
    </row>
    <row r="5" spans="1:16" s="13" customFormat="1" ht="18.75" x14ac:dyDescent="0.3">
      <c r="A5" s="13" t="s">
        <v>23</v>
      </c>
      <c r="D5" s="14"/>
    </row>
    <row r="9" spans="1:16" x14ac:dyDescent="0.25">
      <c r="A9" s="16"/>
      <c r="B9" s="16" t="s">
        <v>0</v>
      </c>
      <c r="C9" s="28">
        <v>2017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6" x14ac:dyDescent="0.25">
      <c r="A10" s="16"/>
      <c r="B10" s="17">
        <f>[1]RUS!B8</f>
        <v>42735</v>
      </c>
      <c r="C10" s="16" t="s">
        <v>1</v>
      </c>
      <c r="D10" s="16" t="s">
        <v>2</v>
      </c>
      <c r="E10" s="16" t="s">
        <v>3</v>
      </c>
      <c r="F10" s="16" t="s">
        <v>4</v>
      </c>
      <c r="G10" s="16" t="s">
        <v>5</v>
      </c>
      <c r="H10" s="16" t="s">
        <v>6</v>
      </c>
      <c r="I10" s="16" t="s">
        <v>7</v>
      </c>
      <c r="J10" s="16" t="s">
        <v>8</v>
      </c>
      <c r="K10" s="16" t="s">
        <v>9</v>
      </c>
      <c r="L10" s="16" t="s">
        <v>10</v>
      </c>
      <c r="M10" s="16" t="s">
        <v>11</v>
      </c>
      <c r="N10" s="16" t="s">
        <v>12</v>
      </c>
      <c r="O10" s="16" t="s">
        <v>13</v>
      </c>
    </row>
    <row r="11" spans="1:16" x14ac:dyDescent="0.25">
      <c r="A11" s="18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x14ac:dyDescent="0.25">
      <c r="A12" s="18" t="s">
        <v>21</v>
      </c>
      <c r="B12" s="20"/>
      <c r="C12" s="20"/>
      <c r="D12" s="21">
        <v>1325000</v>
      </c>
      <c r="E12" s="21">
        <v>300000</v>
      </c>
      <c r="F12" s="21">
        <v>1225000</v>
      </c>
      <c r="G12" s="21">
        <v>1025000</v>
      </c>
      <c r="H12" s="21">
        <v>2000000</v>
      </c>
      <c r="I12" s="21">
        <v>900000</v>
      </c>
      <c r="J12" s="21">
        <v>1000000</v>
      </c>
      <c r="K12" s="21">
        <v>1800000</v>
      </c>
      <c r="L12" s="21"/>
      <c r="M12" s="21">
        <v>1775000</v>
      </c>
      <c r="N12" s="21"/>
      <c r="O12" s="21"/>
    </row>
    <row r="13" spans="1:16" x14ac:dyDescent="0.25">
      <c r="A13" s="18" t="s">
        <v>14</v>
      </c>
      <c r="B13" s="23"/>
      <c r="C13" s="23"/>
      <c r="D13" s="23">
        <f>-2000000</f>
        <v>-2000000</v>
      </c>
      <c r="E13" s="23">
        <f>-1325000</f>
        <v>-1325000</v>
      </c>
      <c r="F13" s="23"/>
      <c r="G13" s="23">
        <v>-800000</v>
      </c>
      <c r="H13" s="23">
        <f>-750000-900000</f>
        <v>-1650000</v>
      </c>
      <c r="I13" s="23"/>
      <c r="J13" s="23">
        <v>-1000000</v>
      </c>
      <c r="K13" s="23">
        <f>-1800000-565000</f>
        <v>-2365000</v>
      </c>
      <c r="L13" s="23">
        <f>-1035000-700000</f>
        <v>-1735000</v>
      </c>
      <c r="M13" s="23">
        <v>-700000</v>
      </c>
      <c r="N13" s="23"/>
      <c r="O13" s="27"/>
      <c r="P13" s="2"/>
    </row>
    <row r="14" spans="1:16" x14ac:dyDescent="0.25">
      <c r="A14" s="18" t="s">
        <v>15</v>
      </c>
      <c r="B14" s="20">
        <v>2000000</v>
      </c>
      <c r="C14" s="20">
        <f>B14+C12+C13</f>
        <v>2000000</v>
      </c>
      <c r="D14" s="20">
        <f>C14+D12+D13</f>
        <v>1325000</v>
      </c>
      <c r="E14" s="20">
        <f>D14+E12+E13</f>
        <v>300000</v>
      </c>
      <c r="F14" s="20">
        <f>E14+F12+F13</f>
        <v>1525000</v>
      </c>
      <c r="G14" s="20">
        <f t="shared" ref="G14:N14" si="0">F14+G12+G13</f>
        <v>1750000</v>
      </c>
      <c r="H14" s="20">
        <f t="shared" si="0"/>
        <v>2100000</v>
      </c>
      <c r="I14" s="20">
        <f t="shared" si="0"/>
        <v>3000000</v>
      </c>
      <c r="J14" s="20">
        <f t="shared" si="0"/>
        <v>3000000</v>
      </c>
      <c r="K14" s="20">
        <f t="shared" si="0"/>
        <v>2435000</v>
      </c>
      <c r="L14" s="20">
        <f t="shared" si="0"/>
        <v>700000</v>
      </c>
      <c r="M14" s="20">
        <f t="shared" si="0"/>
        <v>1775000</v>
      </c>
      <c r="N14" s="20">
        <f t="shared" si="0"/>
        <v>1775000</v>
      </c>
      <c r="O14" s="20"/>
    </row>
    <row r="15" spans="1:16" x14ac:dyDescent="0.25">
      <c r="A15" s="18" t="s">
        <v>16</v>
      </c>
      <c r="B15" s="19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6" x14ac:dyDescent="0.25">
      <c r="A16" s="18" t="s">
        <v>17</v>
      </c>
      <c r="B16" s="25"/>
      <c r="C16" s="26">
        <v>4951.1099999999997</v>
      </c>
      <c r="D16" s="26">
        <v>1168.73</v>
      </c>
      <c r="E16" s="26">
        <v>1248.9000000000001</v>
      </c>
      <c r="F16" s="26">
        <v>1828.53</v>
      </c>
      <c r="G16" s="26">
        <v>4911.78</v>
      </c>
      <c r="H16" s="26">
        <v>5404.46</v>
      </c>
      <c r="I16" s="26">
        <v>6944.17</v>
      </c>
      <c r="J16" s="26">
        <v>6950.55</v>
      </c>
      <c r="K16" s="26">
        <v>6074.16</v>
      </c>
      <c r="L16" s="26">
        <v>4346.3</v>
      </c>
      <c r="M16" s="26">
        <v>1816.53</v>
      </c>
      <c r="N16" s="26">
        <v>5456.64</v>
      </c>
      <c r="O16" s="26">
        <f>SUM(C16:N16)</f>
        <v>51101.86</v>
      </c>
    </row>
    <row r="19" spans="1:16" x14ac:dyDescent="0.25">
      <c r="A19" s="16"/>
      <c r="B19" s="16" t="s">
        <v>0</v>
      </c>
      <c r="C19" s="28">
        <v>2018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6" x14ac:dyDescent="0.25">
      <c r="A20" s="16"/>
      <c r="B20" s="17">
        <v>43100</v>
      </c>
      <c r="C20" s="16" t="s">
        <v>1</v>
      </c>
      <c r="D20" s="16" t="s">
        <v>2</v>
      </c>
      <c r="E20" s="16" t="s">
        <v>3</v>
      </c>
      <c r="F20" s="16" t="s">
        <v>4</v>
      </c>
      <c r="G20" s="16" t="s">
        <v>5</v>
      </c>
      <c r="H20" s="16" t="s">
        <v>6</v>
      </c>
      <c r="I20" s="16" t="s">
        <v>7</v>
      </c>
      <c r="J20" s="16" t="s">
        <v>8</v>
      </c>
      <c r="K20" s="16" t="s">
        <v>9</v>
      </c>
      <c r="L20" s="16" t="s">
        <v>10</v>
      </c>
      <c r="M20" s="16" t="s">
        <v>11</v>
      </c>
      <c r="N20" s="16" t="s">
        <v>12</v>
      </c>
      <c r="O20" s="16" t="s">
        <v>13</v>
      </c>
    </row>
    <row r="21" spans="1:16" x14ac:dyDescent="0.25">
      <c r="A21" s="18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6" x14ac:dyDescent="0.25">
      <c r="A22" s="18" t="s">
        <v>21</v>
      </c>
      <c r="B22" s="20"/>
      <c r="C22" s="20">
        <v>1225000</v>
      </c>
      <c r="D22" s="21">
        <v>2800000</v>
      </c>
      <c r="E22" s="21"/>
      <c r="F22" s="21"/>
      <c r="G22" s="21">
        <v>1800000</v>
      </c>
      <c r="H22" s="21"/>
      <c r="I22" s="21">
        <v>2200000</v>
      </c>
      <c r="J22" s="21"/>
      <c r="K22" s="21"/>
      <c r="L22" s="21"/>
      <c r="M22" s="21"/>
      <c r="N22" s="21"/>
      <c r="O22" s="21"/>
    </row>
    <row r="23" spans="1:16" x14ac:dyDescent="0.25">
      <c r="A23" s="18" t="s">
        <v>14</v>
      </c>
      <c r="B23" s="23"/>
      <c r="C23" s="23">
        <v>-1400000</v>
      </c>
      <c r="D23" s="23">
        <v>-1400000</v>
      </c>
      <c r="E23" s="23">
        <v>-900000</v>
      </c>
      <c r="F23" s="23">
        <v>-1300000</v>
      </c>
      <c r="G23" s="23">
        <v>-800000</v>
      </c>
      <c r="H23" s="23">
        <v>-350000</v>
      </c>
      <c r="I23" s="23">
        <v>-1000000</v>
      </c>
      <c r="J23" s="23">
        <v>-2650000</v>
      </c>
      <c r="K23" s="23"/>
      <c r="L23" s="23"/>
      <c r="M23" s="23"/>
      <c r="N23" s="23"/>
      <c r="O23" s="27"/>
      <c r="P23" s="2"/>
    </row>
    <row r="24" spans="1:16" x14ac:dyDescent="0.25">
      <c r="A24" s="18" t="s">
        <v>15</v>
      </c>
      <c r="B24" s="20">
        <v>1775000</v>
      </c>
      <c r="C24" s="20">
        <f>B24+C22+C23</f>
        <v>1600000</v>
      </c>
      <c r="D24" s="20">
        <f>C24+D22+D23</f>
        <v>3000000</v>
      </c>
      <c r="E24" s="20">
        <f>D24+E22+E23</f>
        <v>2100000</v>
      </c>
      <c r="F24" s="20">
        <f>E24+F22+F23</f>
        <v>800000</v>
      </c>
      <c r="G24" s="20">
        <f t="shared" ref="G24:N24" si="1">F24+G22+G23</f>
        <v>1800000</v>
      </c>
      <c r="H24" s="20">
        <f t="shared" si="1"/>
        <v>1450000</v>
      </c>
      <c r="I24" s="20">
        <f t="shared" si="1"/>
        <v>2650000</v>
      </c>
      <c r="J24" s="20">
        <f t="shared" si="1"/>
        <v>0</v>
      </c>
      <c r="K24" s="20">
        <f t="shared" si="1"/>
        <v>0</v>
      </c>
      <c r="L24" s="20">
        <f t="shared" si="1"/>
        <v>0</v>
      </c>
      <c r="M24" s="20">
        <f t="shared" si="1"/>
        <v>0</v>
      </c>
      <c r="N24" s="20">
        <f t="shared" si="1"/>
        <v>0</v>
      </c>
      <c r="O24" s="20"/>
    </row>
    <row r="25" spans="1:16" x14ac:dyDescent="0.25">
      <c r="A25" s="18" t="s">
        <v>16</v>
      </c>
      <c r="B25" s="19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6" x14ac:dyDescent="0.25">
      <c r="A26" s="18" t="s">
        <v>17</v>
      </c>
      <c r="B26" s="25"/>
      <c r="C26" s="26">
        <v>6710.8</v>
      </c>
      <c r="D26" s="26">
        <v>3604.95</v>
      </c>
      <c r="E26" s="26">
        <v>7677.66</v>
      </c>
      <c r="F26" s="26">
        <v>6602.2</v>
      </c>
      <c r="G26" s="26">
        <v>2673.66</v>
      </c>
      <c r="H26" s="26">
        <v>5035.5200000000004</v>
      </c>
      <c r="I26" s="26">
        <v>5415.68</v>
      </c>
      <c r="J26" s="26">
        <v>4160.5</v>
      </c>
      <c r="K26" s="26"/>
      <c r="L26" s="26"/>
      <c r="M26" s="26"/>
      <c r="N26" s="26"/>
      <c r="O26" s="26">
        <f>SUM(C26:N26)</f>
        <v>41880.97</v>
      </c>
    </row>
    <row r="29" spans="1:16" x14ac:dyDescent="0.25">
      <c r="A29" s="15"/>
      <c r="B29" s="16" t="s">
        <v>0</v>
      </c>
      <c r="C29" s="28">
        <v>2019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6" x14ac:dyDescent="0.25">
      <c r="A30" s="15"/>
      <c r="B30" s="17">
        <v>43465</v>
      </c>
      <c r="C30" s="16" t="s">
        <v>1</v>
      </c>
      <c r="D30" s="16" t="s">
        <v>2</v>
      </c>
      <c r="E30" s="16" t="s">
        <v>3</v>
      </c>
      <c r="F30" s="16" t="s">
        <v>4</v>
      </c>
      <c r="G30" s="16" t="s">
        <v>5</v>
      </c>
      <c r="H30" s="16" t="s">
        <v>6</v>
      </c>
      <c r="I30" s="16" t="s">
        <v>7</v>
      </c>
      <c r="J30" s="16" t="s">
        <v>8</v>
      </c>
      <c r="K30" s="16" t="s">
        <v>9</v>
      </c>
      <c r="L30" s="16" t="s">
        <v>10</v>
      </c>
      <c r="M30" s="16" t="s">
        <v>11</v>
      </c>
      <c r="N30" s="16" t="s">
        <v>12</v>
      </c>
      <c r="O30" s="16" t="s">
        <v>13</v>
      </c>
    </row>
    <row r="31" spans="1:16" x14ac:dyDescent="0.25">
      <c r="A31" s="18" t="s">
        <v>22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6" x14ac:dyDescent="0.25">
      <c r="A32" s="18" t="s">
        <v>21</v>
      </c>
      <c r="B32" s="20"/>
      <c r="C32" s="20">
        <v>175000</v>
      </c>
      <c r="D32" s="21">
        <v>225000</v>
      </c>
      <c r="E32" s="21"/>
      <c r="F32" s="21"/>
      <c r="G32" s="21"/>
      <c r="H32" s="21"/>
      <c r="I32" s="21"/>
      <c r="J32" s="21"/>
      <c r="K32" s="21"/>
      <c r="L32" s="21">
        <v>270000</v>
      </c>
      <c r="M32" s="21">
        <v>335000</v>
      </c>
      <c r="N32" s="21">
        <v>1300000</v>
      </c>
      <c r="O32" s="21"/>
    </row>
    <row r="33" spans="1:16" x14ac:dyDescent="0.25">
      <c r="A33" s="22" t="s">
        <v>14</v>
      </c>
      <c r="B33" s="23"/>
      <c r="C33" s="23">
        <v>-175000</v>
      </c>
      <c r="D33" s="23">
        <v>-225000</v>
      </c>
      <c r="E33" s="23"/>
      <c r="F33" s="23"/>
      <c r="G33" s="23"/>
      <c r="H33" s="23"/>
      <c r="I33" s="23"/>
      <c r="J33" s="23"/>
      <c r="K33" s="23"/>
      <c r="L33" s="23">
        <v>-270000</v>
      </c>
      <c r="M33" s="23">
        <v>-335000</v>
      </c>
      <c r="N33" s="23">
        <v>-1300000</v>
      </c>
      <c r="O33" s="27"/>
      <c r="P33" s="2"/>
    </row>
    <row r="34" spans="1:16" x14ac:dyDescent="0.25">
      <c r="A34" s="22" t="s">
        <v>15</v>
      </c>
      <c r="B34" s="20">
        <v>0</v>
      </c>
      <c r="C34" s="20">
        <f>B34+C32+C33</f>
        <v>0</v>
      </c>
      <c r="D34" s="20">
        <f>C34+D32+D33</f>
        <v>0</v>
      </c>
      <c r="E34" s="20">
        <f>D34+E32+E33</f>
        <v>0</v>
      </c>
      <c r="F34" s="20">
        <f>E34+F32+F33</f>
        <v>0</v>
      </c>
      <c r="G34" s="20">
        <f t="shared" ref="G34:N34" si="2">F34+G32+G33</f>
        <v>0</v>
      </c>
      <c r="H34" s="20">
        <f t="shared" si="2"/>
        <v>0</v>
      </c>
      <c r="I34" s="20">
        <f t="shared" si="2"/>
        <v>0</v>
      </c>
      <c r="J34" s="20">
        <f t="shared" si="2"/>
        <v>0</v>
      </c>
      <c r="K34" s="20">
        <f t="shared" si="2"/>
        <v>0</v>
      </c>
      <c r="L34" s="20">
        <f t="shared" si="2"/>
        <v>0</v>
      </c>
      <c r="M34" s="20">
        <f t="shared" si="2"/>
        <v>0</v>
      </c>
      <c r="N34" s="20">
        <f t="shared" si="2"/>
        <v>0</v>
      </c>
      <c r="O34" s="20"/>
    </row>
    <row r="35" spans="1:16" x14ac:dyDescent="0.25">
      <c r="A35" s="22" t="s">
        <v>16</v>
      </c>
      <c r="B35" s="19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6" x14ac:dyDescent="0.25">
      <c r="A36" s="22" t="s">
        <v>17</v>
      </c>
      <c r="B36" s="25"/>
      <c r="C36" s="26">
        <v>195.41</v>
      </c>
      <c r="D36" s="26">
        <v>194.07</v>
      </c>
      <c r="E36" s="26"/>
      <c r="F36" s="26"/>
      <c r="G36" s="26"/>
      <c r="H36" s="26"/>
      <c r="I36" s="26"/>
      <c r="J36" s="26"/>
      <c r="K36" s="26"/>
      <c r="L36" s="26">
        <v>254.7</v>
      </c>
      <c r="M36" s="26">
        <v>204.91</v>
      </c>
      <c r="N36" s="26">
        <v>1483.8</v>
      </c>
      <c r="O36" s="26">
        <f>SUM(C36:N36)</f>
        <v>2332.89</v>
      </c>
    </row>
    <row r="39" spans="1:16" x14ac:dyDescent="0.25">
      <c r="A39" s="15"/>
      <c r="B39" s="16" t="s">
        <v>0</v>
      </c>
      <c r="C39" s="28">
        <v>2020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6" x14ac:dyDescent="0.25">
      <c r="A40" s="15"/>
      <c r="B40" s="17">
        <v>43830</v>
      </c>
      <c r="C40" s="16" t="s">
        <v>1</v>
      </c>
      <c r="D40" s="16" t="s">
        <v>2</v>
      </c>
      <c r="E40" s="16" t="s">
        <v>3</v>
      </c>
      <c r="F40" s="16" t="s">
        <v>4</v>
      </c>
      <c r="G40" s="16" t="s">
        <v>5</v>
      </c>
      <c r="H40" s="16" t="s">
        <v>6</v>
      </c>
      <c r="I40" s="16" t="s">
        <v>7</v>
      </c>
      <c r="J40" s="16" t="s">
        <v>8</v>
      </c>
      <c r="K40" s="16" t="s">
        <v>9</v>
      </c>
      <c r="L40" s="16" t="s">
        <v>10</v>
      </c>
      <c r="M40" s="16" t="s">
        <v>11</v>
      </c>
      <c r="N40" s="16" t="s">
        <v>12</v>
      </c>
      <c r="O40" s="16" t="s">
        <v>13</v>
      </c>
    </row>
    <row r="41" spans="1:16" x14ac:dyDescent="0.25">
      <c r="A41" s="18" t="s">
        <v>22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6" x14ac:dyDescent="0.25">
      <c r="A42" s="18" t="s">
        <v>21</v>
      </c>
      <c r="B42" s="20"/>
      <c r="C42" s="20">
        <v>1900000</v>
      </c>
      <c r="D42" s="21">
        <v>1800000</v>
      </c>
      <c r="E42" s="21">
        <v>900000</v>
      </c>
      <c r="F42" s="21"/>
      <c r="G42" s="21"/>
      <c r="H42" s="21"/>
      <c r="I42" s="21"/>
      <c r="J42" s="21"/>
      <c r="K42" s="21"/>
      <c r="L42" s="21"/>
      <c r="M42" s="21"/>
      <c r="N42" s="21">
        <v>250000</v>
      </c>
      <c r="O42" s="21"/>
    </row>
    <row r="43" spans="1:16" x14ac:dyDescent="0.25">
      <c r="A43" s="22" t="s">
        <v>14</v>
      </c>
      <c r="B43" s="23"/>
      <c r="C43" s="23">
        <v>-1400000</v>
      </c>
      <c r="D43" s="23">
        <f>-500000-1000000</f>
        <v>-1500000</v>
      </c>
      <c r="E43" s="23">
        <f>-800000-900000</f>
        <v>-1700000</v>
      </c>
      <c r="F43" s="23"/>
      <c r="G43" s="23"/>
      <c r="H43" s="23"/>
      <c r="I43" s="23"/>
      <c r="J43" s="23"/>
      <c r="K43" s="23"/>
      <c r="L43" s="23"/>
      <c r="M43" s="23"/>
      <c r="N43" s="23">
        <v>-250000</v>
      </c>
      <c r="O43" s="27"/>
      <c r="P43" s="2"/>
    </row>
    <row r="44" spans="1:16" x14ac:dyDescent="0.25">
      <c r="A44" s="22" t="s">
        <v>15</v>
      </c>
      <c r="B44" s="20">
        <v>0</v>
      </c>
      <c r="C44" s="20">
        <f>B44+C42+C43</f>
        <v>500000</v>
      </c>
      <c r="D44" s="20">
        <f>C44+D42+D43</f>
        <v>800000</v>
      </c>
      <c r="E44" s="20">
        <f>D44+E42+E43</f>
        <v>0</v>
      </c>
      <c r="F44" s="20">
        <f>E44+F42+F43</f>
        <v>0</v>
      </c>
      <c r="G44" s="20">
        <f t="shared" ref="G44:N44" si="3">F44+G42+G43</f>
        <v>0</v>
      </c>
      <c r="H44" s="20">
        <f t="shared" si="3"/>
        <v>0</v>
      </c>
      <c r="I44" s="20">
        <f t="shared" si="3"/>
        <v>0</v>
      </c>
      <c r="J44" s="20">
        <f t="shared" si="3"/>
        <v>0</v>
      </c>
      <c r="K44" s="20">
        <f t="shared" si="3"/>
        <v>0</v>
      </c>
      <c r="L44" s="20">
        <f t="shared" si="3"/>
        <v>0</v>
      </c>
      <c r="M44" s="20">
        <f t="shared" si="3"/>
        <v>0</v>
      </c>
      <c r="N44" s="20">
        <f t="shared" si="3"/>
        <v>0</v>
      </c>
      <c r="O44" s="20"/>
    </row>
    <row r="45" spans="1:16" x14ac:dyDescent="0.25">
      <c r="A45" s="22" t="s">
        <v>16</v>
      </c>
      <c r="B45" s="19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6" x14ac:dyDescent="0.25">
      <c r="A46" s="22" t="s">
        <v>17</v>
      </c>
      <c r="B46" s="25"/>
      <c r="C46" s="26">
        <v>1813.17</v>
      </c>
      <c r="D46" s="26">
        <v>1564.33</v>
      </c>
      <c r="E46" s="26">
        <v>710.25</v>
      </c>
      <c r="F46" s="26"/>
      <c r="G46" s="26"/>
      <c r="H46" s="26"/>
      <c r="I46" s="26"/>
      <c r="J46" s="26"/>
      <c r="K46" s="26"/>
      <c r="L46" s="26"/>
      <c r="M46" s="26"/>
      <c r="N46" s="26">
        <v>143.75</v>
      </c>
      <c r="O46" s="26">
        <f>SUM(C46:N46)</f>
        <v>4231.5</v>
      </c>
    </row>
    <row r="49" spans="1:17" x14ac:dyDescent="0.25">
      <c r="A49" s="15"/>
      <c r="B49" s="16" t="s">
        <v>0</v>
      </c>
      <c r="C49" s="28">
        <v>2021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7" x14ac:dyDescent="0.25">
      <c r="A50" s="15"/>
      <c r="B50" s="17">
        <v>44196</v>
      </c>
      <c r="C50" s="16" t="s">
        <v>1</v>
      </c>
      <c r="D50" s="16" t="s">
        <v>2</v>
      </c>
      <c r="E50" s="16" t="s">
        <v>3</v>
      </c>
      <c r="F50" s="16" t="s">
        <v>4</v>
      </c>
      <c r="G50" s="16" t="s">
        <v>5</v>
      </c>
      <c r="H50" s="16" t="s">
        <v>6</v>
      </c>
      <c r="I50" s="16" t="s">
        <v>7</v>
      </c>
      <c r="J50" s="16" t="s">
        <v>8</v>
      </c>
      <c r="K50" s="16" t="s">
        <v>9</v>
      </c>
      <c r="L50" s="16" t="s">
        <v>10</v>
      </c>
      <c r="M50" s="16" t="s">
        <v>11</v>
      </c>
      <c r="N50" s="16" t="s">
        <v>12</v>
      </c>
      <c r="O50" s="16" t="s">
        <v>13</v>
      </c>
    </row>
    <row r="51" spans="1:17" x14ac:dyDescent="0.25">
      <c r="A51" s="18" t="s">
        <v>22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7" x14ac:dyDescent="0.25">
      <c r="A52" s="18" t="s">
        <v>21</v>
      </c>
      <c r="B52" s="20"/>
      <c r="C52" s="20">
        <v>900000</v>
      </c>
      <c r="D52" s="21">
        <v>900000</v>
      </c>
      <c r="E52" s="21">
        <v>250000</v>
      </c>
      <c r="F52" s="21">
        <v>400000</v>
      </c>
      <c r="G52" s="21"/>
      <c r="H52" s="21"/>
      <c r="I52" s="21"/>
      <c r="J52" s="21"/>
      <c r="K52" s="21"/>
      <c r="L52" s="21"/>
      <c r="M52" s="21">
        <v>375000</v>
      </c>
      <c r="N52" s="21">
        <v>2200000</v>
      </c>
      <c r="O52" s="21"/>
    </row>
    <row r="53" spans="1:17" x14ac:dyDescent="0.25">
      <c r="A53" s="22" t="s">
        <v>14</v>
      </c>
      <c r="B53" s="23"/>
      <c r="C53" s="23">
        <v>-900000</v>
      </c>
      <c r="D53" s="23">
        <v>-900000</v>
      </c>
      <c r="E53" s="23">
        <v>-250000</v>
      </c>
      <c r="F53" s="23">
        <v>-400000</v>
      </c>
      <c r="G53" s="23"/>
      <c r="H53" s="23"/>
      <c r="I53" s="23"/>
      <c r="J53" s="23"/>
      <c r="K53" s="23"/>
      <c r="L53" s="23"/>
      <c r="M53" s="23">
        <v>-375000</v>
      </c>
      <c r="N53" s="23">
        <v>-800000</v>
      </c>
      <c r="O53" s="27"/>
      <c r="P53" s="2"/>
    </row>
    <row r="54" spans="1:17" x14ac:dyDescent="0.25">
      <c r="A54" s="22" t="s">
        <v>15</v>
      </c>
      <c r="B54" s="20">
        <v>0</v>
      </c>
      <c r="C54" s="20">
        <f>B54+C52+C53</f>
        <v>0</v>
      </c>
      <c r="D54" s="20">
        <f>C54+D52+D53</f>
        <v>0</v>
      </c>
      <c r="E54" s="20">
        <f>D54+E52+E53</f>
        <v>0</v>
      </c>
      <c r="F54" s="20">
        <f>E54+F52+F53</f>
        <v>0</v>
      </c>
      <c r="G54" s="20">
        <f t="shared" ref="G54:N54" si="4">F54+G52+G53</f>
        <v>0</v>
      </c>
      <c r="H54" s="20">
        <f t="shared" si="4"/>
        <v>0</v>
      </c>
      <c r="I54" s="20">
        <f t="shared" si="4"/>
        <v>0</v>
      </c>
      <c r="J54" s="20">
        <f t="shared" si="4"/>
        <v>0</v>
      </c>
      <c r="K54" s="20">
        <f t="shared" si="4"/>
        <v>0</v>
      </c>
      <c r="L54" s="20">
        <f t="shared" si="4"/>
        <v>0</v>
      </c>
      <c r="M54" s="20">
        <f t="shared" si="4"/>
        <v>0</v>
      </c>
      <c r="N54" s="20">
        <f t="shared" si="4"/>
        <v>1400000</v>
      </c>
      <c r="O54" s="20"/>
    </row>
    <row r="55" spans="1:17" x14ac:dyDescent="0.25">
      <c r="A55" s="22" t="s">
        <v>16</v>
      </c>
      <c r="B55" s="19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7" x14ac:dyDescent="0.25">
      <c r="A56" s="22" t="s">
        <v>17</v>
      </c>
      <c r="B56" s="25"/>
      <c r="C56" s="26">
        <v>399</v>
      </c>
      <c r="D56" s="26">
        <v>339.75</v>
      </c>
      <c r="E56" s="26">
        <v>172.64</v>
      </c>
      <c r="F56" s="26">
        <v>201.78</v>
      </c>
      <c r="G56" s="26"/>
      <c r="H56" s="26"/>
      <c r="I56" s="26"/>
      <c r="J56" s="26"/>
      <c r="K56" s="26"/>
      <c r="L56" s="26"/>
      <c r="M56" s="26">
        <v>257.81</v>
      </c>
      <c r="N56" s="26">
        <v>1418.78</v>
      </c>
      <c r="O56" s="26">
        <f>SUM(C56:N56)</f>
        <v>2789.76</v>
      </c>
    </row>
    <row r="59" spans="1:17" x14ac:dyDescent="0.25">
      <c r="A59" s="15"/>
      <c r="B59" s="16" t="s">
        <v>0</v>
      </c>
      <c r="C59" s="28">
        <v>2022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8"/>
      <c r="Q59" s="7"/>
    </row>
    <row r="60" spans="1:17" x14ac:dyDescent="0.25">
      <c r="A60" s="15"/>
      <c r="B60" s="17">
        <v>44561</v>
      </c>
      <c r="C60" s="16" t="s">
        <v>1</v>
      </c>
      <c r="D60" s="16" t="s">
        <v>2</v>
      </c>
      <c r="E60" s="16" t="s">
        <v>3</v>
      </c>
      <c r="F60" s="16" t="s">
        <v>4</v>
      </c>
      <c r="G60" s="16" t="s">
        <v>5</v>
      </c>
      <c r="H60" s="16" t="s">
        <v>6</v>
      </c>
      <c r="I60" s="16" t="s">
        <v>7</v>
      </c>
      <c r="J60" s="16" t="s">
        <v>8</v>
      </c>
      <c r="K60" s="16" t="s">
        <v>9</v>
      </c>
      <c r="L60" s="16" t="s">
        <v>10</v>
      </c>
      <c r="M60" s="16" t="s">
        <v>11</v>
      </c>
      <c r="N60" s="16" t="s">
        <v>12</v>
      </c>
      <c r="O60" s="16" t="s">
        <v>13</v>
      </c>
      <c r="Q60" s="1"/>
    </row>
    <row r="61" spans="1:17" x14ac:dyDescent="0.25">
      <c r="A61" s="18" t="s">
        <v>22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1:17" x14ac:dyDescent="0.25">
      <c r="A62" s="18" t="s">
        <v>21</v>
      </c>
      <c r="B62" s="20"/>
      <c r="C62" s="20"/>
      <c r="D62" s="21"/>
      <c r="E62" s="21"/>
      <c r="F62" s="21"/>
      <c r="G62" s="21"/>
      <c r="H62" s="21">
        <v>600000</v>
      </c>
      <c r="I62" s="21"/>
      <c r="J62" s="21"/>
      <c r="K62" s="21"/>
      <c r="L62" s="21"/>
      <c r="M62" s="21"/>
      <c r="N62" s="21">
        <v>1700000</v>
      </c>
      <c r="O62" s="21"/>
      <c r="P62" s="3"/>
    </row>
    <row r="63" spans="1:17" x14ac:dyDescent="0.25">
      <c r="A63" s="22" t="s">
        <v>14</v>
      </c>
      <c r="B63" s="23"/>
      <c r="C63" s="23">
        <v>-1400000</v>
      </c>
      <c r="D63" s="23"/>
      <c r="E63" s="23"/>
      <c r="F63" s="23"/>
      <c r="G63" s="23"/>
      <c r="H63" s="23">
        <v>-600000</v>
      </c>
      <c r="I63" s="23"/>
      <c r="J63" s="23"/>
      <c r="K63" s="23"/>
      <c r="L63" s="23"/>
      <c r="M63" s="23"/>
      <c r="N63" s="23">
        <v>-1700000</v>
      </c>
      <c r="O63" s="23"/>
      <c r="P63" s="4"/>
      <c r="Q63" s="2"/>
    </row>
    <row r="64" spans="1:17" x14ac:dyDescent="0.25">
      <c r="A64" s="22" t="s">
        <v>15</v>
      </c>
      <c r="B64" s="20">
        <v>1400000</v>
      </c>
      <c r="C64" s="20">
        <f>B64+C62+C63</f>
        <v>0</v>
      </c>
      <c r="D64" s="20">
        <f>C64+D62+D63</f>
        <v>0</v>
      </c>
      <c r="E64" s="20">
        <f>D64+E62+E63</f>
        <v>0</v>
      </c>
      <c r="F64" s="20">
        <f>E64+F62+F63</f>
        <v>0</v>
      </c>
      <c r="G64" s="20">
        <f t="shared" ref="G64:L64" si="5">F64+G62+G63</f>
        <v>0</v>
      </c>
      <c r="H64" s="20">
        <f t="shared" si="5"/>
        <v>0</v>
      </c>
      <c r="I64" s="20">
        <f t="shared" si="5"/>
        <v>0</v>
      </c>
      <c r="J64" s="20">
        <f t="shared" si="5"/>
        <v>0</v>
      </c>
      <c r="K64" s="20">
        <f t="shared" si="5"/>
        <v>0</v>
      </c>
      <c r="L64" s="20">
        <f t="shared" si="5"/>
        <v>0</v>
      </c>
      <c r="M64" s="20">
        <f>K64+M62+M63</f>
        <v>0</v>
      </c>
      <c r="N64" s="20">
        <f>L64+N62+N63</f>
        <v>0</v>
      </c>
      <c r="O64" s="20"/>
      <c r="P64" s="2"/>
    </row>
    <row r="65" spans="1:17" x14ac:dyDescent="0.25">
      <c r="A65" s="22" t="s">
        <v>16</v>
      </c>
      <c r="B65" s="1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5"/>
    </row>
    <row r="66" spans="1:17" x14ac:dyDescent="0.25">
      <c r="A66" s="22" t="s">
        <v>17</v>
      </c>
      <c r="B66" s="25"/>
      <c r="C66" s="26">
        <v>896.31</v>
      </c>
      <c r="D66" s="26"/>
      <c r="E66" s="26"/>
      <c r="F66" s="26"/>
      <c r="G66" s="26"/>
      <c r="H66" s="26"/>
      <c r="I66" s="26">
        <v>572.5</v>
      </c>
      <c r="J66" s="26"/>
      <c r="K66" s="26"/>
      <c r="L66" s="26"/>
      <c r="M66" s="26"/>
      <c r="N66" s="26">
        <v>878.33</v>
      </c>
      <c r="O66" s="26">
        <f>SUM(C66:N66)</f>
        <v>2347.14</v>
      </c>
      <c r="P66" s="6"/>
    </row>
    <row r="69" spans="1:17" x14ac:dyDescent="0.25">
      <c r="A69" s="15"/>
      <c r="B69" s="16" t="s">
        <v>0</v>
      </c>
      <c r="C69" s="28">
        <v>2023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7"/>
    </row>
    <row r="70" spans="1:17" x14ac:dyDescent="0.25">
      <c r="A70" s="15"/>
      <c r="B70" s="17">
        <v>44926</v>
      </c>
      <c r="C70" s="16" t="s">
        <v>1</v>
      </c>
      <c r="D70" s="16" t="s">
        <v>2</v>
      </c>
      <c r="E70" s="16" t="s">
        <v>3</v>
      </c>
      <c r="F70" s="16" t="s">
        <v>4</v>
      </c>
      <c r="G70" s="16" t="s">
        <v>5</v>
      </c>
      <c r="H70" s="16" t="s">
        <v>6</v>
      </c>
      <c r="I70" s="16" t="s">
        <v>7</v>
      </c>
      <c r="J70" s="16" t="s">
        <v>8</v>
      </c>
      <c r="K70" s="16" t="s">
        <v>9</v>
      </c>
      <c r="L70" s="16" t="s">
        <v>10</v>
      </c>
      <c r="M70" s="16" t="s">
        <v>11</v>
      </c>
      <c r="N70" s="16" t="s">
        <v>12</v>
      </c>
      <c r="O70" s="16" t="s">
        <v>13</v>
      </c>
      <c r="P70" s="1"/>
    </row>
    <row r="71" spans="1:17" x14ac:dyDescent="0.25">
      <c r="A71" s="18" t="s">
        <v>22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1:17" x14ac:dyDescent="0.25">
      <c r="A72" s="18" t="s">
        <v>21</v>
      </c>
      <c r="B72" s="20"/>
      <c r="C72" s="20">
        <v>3000000</v>
      </c>
      <c r="D72" s="21">
        <v>3000000</v>
      </c>
      <c r="E72" s="21"/>
      <c r="F72" s="21"/>
      <c r="G72" s="21"/>
      <c r="H72" s="21"/>
      <c r="I72" s="21">
        <v>1000000</v>
      </c>
      <c r="J72" s="21">
        <v>1500000</v>
      </c>
      <c r="K72" s="21">
        <v>500000</v>
      </c>
      <c r="L72" s="21">
        <v>1000000</v>
      </c>
      <c r="M72" s="21"/>
      <c r="N72" s="21"/>
      <c r="O72" s="21"/>
      <c r="P72" s="3"/>
    </row>
    <row r="73" spans="1:17" x14ac:dyDescent="0.25">
      <c r="A73" s="22" t="s">
        <v>14</v>
      </c>
      <c r="B73" s="23"/>
      <c r="C73" s="23">
        <v>-1500000</v>
      </c>
      <c r="D73" s="23">
        <v>-1500000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4"/>
      <c r="Q73" s="2"/>
    </row>
    <row r="74" spans="1:17" x14ac:dyDescent="0.25">
      <c r="A74" s="22" t="s">
        <v>15</v>
      </c>
      <c r="B74" s="20">
        <v>0</v>
      </c>
      <c r="C74" s="20">
        <f>B74+C72+C73</f>
        <v>1500000</v>
      </c>
      <c r="D74" s="20">
        <f>C74+D72+D73</f>
        <v>3000000</v>
      </c>
      <c r="E74" s="20">
        <f>D74+E72+E73</f>
        <v>3000000</v>
      </c>
      <c r="F74" s="20">
        <f>E74+F72+F73</f>
        <v>3000000</v>
      </c>
      <c r="G74" s="20">
        <f t="shared" ref="G74:K74" si="6">F74+G72+G73</f>
        <v>3000000</v>
      </c>
      <c r="H74" s="20">
        <f t="shared" si="6"/>
        <v>3000000</v>
      </c>
      <c r="I74" s="20">
        <f t="shared" si="6"/>
        <v>4000000</v>
      </c>
      <c r="J74" s="20">
        <f t="shared" si="6"/>
        <v>5500000</v>
      </c>
      <c r="K74" s="20">
        <f t="shared" si="6"/>
        <v>6000000</v>
      </c>
      <c r="L74" s="20">
        <f>K74+L72+L73</f>
        <v>7000000</v>
      </c>
      <c r="M74" s="20"/>
      <c r="N74" s="20"/>
      <c r="O74" s="20"/>
      <c r="P74" s="2"/>
    </row>
    <row r="75" spans="1:17" x14ac:dyDescent="0.25">
      <c r="A75" s="22" t="s">
        <v>16</v>
      </c>
      <c r="B75" s="19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5"/>
    </row>
    <row r="76" spans="1:17" x14ac:dyDescent="0.25">
      <c r="A76" s="22" t="s">
        <v>17</v>
      </c>
      <c r="B76" s="25"/>
      <c r="C76" s="26">
        <v>4006.25</v>
      </c>
      <c r="D76" s="26">
        <v>6450.67</v>
      </c>
      <c r="E76" s="26">
        <v>17114.5</v>
      </c>
      <c r="F76" s="26">
        <v>16937.669999999998</v>
      </c>
      <c r="G76" s="26">
        <v>17988.16</v>
      </c>
      <c r="H76" s="26">
        <v>17573.5</v>
      </c>
      <c r="I76" s="26">
        <v>20595.84</v>
      </c>
      <c r="J76" s="26">
        <v>28190.27</v>
      </c>
      <c r="K76" s="26">
        <v>34238.199999999997</v>
      </c>
      <c r="L76" s="26"/>
      <c r="M76" s="26"/>
      <c r="N76" s="26"/>
      <c r="O76" s="26">
        <f>SUM(C76:N76)</f>
        <v>163095.06</v>
      </c>
      <c r="P76" s="6"/>
    </row>
  </sheetData>
  <mergeCells count="7">
    <mergeCell ref="C69:O69"/>
    <mergeCell ref="C9:O9"/>
    <mergeCell ref="C19:O19"/>
    <mergeCell ref="C29:O29"/>
    <mergeCell ref="C39:O39"/>
    <mergeCell ref="C49:O49"/>
    <mergeCell ref="C59:O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 Walters</dc:creator>
  <cp:lastModifiedBy>Patsy Walters</cp:lastModifiedBy>
  <dcterms:created xsi:type="dcterms:W3CDTF">2023-10-31T17:42:51Z</dcterms:created>
  <dcterms:modified xsi:type="dcterms:W3CDTF">2023-11-01T19:31:56Z</dcterms:modified>
</cp:coreProperties>
</file>