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AG - SECOND DATA REQUEST\Request 50-ROW Capital &amp; Expense (PW) EMAILED\"/>
    </mc:Choice>
  </mc:AlternateContent>
  <xr:revisionPtr revIDLastSave="0" documentId="13_ncr:1_{FB1E5D79-43A9-45C4-BA5A-B54D26A12BA6}" xr6:coauthVersionLast="47" xr6:coauthVersionMax="47" xr10:uidLastSave="{00000000-0000-0000-0000-000000000000}"/>
  <bookViews>
    <workbookView xWindow="-120" yWindow="-120" windowWidth="29040" windowHeight="15840" xr2:uid="{D89A1434-204B-4D72-9A31-13D6219CDC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J8" i="1"/>
  <c r="M7" i="1" l="1"/>
  <c r="M8" i="1"/>
  <c r="L9" i="1"/>
  <c r="N7" i="1" l="1"/>
  <c r="N8" i="1"/>
  <c r="K7" i="1" l="1"/>
  <c r="M9" i="1" s="1"/>
  <c r="J7" i="1"/>
  <c r="I8" i="1"/>
  <c r="I7" i="1"/>
  <c r="H8" i="1"/>
  <c r="H9" i="1" s="1"/>
  <c r="G8" i="1"/>
  <c r="G9" i="1" s="1"/>
  <c r="F8" i="1"/>
  <c r="F7" i="1"/>
  <c r="E8" i="1"/>
  <c r="E9" i="1" s="1"/>
  <c r="N9" i="1"/>
  <c r="D9" i="1"/>
  <c r="C9" i="1"/>
  <c r="B8" i="1"/>
  <c r="F9" i="1" l="1"/>
  <c r="B9" i="1"/>
  <c r="K9" i="1"/>
  <c r="J9" i="1"/>
  <c r="I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</authors>
  <commentList>
    <comment ref="J8" authorId="0" shapeId="0" xr:uid="{C80EAFBD-A60A-443F-8459-D2BEAA8A6919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AG Source Contractor $18,728.10</t>
        </r>
      </text>
    </comment>
    <comment ref="K8" authorId="0" shapeId="0" xr:uid="{D8E3DBEA-F869-43A9-A165-926334F25281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AG Source Contractor $23,778.87
</t>
        </r>
      </text>
    </comment>
  </commentList>
</comments>
</file>

<file path=xl/sharedStrings.xml><?xml version="1.0" encoding="utf-8"?>
<sst xmlns="http://schemas.openxmlformats.org/spreadsheetml/2006/main" count="11" uniqueCount="11">
  <si>
    <t>TAYLOR COUNTY RURAL ELECTRIC COOPERATIVE CORPORATION</t>
  </si>
  <si>
    <t>CASE NO. 2023-00147</t>
  </si>
  <si>
    <t>YEARS 2012 - 2022</t>
  </si>
  <si>
    <t>CAPITALIZED</t>
  </si>
  <si>
    <t>EXPENSED</t>
  </si>
  <si>
    <t>TOTAL ROW</t>
  </si>
  <si>
    <t>ADJ</t>
  </si>
  <si>
    <t xml:space="preserve">PRO FORMA </t>
  </si>
  <si>
    <t>ADJUSTED</t>
  </si>
  <si>
    <t>TEST YEAR 2021</t>
  </si>
  <si>
    <t>AG REQUEST 2-50 - ROW BREAKOUT OF ACTUAL COSTS BY CAPITAL &amp; EXPENSE -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</si>
</sst>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0" fillId="0" borderId="5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B359-9C11-4EBC-8EAF-06CF6A798B36}">
  <dimension ref="A1:O12"/>
  <sheetViews>
    <sheetView tabSelected="1" workbookViewId="0">
      <selection activeCell="A4" sqref="A4"/>
    </sheetView>
  </sheetViews>
  <sheetFormatPr defaultRowHeight="15" x14ac:dyDescent="0.25"/>
  <cols>
    <col min="1" max="1" width="17" customWidth="1"/>
    <col min="2" max="10" width="10.140625" bestFit="1" customWidth="1"/>
    <col min="11" max="11" width="11.7109375" bestFit="1" customWidth="1"/>
    <col min="12" max="12" width="14.28515625" customWidth="1"/>
    <col min="13" max="13" width="15.85546875" customWidth="1"/>
    <col min="14" max="14" width="11.7109375" bestFit="1" customWidth="1"/>
    <col min="15" max="15" width="12.7109375" bestFit="1" customWidth="1"/>
  </cols>
  <sheetData>
    <row r="1" spans="1:15" x14ac:dyDescent="0.25">
      <c r="A1" s="1" t="s">
        <v>0</v>
      </c>
      <c r="D1" s="2"/>
      <c r="E1" s="2"/>
      <c r="F1" s="2"/>
      <c r="G1" s="3"/>
    </row>
    <row r="2" spans="1:15" x14ac:dyDescent="0.25">
      <c r="A2" s="1" t="s">
        <v>1</v>
      </c>
      <c r="D2" s="2"/>
      <c r="E2" s="2"/>
      <c r="F2" s="2"/>
      <c r="G2" s="2"/>
    </row>
    <row r="3" spans="1:15" ht="15.75" thickBot="1" x14ac:dyDescent="0.3">
      <c r="A3" s="1" t="s">
        <v>10</v>
      </c>
      <c r="D3" s="2"/>
      <c r="E3" s="2"/>
      <c r="F3" s="2"/>
      <c r="G3" s="2"/>
    </row>
    <row r="4" spans="1:15" x14ac:dyDescent="0.25">
      <c r="A4" s="1" t="s">
        <v>2</v>
      </c>
      <c r="D4" s="2"/>
      <c r="E4" s="2"/>
      <c r="F4" s="2"/>
      <c r="G4" s="2"/>
      <c r="K4" s="7"/>
      <c r="L4" s="8"/>
      <c r="M4" s="9"/>
    </row>
    <row r="5" spans="1:15" x14ac:dyDescent="0.25">
      <c r="K5" s="10"/>
      <c r="L5" s="11" t="s">
        <v>7</v>
      </c>
      <c r="M5" s="12" t="s">
        <v>8</v>
      </c>
    </row>
    <row r="6" spans="1:15" x14ac:dyDescent="0.25">
      <c r="B6" s="4">
        <v>2012</v>
      </c>
      <c r="C6" s="4">
        <v>2013</v>
      </c>
      <c r="D6" s="4">
        <v>2014</v>
      </c>
      <c r="E6" s="4">
        <v>2015</v>
      </c>
      <c r="F6" s="4">
        <v>2016</v>
      </c>
      <c r="G6" s="4">
        <v>2017</v>
      </c>
      <c r="H6" s="4">
        <v>2018</v>
      </c>
      <c r="I6" s="4">
        <v>2019</v>
      </c>
      <c r="J6" s="4">
        <v>2020</v>
      </c>
      <c r="K6" s="13">
        <v>2021</v>
      </c>
      <c r="L6" s="4" t="s">
        <v>6</v>
      </c>
      <c r="M6" s="14" t="s">
        <v>9</v>
      </c>
      <c r="N6" s="4">
        <v>2022</v>
      </c>
    </row>
    <row r="7" spans="1:15" x14ac:dyDescent="0.25">
      <c r="A7" s="1" t="s">
        <v>3</v>
      </c>
      <c r="B7" s="5">
        <v>67233.990000000005</v>
      </c>
      <c r="C7" s="5">
        <v>91424.52</v>
      </c>
      <c r="D7" s="5">
        <v>11427.52</v>
      </c>
      <c r="E7" s="5">
        <v>11303.3</v>
      </c>
      <c r="F7" s="5">
        <f>4100</f>
        <v>4100</v>
      </c>
      <c r="G7" s="5">
        <v>69590.75</v>
      </c>
      <c r="H7" s="5">
        <v>81093.960000000006</v>
      </c>
      <c r="I7" s="5">
        <f>151776.29</f>
        <v>151776.29</v>
      </c>
      <c r="J7" s="5">
        <f>88672.25</f>
        <v>88672.25</v>
      </c>
      <c r="K7" s="15">
        <f>166163.76+3510</f>
        <v>169673.76</v>
      </c>
      <c r="L7" s="16"/>
      <c r="M7" s="17">
        <f>SUM(K7:L7)</f>
        <v>169673.76</v>
      </c>
      <c r="N7" s="5">
        <f>157828.36+14040</f>
        <v>171868.36</v>
      </c>
    </row>
    <row r="8" spans="1:15" x14ac:dyDescent="0.25">
      <c r="A8" s="1" t="s">
        <v>4</v>
      </c>
      <c r="B8" s="6">
        <f>582177.16</f>
        <v>582177.16</v>
      </c>
      <c r="C8" s="6">
        <v>540330.11</v>
      </c>
      <c r="D8" s="6">
        <v>711964.98</v>
      </c>
      <c r="E8" s="6">
        <f>563644.62+55000</f>
        <v>618644.62</v>
      </c>
      <c r="F8" s="6">
        <f>52349.6+632128+55000</f>
        <v>739477.6</v>
      </c>
      <c r="G8" s="6">
        <f>616574.94+65000</f>
        <v>681574.94</v>
      </c>
      <c r="H8" s="6">
        <f>680328.81+60000</f>
        <v>740328.81</v>
      </c>
      <c r="I8" s="6">
        <f>592649.85+100000</f>
        <v>692649.85</v>
      </c>
      <c r="J8" s="6">
        <f>668491.69+60000+35167.5+18728.1</f>
        <v>782387.28999999992</v>
      </c>
      <c r="K8" s="18">
        <f>787701.91+60000+179417.5+23778.87</f>
        <v>1050898.28</v>
      </c>
      <c r="L8" s="6">
        <v>3279658</v>
      </c>
      <c r="M8" s="19">
        <f>SUM(K8:L8)</f>
        <v>4330556.28</v>
      </c>
      <c r="N8" s="6">
        <f>1030944.42+223942</f>
        <v>1254886.42</v>
      </c>
      <c r="O8" s="5"/>
    </row>
    <row r="9" spans="1:15" x14ac:dyDescent="0.25">
      <c r="A9" s="1" t="s">
        <v>5</v>
      </c>
      <c r="B9" s="5">
        <f>SUM(B7:B8)</f>
        <v>649411.15</v>
      </c>
      <c r="C9" s="5">
        <f t="shared" ref="C9:N9" si="0">SUM(C7:C8)</f>
        <v>631754.63</v>
      </c>
      <c r="D9" s="5">
        <f t="shared" si="0"/>
        <v>723392.5</v>
      </c>
      <c r="E9" s="5">
        <f t="shared" si="0"/>
        <v>629947.92000000004</v>
      </c>
      <c r="F9" s="5">
        <f t="shared" si="0"/>
        <v>743577.59999999998</v>
      </c>
      <c r="G9" s="5">
        <f t="shared" si="0"/>
        <v>751165.69</v>
      </c>
      <c r="H9" s="5">
        <f t="shared" si="0"/>
        <v>821422.77</v>
      </c>
      <c r="I9" s="5">
        <f t="shared" si="0"/>
        <v>844426.14</v>
      </c>
      <c r="J9" s="5">
        <f t="shared" si="0"/>
        <v>871059.53999999992</v>
      </c>
      <c r="K9" s="15">
        <f t="shared" si="0"/>
        <v>1220572.04</v>
      </c>
      <c r="L9" s="16">
        <f>SUM(L8)</f>
        <v>3279658</v>
      </c>
      <c r="M9" s="17">
        <f>SUM(M7:M8)</f>
        <v>4500230.04</v>
      </c>
      <c r="N9" s="5">
        <f t="shared" si="0"/>
        <v>1426754.7799999998</v>
      </c>
    </row>
    <row r="10" spans="1:15" ht="15.75" thickBot="1" x14ac:dyDescent="0.3">
      <c r="K10" s="20"/>
      <c r="L10" s="21"/>
      <c r="M10" s="22"/>
    </row>
    <row r="12" spans="1:15" x14ac:dyDescent="0.25">
      <c r="A12" s="1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2023-08-03T17:45:30Z</dcterms:created>
  <dcterms:modified xsi:type="dcterms:W3CDTF">2023-08-17T14:31:06Z</dcterms:modified>
</cp:coreProperties>
</file>