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7340 - Taylor RECC\0002 2023 Rate Case\Drafts\Continuing Data Request Responses\rate case expense\September Filing\"/>
    </mc:Choice>
  </mc:AlternateContent>
  <xr:revisionPtr revIDLastSave="0" documentId="8_{66BC3327-9BCA-4FA8-81D3-A4FEBC54C22D}" xr6:coauthVersionLast="47" xr6:coauthVersionMax="47" xr10:uidLastSave="{00000000-0000-0000-0000-000000000000}"/>
  <bookViews>
    <workbookView xWindow="-120" yWindow="-120" windowWidth="27645" windowHeight="16440" xr2:uid="{9A147526-4F8B-45B6-BE22-4467E726E3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J46" i="1"/>
  <c r="P46" i="1" s="1"/>
  <c r="K45" i="1"/>
  <c r="P45" i="1" s="1"/>
  <c r="L49" i="1"/>
  <c r="O49" i="1"/>
  <c r="K42" i="1"/>
  <c r="P42" i="1" s="1"/>
  <c r="J44" i="1"/>
  <c r="J43" i="1"/>
  <c r="N56" i="1"/>
  <c r="N60" i="1" s="1"/>
  <c r="N64" i="1" s="1"/>
  <c r="M56" i="1"/>
  <c r="M60" i="1" s="1"/>
  <c r="M64" i="1" s="1"/>
  <c r="J41" i="1"/>
  <c r="J40" i="1"/>
  <c r="K39" i="1"/>
  <c r="P39" i="1" s="1"/>
  <c r="J38" i="1"/>
  <c r="J37" i="1"/>
  <c r="K15" i="1"/>
  <c r="P15" i="1" s="1"/>
  <c r="K14" i="1"/>
  <c r="P14" i="1" s="1"/>
  <c r="K18" i="1"/>
  <c r="P18" i="1" s="1"/>
  <c r="K11" i="1"/>
  <c r="P11" i="1" s="1"/>
  <c r="K10" i="1"/>
  <c r="P10" i="1" s="1"/>
  <c r="A11" i="1"/>
  <c r="K36" i="1"/>
  <c r="P36" i="1" s="1"/>
  <c r="J35" i="1"/>
  <c r="J34" i="1"/>
  <c r="K33" i="1"/>
  <c r="P33" i="1" s="1"/>
  <c r="J32" i="1"/>
  <c r="J31" i="1"/>
  <c r="K30" i="1"/>
  <c r="P30" i="1" s="1"/>
  <c r="J29" i="1"/>
  <c r="J28" i="1"/>
  <c r="J17" i="1"/>
  <c r="J16" i="1"/>
  <c r="K27" i="1"/>
  <c r="K26" i="1"/>
  <c r="J25" i="1"/>
  <c r="J24" i="1"/>
  <c r="K23" i="1"/>
  <c r="P23" i="1" s="1"/>
  <c r="K22" i="1"/>
  <c r="P22" i="1" s="1"/>
  <c r="J21" i="1"/>
  <c r="P21" i="1" s="1"/>
  <c r="J20" i="1"/>
  <c r="J19" i="1"/>
  <c r="K12" i="1"/>
  <c r="K13" i="1"/>
  <c r="P43" i="1" l="1"/>
  <c r="P40" i="1"/>
  <c r="P34" i="1"/>
  <c r="P37" i="1"/>
  <c r="J49" i="1"/>
  <c r="K49" i="1"/>
  <c r="P31" i="1"/>
  <c r="P28" i="1"/>
  <c r="P19" i="1"/>
  <c r="P26" i="1"/>
  <c r="P16" i="1"/>
  <c r="P24" i="1"/>
  <c r="P12" i="1"/>
  <c r="P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Patsy</author>
  </authors>
  <commentList>
    <comment ref="L43" authorId="0" shapeId="0" xr:uid="{BF7B05E2-2E2F-4817-8A7E-2E12B5D1156F}">
      <text>
        <r>
          <rPr>
            <b/>
            <sz val="9"/>
            <color indexed="81"/>
            <rFont val="Tahoma"/>
            <charset val="1"/>
          </rPr>
          <t>Patsy:</t>
        </r>
        <r>
          <rPr>
            <sz val="9"/>
            <color indexed="81"/>
            <rFont val="Tahoma"/>
            <charset val="1"/>
          </rPr>
          <t xml:space="preserve">
Discount-Rate correction for time billed on LAH though 6-30-23</t>
        </r>
      </text>
    </comment>
    <comment ref="L46" authorId="0" shapeId="0" xr:uid="{9421DD00-4C1F-4391-AF51-2F189B08DF1A}">
      <text>
        <r>
          <rPr>
            <b/>
            <sz val="9"/>
            <color indexed="81"/>
            <rFont val="Tahoma"/>
            <charset val="1"/>
          </rPr>
          <t>Patsy:</t>
        </r>
        <r>
          <rPr>
            <sz val="9"/>
            <color indexed="81"/>
            <rFont val="Tahoma"/>
            <charset val="1"/>
          </rPr>
          <t xml:space="preserve">
Billing Error on Aug Invoice #433-$1,200.00 billied in error; credit on Sep Invoice #484
</t>
        </r>
      </text>
    </comment>
  </commentList>
</comments>
</file>

<file path=xl/sharedStrings.xml><?xml version="1.0" encoding="utf-8"?>
<sst xmlns="http://schemas.openxmlformats.org/spreadsheetml/2006/main" count="97" uniqueCount="50">
  <si>
    <t>Line No.</t>
  </si>
  <si>
    <t xml:space="preserve">Date of Invoice </t>
  </si>
  <si>
    <t>Check Number</t>
  </si>
  <si>
    <t>Vendor Name</t>
  </si>
  <si>
    <t xml:space="preserve">Description of Service </t>
  </si>
  <si>
    <t>Hours Worked</t>
  </si>
  <si>
    <t>Rates/Hour</t>
  </si>
  <si>
    <t>Account Number</t>
  </si>
  <si>
    <t>R-ACCT</t>
  </si>
  <si>
    <t>Incurred to Date</t>
  </si>
  <si>
    <t>Estimate of Remaining Work</t>
  </si>
  <si>
    <t>Total Sum</t>
  </si>
  <si>
    <t>Legal</t>
  </si>
  <si>
    <t>Consultants</t>
  </si>
  <si>
    <t>Other Expenses</t>
  </si>
  <si>
    <t>(a)</t>
  </si>
  <si>
    <t>(b)</t>
  </si>
  <si>
    <t>(c)</t>
  </si>
  <si>
    <t>(d)</t>
  </si>
  <si>
    <t xml:space="preserve">(e) </t>
  </si>
  <si>
    <t xml:space="preserve">(f) </t>
  </si>
  <si>
    <t>(g)</t>
  </si>
  <si>
    <t>(h)</t>
  </si>
  <si>
    <t>(i)</t>
  </si>
  <si>
    <t>(j)</t>
  </si>
  <si>
    <t>(k)</t>
  </si>
  <si>
    <t>(l)</t>
  </si>
  <si>
    <t>(m)</t>
  </si>
  <si>
    <t>(n)</t>
  </si>
  <si>
    <t>(i to n)</t>
  </si>
  <si>
    <t>102307</t>
  </si>
  <si>
    <t>2022 General Rate Case</t>
  </si>
  <si>
    <t>2021 Rate Review</t>
  </si>
  <si>
    <t>2023 General Rate Case</t>
  </si>
  <si>
    <t>.655 per mile * 182 miles</t>
  </si>
  <si>
    <t>Taylor County Rural Electric Cooperative Corporation</t>
  </si>
  <si>
    <t>Case No. 2023-00147</t>
  </si>
  <si>
    <t>The Prime Group LLC</t>
  </si>
  <si>
    <t>Goss Samford Attorneys at Law PLLC</t>
  </si>
  <si>
    <t>Catalyst Consulting LLC</t>
  </si>
  <si>
    <t>Honaker Law Office PLLC</t>
  </si>
  <si>
    <t>2022 Depreciation Study</t>
  </si>
  <si>
    <t>6</t>
  </si>
  <si>
    <t>As of 6/9/23</t>
  </si>
  <si>
    <t>As of 7/13/23</t>
  </si>
  <si>
    <t>AG REQUEST 1-20</t>
  </si>
  <si>
    <t>PSC EXHIBIT 1-37</t>
  </si>
  <si>
    <t>As of 8/21/23</t>
  </si>
  <si>
    <t>Rate Case Costs as of 9/30/2023</t>
  </si>
  <si>
    <t>As of 9/30/23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</si>
</sst>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.00"/>
    <numFmt numFmtId="165" formatCode="############.00"/>
    <numFmt numFmtId="166" formatCode="###,###,###,###.00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name val="MS Sans Serif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0" quotePrefix="1" applyNumberFormat="1"/>
    <xf numFmtId="166" fontId="0" fillId="0" borderId="0" xfId="0" quotePrefix="1" applyNumberFormat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/>
    </xf>
    <xf numFmtId="2" fontId="0" fillId="0" borderId="5" xfId="0" quotePrefix="1" applyNumberFormat="1" applyBorder="1" applyAlignment="1">
      <alignment horizontal="center" vertical="center"/>
    </xf>
    <xf numFmtId="167" fontId="0" fillId="0" borderId="5" xfId="0" applyNumberFormat="1" applyBorder="1"/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7" fontId="0" fillId="0" borderId="1" xfId="0" quotePrefix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67" fontId="1" fillId="0" borderId="8" xfId="0" quotePrefix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/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7" fontId="0" fillId="0" borderId="0" xfId="0" applyNumberFormat="1"/>
    <xf numFmtId="0" fontId="0" fillId="0" borderId="9" xfId="0" applyBorder="1"/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 wrapText="1"/>
    </xf>
    <xf numFmtId="164" fontId="1" fillId="0" borderId="7" xfId="0" quotePrefix="1" applyNumberFormat="1" applyFont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/>
    </xf>
    <xf numFmtId="164" fontId="1" fillId="0" borderId="7" xfId="0" quotePrefix="1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6495-48D9-453A-BB99-FBFE3BF62969}">
  <dimension ref="A1:Y64"/>
  <sheetViews>
    <sheetView tabSelected="1" zoomScaleNormal="100" workbookViewId="0">
      <pane ySplit="9" topLeftCell="A44" activePane="bottomLeft" state="frozen"/>
      <selection pane="bottomLeft" activeCell="M50" sqref="M50"/>
    </sheetView>
  </sheetViews>
  <sheetFormatPr defaultRowHeight="14.5" x14ac:dyDescent="0.35"/>
  <cols>
    <col min="2" max="2" width="11.26953125" bestFit="1" customWidth="1"/>
    <col min="3" max="3" width="9.26953125" bestFit="1" customWidth="1"/>
    <col min="4" max="4" width="29.7265625" bestFit="1" customWidth="1"/>
    <col min="5" max="6" width="25.453125" customWidth="1"/>
    <col min="7" max="7" width="14.7265625" bestFit="1" customWidth="1"/>
    <col min="8" max="8" width="9.54296875" style="1" bestFit="1" customWidth="1"/>
    <col min="9" max="9" width="7.81640625" style="1" customWidth="1"/>
    <col min="10" max="11" width="13.1796875" customWidth="1"/>
    <col min="12" max="12" width="14.81640625" customWidth="1"/>
    <col min="13" max="14" width="13.1796875" customWidth="1"/>
    <col min="15" max="15" width="16.453125" customWidth="1"/>
    <col min="16" max="16" width="15" style="2" customWidth="1"/>
    <col min="17" max="17" width="8.453125" style="2" bestFit="1" customWidth="1"/>
    <col min="18" max="18" width="20.7265625" style="2" bestFit="1" customWidth="1"/>
    <col min="19" max="19" width="9.81640625" style="3" bestFit="1" customWidth="1"/>
    <col min="20" max="20" width="8" style="4" bestFit="1" customWidth="1"/>
    <col min="21" max="21" width="7.26953125" style="4" bestFit="1" customWidth="1"/>
    <col min="22" max="22" width="14" style="2" bestFit="1" customWidth="1"/>
    <col min="23" max="23" width="32" style="2" bestFit="1" customWidth="1"/>
    <col min="24" max="24" width="8.81640625" style="4" bestFit="1" customWidth="1"/>
    <col min="25" max="25" width="12" style="2" bestFit="1" customWidth="1"/>
  </cols>
  <sheetData>
    <row r="1" spans="1:25" s="35" customFormat="1" ht="18.5" x14ac:dyDescent="0.45">
      <c r="A1" s="36" t="s">
        <v>35</v>
      </c>
      <c r="B1" s="37"/>
      <c r="C1" s="37"/>
      <c r="D1" s="37"/>
      <c r="E1" s="31"/>
      <c r="F1" s="31"/>
      <c r="G1" s="31"/>
      <c r="H1" s="31"/>
      <c r="I1" s="32"/>
      <c r="J1" s="31"/>
      <c r="K1" s="31"/>
      <c r="L1" s="31"/>
      <c r="M1" s="31"/>
      <c r="N1" s="31"/>
      <c r="O1" s="45" t="s">
        <v>46</v>
      </c>
      <c r="P1" s="45"/>
      <c r="Q1" s="32"/>
      <c r="R1" s="32"/>
      <c r="S1" s="33"/>
      <c r="T1" s="34"/>
      <c r="U1" s="34"/>
      <c r="V1" s="32"/>
      <c r="W1" s="32"/>
      <c r="X1" s="34"/>
      <c r="Y1" s="32"/>
    </row>
    <row r="2" spans="1:25" s="35" customFormat="1" ht="18.5" x14ac:dyDescent="0.45">
      <c r="A2" s="36" t="s">
        <v>36</v>
      </c>
      <c r="B2" s="37"/>
      <c r="C2" s="37"/>
      <c r="D2" s="37"/>
      <c r="E2" s="31"/>
      <c r="F2" s="31"/>
      <c r="G2" s="31"/>
      <c r="H2" s="31"/>
      <c r="I2" s="32"/>
      <c r="J2" s="31"/>
      <c r="K2" s="31"/>
      <c r="L2" s="31"/>
      <c r="M2" s="31"/>
      <c r="N2" s="31"/>
      <c r="O2" s="45" t="s">
        <v>45</v>
      </c>
      <c r="P2" s="45"/>
      <c r="Q2" s="32"/>
      <c r="R2" s="32"/>
      <c r="S2" s="33"/>
      <c r="T2" s="34"/>
      <c r="U2" s="34"/>
      <c r="V2" s="32"/>
      <c r="W2" s="32"/>
      <c r="X2" s="34"/>
      <c r="Y2" s="32"/>
    </row>
    <row r="3" spans="1:25" s="35" customFormat="1" ht="18.5" x14ac:dyDescent="0.45">
      <c r="A3" s="36" t="s">
        <v>48</v>
      </c>
      <c r="B3" s="37"/>
      <c r="C3" s="37"/>
      <c r="D3" s="37"/>
      <c r="E3" s="31"/>
      <c r="F3" s="31"/>
      <c r="G3" s="31"/>
      <c r="H3" s="31"/>
      <c r="I3" s="32"/>
      <c r="J3" s="31"/>
      <c r="K3" s="31"/>
      <c r="L3" s="31"/>
      <c r="M3" s="31"/>
      <c r="N3" s="31"/>
      <c r="P3" s="32"/>
      <c r="Q3" s="32"/>
      <c r="R3" s="32"/>
      <c r="S3" s="33"/>
      <c r="T3" s="34"/>
      <c r="U3" s="34"/>
      <c r="V3" s="32"/>
      <c r="W3" s="32"/>
      <c r="X3" s="34"/>
      <c r="Y3" s="32"/>
    </row>
    <row r="7" spans="1:25" ht="38.25" customHeight="1" x14ac:dyDescent="0.35">
      <c r="A7" s="57" t="s">
        <v>0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8" t="s">
        <v>7</v>
      </c>
      <c r="I7" s="50" t="s">
        <v>8</v>
      </c>
      <c r="J7" s="52" t="s">
        <v>9</v>
      </c>
      <c r="K7" s="53"/>
      <c r="L7" s="54"/>
      <c r="M7" s="55" t="s">
        <v>10</v>
      </c>
      <c r="N7" s="55"/>
      <c r="O7" s="55"/>
      <c r="P7" s="56" t="s">
        <v>11</v>
      </c>
      <c r="Q7" s="5"/>
      <c r="R7" s="5"/>
      <c r="S7" s="6"/>
      <c r="T7" s="7"/>
      <c r="U7" s="7"/>
      <c r="V7" s="5"/>
      <c r="W7" s="5"/>
      <c r="X7" s="7"/>
      <c r="Y7" s="5"/>
    </row>
    <row r="8" spans="1:25" ht="26" x14ac:dyDescent="0.35">
      <c r="A8" s="58"/>
      <c r="B8" s="47"/>
      <c r="C8" s="47"/>
      <c r="D8" s="47"/>
      <c r="E8" s="47"/>
      <c r="F8" s="47"/>
      <c r="G8" s="47"/>
      <c r="H8" s="49"/>
      <c r="I8" s="51"/>
      <c r="J8" s="8" t="s">
        <v>12</v>
      </c>
      <c r="K8" s="8" t="s">
        <v>13</v>
      </c>
      <c r="L8" s="8" t="s">
        <v>14</v>
      </c>
      <c r="M8" s="9" t="s">
        <v>12</v>
      </c>
      <c r="N8" s="9" t="s">
        <v>13</v>
      </c>
      <c r="O8" s="8" t="s">
        <v>14</v>
      </c>
      <c r="P8" s="56"/>
      <c r="Q8" s="5"/>
      <c r="R8" s="5"/>
      <c r="S8" s="6"/>
      <c r="T8" s="7"/>
      <c r="U8" s="7"/>
      <c r="V8" s="5"/>
      <c r="W8" s="5"/>
      <c r="X8" s="7"/>
      <c r="Y8" s="5"/>
    </row>
    <row r="9" spans="1:25" x14ac:dyDescent="0.35">
      <c r="A9" s="59"/>
      <c r="B9" s="8" t="s">
        <v>15</v>
      </c>
      <c r="C9" s="8" t="s">
        <v>16</v>
      </c>
      <c r="D9" s="8" t="s">
        <v>17</v>
      </c>
      <c r="E9" s="8" t="s">
        <v>18</v>
      </c>
      <c r="F9" s="8" t="s">
        <v>19</v>
      </c>
      <c r="G9" s="8" t="s">
        <v>20</v>
      </c>
      <c r="H9" s="10" t="s">
        <v>21</v>
      </c>
      <c r="I9" s="11" t="s">
        <v>22</v>
      </c>
      <c r="J9" s="8" t="s">
        <v>23</v>
      </c>
      <c r="K9" s="8" t="s">
        <v>24</v>
      </c>
      <c r="L9" s="8" t="s">
        <v>25</v>
      </c>
      <c r="M9" s="8" t="s">
        <v>26</v>
      </c>
      <c r="N9" s="8" t="s">
        <v>27</v>
      </c>
      <c r="O9" s="8" t="s">
        <v>28</v>
      </c>
      <c r="P9" s="12" t="s">
        <v>29</v>
      </c>
      <c r="Q9" s="5"/>
      <c r="R9" s="5"/>
      <c r="S9" s="6"/>
      <c r="T9" s="7"/>
      <c r="U9" s="7"/>
      <c r="V9" s="5"/>
      <c r="W9" s="5"/>
      <c r="X9" s="7"/>
      <c r="Y9" s="5"/>
    </row>
    <row r="10" spans="1:25" x14ac:dyDescent="0.35">
      <c r="A10" s="20">
        <v>1</v>
      </c>
      <c r="B10" s="14">
        <v>44621</v>
      </c>
      <c r="C10" s="20">
        <v>101749</v>
      </c>
      <c r="D10" s="20" t="s">
        <v>39</v>
      </c>
      <c r="E10" s="21" t="s">
        <v>32</v>
      </c>
      <c r="F10" s="15">
        <v>2</v>
      </c>
      <c r="G10" s="16">
        <v>225</v>
      </c>
      <c r="H10" s="17">
        <v>183</v>
      </c>
      <c r="I10" s="17">
        <v>923</v>
      </c>
      <c r="J10" s="16"/>
      <c r="K10" s="16">
        <f t="shared" ref="K10:K11" si="0">F10*G10</f>
        <v>450</v>
      </c>
      <c r="L10" s="16"/>
      <c r="M10" s="16"/>
      <c r="N10" s="16"/>
      <c r="O10" s="18"/>
      <c r="P10" s="19">
        <f>SUM(J10:O10)</f>
        <v>450</v>
      </c>
      <c r="Q10" s="5"/>
      <c r="R10" s="5"/>
      <c r="S10" s="6"/>
      <c r="T10" s="7"/>
      <c r="U10" s="7"/>
      <c r="V10" s="5"/>
      <c r="W10" s="5"/>
      <c r="X10" s="7"/>
      <c r="Y10" s="5"/>
    </row>
    <row r="11" spans="1:25" x14ac:dyDescent="0.35">
      <c r="A11" s="20">
        <f>A10+1</f>
        <v>2</v>
      </c>
      <c r="B11" s="14">
        <v>44652</v>
      </c>
      <c r="C11" s="20">
        <v>101894</v>
      </c>
      <c r="D11" s="20" t="s">
        <v>39</v>
      </c>
      <c r="E11" s="21" t="s">
        <v>32</v>
      </c>
      <c r="F11" s="15">
        <v>6.5</v>
      </c>
      <c r="G11" s="16">
        <v>225</v>
      </c>
      <c r="H11" s="17">
        <v>183</v>
      </c>
      <c r="I11" s="17">
        <v>923</v>
      </c>
      <c r="J11" s="16"/>
      <c r="K11" s="16">
        <f t="shared" si="0"/>
        <v>1462.5</v>
      </c>
      <c r="L11" s="16"/>
      <c r="M11" s="16"/>
      <c r="N11" s="16"/>
      <c r="O11" s="18"/>
      <c r="P11" s="19">
        <f>SUM(J11:O11)</f>
        <v>1462.5</v>
      </c>
      <c r="Q11" s="5"/>
      <c r="R11" s="5"/>
      <c r="S11" s="6"/>
      <c r="T11" s="7"/>
      <c r="U11" s="7"/>
      <c r="V11" s="5"/>
      <c r="W11" s="5"/>
      <c r="X11" s="7"/>
      <c r="Y11" s="5"/>
    </row>
    <row r="12" spans="1:25" ht="23.25" customHeight="1" x14ac:dyDescent="0.35">
      <c r="A12" s="41">
        <v>3</v>
      </c>
      <c r="B12" s="42">
        <v>44652</v>
      </c>
      <c r="C12" s="41">
        <v>101930</v>
      </c>
      <c r="D12" s="43" t="s">
        <v>37</v>
      </c>
      <c r="E12" s="44" t="s">
        <v>41</v>
      </c>
      <c r="F12" s="25">
        <v>51</v>
      </c>
      <c r="G12" s="23">
        <v>230</v>
      </c>
      <c r="H12" s="17">
        <v>183</v>
      </c>
      <c r="I12" s="17">
        <v>923</v>
      </c>
      <c r="J12" s="23"/>
      <c r="K12" s="23">
        <f>F12*G12</f>
        <v>11730</v>
      </c>
      <c r="L12" s="23"/>
      <c r="M12" s="23"/>
      <c r="N12" s="23"/>
      <c r="O12" s="16"/>
      <c r="P12" s="40">
        <f>K12+K13</f>
        <v>11992.5</v>
      </c>
      <c r="Q12" s="5"/>
      <c r="R12" s="5"/>
      <c r="S12" s="6"/>
      <c r="T12" s="7"/>
      <c r="U12" s="7"/>
      <c r="V12" s="5"/>
      <c r="W12" s="5"/>
      <c r="X12" s="7"/>
      <c r="Y12" s="5"/>
    </row>
    <row r="13" spans="1:25" ht="23.25" customHeight="1" x14ac:dyDescent="0.35">
      <c r="A13" s="41"/>
      <c r="B13" s="42"/>
      <c r="C13" s="41"/>
      <c r="D13" s="43"/>
      <c r="E13" s="44"/>
      <c r="F13" s="25">
        <v>1.5</v>
      </c>
      <c r="G13" s="23">
        <v>175</v>
      </c>
      <c r="H13" s="17">
        <v>183</v>
      </c>
      <c r="I13" s="17">
        <v>923</v>
      </c>
      <c r="J13" s="23"/>
      <c r="K13" s="23">
        <f>F13*G13</f>
        <v>262.5</v>
      </c>
      <c r="L13" s="23"/>
      <c r="M13" s="23"/>
      <c r="N13" s="23"/>
      <c r="O13" s="16"/>
      <c r="P13" s="40"/>
      <c r="Q13" s="5"/>
      <c r="R13" s="5"/>
      <c r="S13" s="6"/>
      <c r="T13" s="7"/>
      <c r="U13" s="7"/>
      <c r="V13" s="5"/>
      <c r="W13" s="5"/>
      <c r="X13" s="7"/>
      <c r="Y13" s="5"/>
    </row>
    <row r="14" spans="1:25" x14ac:dyDescent="0.35">
      <c r="A14" s="20">
        <v>4</v>
      </c>
      <c r="B14" s="14">
        <v>44682</v>
      </c>
      <c r="C14" s="20">
        <v>102195</v>
      </c>
      <c r="D14" s="20" t="s">
        <v>39</v>
      </c>
      <c r="E14" s="21" t="s">
        <v>32</v>
      </c>
      <c r="F14" s="15">
        <v>18.5</v>
      </c>
      <c r="G14" s="16">
        <v>225</v>
      </c>
      <c r="H14" s="17">
        <v>183</v>
      </c>
      <c r="I14" s="17">
        <v>923</v>
      </c>
      <c r="J14" s="16"/>
      <c r="K14" s="16">
        <f>F14*G14</f>
        <v>4162.5</v>
      </c>
      <c r="L14" s="16"/>
      <c r="M14" s="16"/>
      <c r="N14" s="16"/>
      <c r="O14" s="18"/>
      <c r="P14" s="19">
        <f t="shared" ref="P14:P15" si="1">SUM(J14:O14)</f>
        <v>4162.5</v>
      </c>
      <c r="Q14" s="5"/>
      <c r="R14" s="5"/>
      <c r="S14" s="6"/>
      <c r="T14" s="7"/>
      <c r="U14" s="7"/>
      <c r="V14" s="5"/>
      <c r="W14" s="5"/>
      <c r="X14" s="7"/>
      <c r="Y14" s="5"/>
    </row>
    <row r="15" spans="1:25" ht="24" customHeight="1" x14ac:dyDescent="0.35">
      <c r="A15" s="21">
        <v>5</v>
      </c>
      <c r="B15" s="22">
        <v>44682</v>
      </c>
      <c r="C15" s="21">
        <v>102258</v>
      </c>
      <c r="D15" s="13" t="s">
        <v>37</v>
      </c>
      <c r="E15" s="24" t="s">
        <v>41</v>
      </c>
      <c r="F15" s="25">
        <v>2</v>
      </c>
      <c r="G15" s="23">
        <v>230</v>
      </c>
      <c r="H15" s="17">
        <v>183</v>
      </c>
      <c r="I15" s="17">
        <v>923</v>
      </c>
      <c r="J15" s="23"/>
      <c r="K15" s="23">
        <f>F15*G15</f>
        <v>460</v>
      </c>
      <c r="L15" s="23"/>
      <c r="M15" s="23"/>
      <c r="N15" s="23"/>
      <c r="O15" s="16"/>
      <c r="P15" s="19">
        <f t="shared" si="1"/>
        <v>460</v>
      </c>
      <c r="Q15" s="5"/>
      <c r="R15" s="5"/>
      <c r="S15" s="6"/>
      <c r="T15" s="7"/>
      <c r="U15" s="7"/>
      <c r="V15" s="5"/>
      <c r="W15" s="5"/>
      <c r="X15" s="7"/>
      <c r="Y15" s="5"/>
    </row>
    <row r="16" spans="1:25" ht="28.5" customHeight="1" x14ac:dyDescent="0.35">
      <c r="A16" s="43" t="s">
        <v>42</v>
      </c>
      <c r="B16" s="42">
        <v>44687</v>
      </c>
      <c r="C16" s="43" t="s">
        <v>30</v>
      </c>
      <c r="D16" s="44" t="s">
        <v>38</v>
      </c>
      <c r="E16" s="43" t="s">
        <v>31</v>
      </c>
      <c r="F16" s="15">
        <v>0.2</v>
      </c>
      <c r="G16" s="23">
        <v>265</v>
      </c>
      <c r="H16" s="17">
        <v>183</v>
      </c>
      <c r="I16" s="17">
        <v>923</v>
      </c>
      <c r="J16" s="23">
        <f>F16*G16</f>
        <v>53</v>
      </c>
      <c r="K16" s="16"/>
      <c r="L16" s="16"/>
      <c r="M16" s="16"/>
      <c r="N16" s="16"/>
      <c r="O16" s="18"/>
      <c r="P16" s="40">
        <f>J16+J17</f>
        <v>82.5</v>
      </c>
      <c r="Q16" s="5"/>
      <c r="R16" s="5"/>
      <c r="S16" s="6"/>
      <c r="T16" s="7"/>
      <c r="U16" s="7"/>
      <c r="V16" s="5"/>
      <c r="W16" s="5"/>
      <c r="X16" s="7"/>
      <c r="Y16" s="5"/>
    </row>
    <row r="17" spans="1:25" x14ac:dyDescent="0.35">
      <c r="A17" s="43"/>
      <c r="B17" s="42"/>
      <c r="C17" s="43"/>
      <c r="D17" s="44"/>
      <c r="E17" s="43"/>
      <c r="F17" s="25">
        <v>0.1</v>
      </c>
      <c r="G17" s="23">
        <v>295</v>
      </c>
      <c r="H17" s="17">
        <v>183</v>
      </c>
      <c r="I17" s="17">
        <v>923</v>
      </c>
      <c r="J17" s="23">
        <f>F17*G17</f>
        <v>29.5</v>
      </c>
      <c r="K17" s="23"/>
      <c r="L17" s="23"/>
      <c r="M17" s="23"/>
      <c r="N17" s="23"/>
      <c r="O17" s="18"/>
      <c r="P17" s="40"/>
      <c r="Q17" s="5"/>
      <c r="R17" s="5"/>
      <c r="S17" s="6"/>
      <c r="T17" s="7"/>
      <c r="U17" s="7"/>
      <c r="V17" s="5"/>
      <c r="W17" s="5"/>
      <c r="X17" s="7"/>
      <c r="Y17" s="5"/>
    </row>
    <row r="18" spans="1:25" x14ac:dyDescent="0.35">
      <c r="A18" s="20">
        <v>7</v>
      </c>
      <c r="B18" s="14">
        <v>44713</v>
      </c>
      <c r="C18" s="20">
        <v>102395</v>
      </c>
      <c r="D18" s="20" t="s">
        <v>39</v>
      </c>
      <c r="E18" s="21" t="s">
        <v>32</v>
      </c>
      <c r="F18" s="15">
        <v>6.5</v>
      </c>
      <c r="G18" s="16">
        <v>225</v>
      </c>
      <c r="H18" s="17">
        <v>183</v>
      </c>
      <c r="I18" s="17">
        <v>923</v>
      </c>
      <c r="J18" s="16"/>
      <c r="K18" s="16">
        <f>F18*G18</f>
        <v>1462.5</v>
      </c>
      <c r="L18" s="16"/>
      <c r="M18" s="16"/>
      <c r="N18" s="16"/>
      <c r="O18" s="18"/>
      <c r="P18" s="19">
        <f t="shared" ref="P18:P23" si="2">SUM(J18:O18)</f>
        <v>1462.5</v>
      </c>
      <c r="Q18" s="5"/>
      <c r="R18" s="5"/>
      <c r="S18" s="6"/>
      <c r="T18" s="7"/>
      <c r="U18" s="7"/>
      <c r="V18" s="5"/>
      <c r="W18" s="5"/>
      <c r="X18" s="7"/>
      <c r="Y18" s="5"/>
    </row>
    <row r="19" spans="1:25" ht="30" customHeight="1" x14ac:dyDescent="0.35">
      <c r="A19" s="41">
        <v>8</v>
      </c>
      <c r="B19" s="42">
        <v>44753</v>
      </c>
      <c r="C19" s="41">
        <v>102806</v>
      </c>
      <c r="D19" s="44" t="s">
        <v>38</v>
      </c>
      <c r="E19" s="43" t="s">
        <v>31</v>
      </c>
      <c r="F19" s="25">
        <v>0.7</v>
      </c>
      <c r="G19" s="23">
        <v>265</v>
      </c>
      <c r="H19" s="17">
        <v>183</v>
      </c>
      <c r="I19" s="17">
        <v>232.1</v>
      </c>
      <c r="J19" s="23">
        <f>G19*F19</f>
        <v>185.5</v>
      </c>
      <c r="K19" s="23"/>
      <c r="L19" s="23"/>
      <c r="M19" s="23"/>
      <c r="N19" s="23"/>
      <c r="O19" s="16"/>
      <c r="P19" s="40">
        <f>J19+J20</f>
        <v>215</v>
      </c>
      <c r="Q19" s="5"/>
      <c r="R19" s="5"/>
      <c r="S19" s="6"/>
      <c r="T19" s="7"/>
      <c r="U19" s="7"/>
      <c r="V19" s="5"/>
      <c r="W19" s="5"/>
      <c r="X19" s="7"/>
      <c r="Y19" s="5"/>
    </row>
    <row r="20" spans="1:25" ht="30" customHeight="1" x14ac:dyDescent="0.35">
      <c r="A20" s="41"/>
      <c r="B20" s="42"/>
      <c r="C20" s="41"/>
      <c r="D20" s="44"/>
      <c r="E20" s="43"/>
      <c r="F20" s="25">
        <v>0.1</v>
      </c>
      <c r="G20" s="23">
        <v>295</v>
      </c>
      <c r="H20" s="17">
        <v>183</v>
      </c>
      <c r="I20" s="17">
        <v>232.1</v>
      </c>
      <c r="J20" s="23">
        <f>G20*F20</f>
        <v>29.5</v>
      </c>
      <c r="K20" s="23"/>
      <c r="L20" s="23"/>
      <c r="M20" s="23"/>
      <c r="N20" s="23"/>
      <c r="O20" s="16"/>
      <c r="P20" s="40"/>
      <c r="Q20" s="5"/>
      <c r="R20" s="5"/>
      <c r="S20" s="6"/>
      <c r="T20" s="7"/>
      <c r="U20" s="7"/>
      <c r="V20" s="5"/>
      <c r="W20" s="5"/>
      <c r="X20" s="7"/>
      <c r="Y20" s="5"/>
    </row>
    <row r="21" spans="1:25" ht="29" x14ac:dyDescent="0.35">
      <c r="A21" s="21">
        <v>9</v>
      </c>
      <c r="B21" s="22">
        <v>44782</v>
      </c>
      <c r="C21" s="21">
        <v>103153</v>
      </c>
      <c r="D21" s="24" t="s">
        <v>38</v>
      </c>
      <c r="E21" s="21" t="s">
        <v>31</v>
      </c>
      <c r="F21" s="15">
        <v>0.5</v>
      </c>
      <c r="G21" s="23">
        <v>265</v>
      </c>
      <c r="H21" s="17">
        <v>183</v>
      </c>
      <c r="I21" s="17">
        <v>232.1</v>
      </c>
      <c r="J21" s="23">
        <f>F21*G21</f>
        <v>132.5</v>
      </c>
      <c r="K21" s="16"/>
      <c r="L21" s="16"/>
      <c r="M21" s="16"/>
      <c r="N21" s="16"/>
      <c r="O21" s="18"/>
      <c r="P21" s="19">
        <f t="shared" si="2"/>
        <v>132.5</v>
      </c>
      <c r="Q21" s="5"/>
      <c r="R21" s="5"/>
      <c r="S21" s="6"/>
      <c r="T21" s="7"/>
      <c r="U21" s="7"/>
      <c r="V21" s="5"/>
      <c r="W21" s="5"/>
      <c r="X21" s="7"/>
      <c r="Y21" s="5"/>
    </row>
    <row r="22" spans="1:25" ht="20.25" customHeight="1" x14ac:dyDescent="0.35">
      <c r="A22" s="20">
        <v>10</v>
      </c>
      <c r="B22" s="14">
        <v>44866</v>
      </c>
      <c r="C22" s="20">
        <v>103594</v>
      </c>
      <c r="D22" s="20" t="s">
        <v>39</v>
      </c>
      <c r="E22" s="21" t="s">
        <v>32</v>
      </c>
      <c r="F22" s="15">
        <v>9.5</v>
      </c>
      <c r="G22" s="16">
        <v>225</v>
      </c>
      <c r="H22" s="17">
        <v>183</v>
      </c>
      <c r="I22" s="17">
        <v>232.1</v>
      </c>
      <c r="J22" s="16"/>
      <c r="K22" s="16">
        <f>F22*G22</f>
        <v>2137.5</v>
      </c>
      <c r="L22" s="16"/>
      <c r="M22" s="16"/>
      <c r="N22" s="16"/>
      <c r="O22" s="18"/>
      <c r="P22" s="19">
        <f t="shared" si="2"/>
        <v>2137.5</v>
      </c>
      <c r="Q22" s="5"/>
      <c r="R22" s="5"/>
      <c r="S22" s="6"/>
      <c r="T22" s="7"/>
      <c r="U22" s="7"/>
      <c r="V22" s="5"/>
      <c r="W22" s="5"/>
      <c r="X22" s="7"/>
      <c r="Y22" s="5"/>
    </row>
    <row r="23" spans="1:25" ht="20.25" customHeight="1" x14ac:dyDescent="0.35">
      <c r="A23" s="20">
        <v>11</v>
      </c>
      <c r="B23" s="14">
        <v>44958</v>
      </c>
      <c r="C23" s="20">
        <v>104250</v>
      </c>
      <c r="D23" s="20" t="s">
        <v>39</v>
      </c>
      <c r="E23" s="21" t="s">
        <v>32</v>
      </c>
      <c r="F23" s="15">
        <v>9</v>
      </c>
      <c r="G23" s="16">
        <v>225</v>
      </c>
      <c r="H23" s="17">
        <v>183</v>
      </c>
      <c r="I23" s="17">
        <v>232.1</v>
      </c>
      <c r="J23" s="16"/>
      <c r="K23" s="16">
        <f>F23*G23</f>
        <v>2025</v>
      </c>
      <c r="L23" s="16"/>
      <c r="M23" s="16"/>
      <c r="N23" s="16"/>
      <c r="O23" s="18"/>
      <c r="P23" s="19">
        <f t="shared" si="2"/>
        <v>2025</v>
      </c>
      <c r="Q23" s="5"/>
      <c r="R23" s="5"/>
      <c r="S23" s="6"/>
      <c r="T23" s="7"/>
      <c r="U23" s="7"/>
      <c r="V23" s="5"/>
      <c r="W23" s="5"/>
      <c r="X23" s="7"/>
      <c r="Y23" s="5"/>
    </row>
    <row r="24" spans="1:25" ht="20.25" customHeight="1" x14ac:dyDescent="0.35">
      <c r="A24" s="41">
        <v>12</v>
      </c>
      <c r="B24" s="42">
        <v>44963</v>
      </c>
      <c r="C24" s="41">
        <v>104356</v>
      </c>
      <c r="D24" s="41" t="s">
        <v>40</v>
      </c>
      <c r="E24" s="41" t="s">
        <v>33</v>
      </c>
      <c r="F24" s="15">
        <v>1</v>
      </c>
      <c r="G24" s="16">
        <v>265</v>
      </c>
      <c r="H24" s="17">
        <v>183</v>
      </c>
      <c r="I24" s="17">
        <v>232.1</v>
      </c>
      <c r="J24" s="16">
        <f>F24*G24</f>
        <v>265</v>
      </c>
      <c r="K24" s="16"/>
      <c r="L24" s="16"/>
      <c r="M24" s="16"/>
      <c r="N24" s="16"/>
      <c r="O24" s="18"/>
      <c r="P24" s="40">
        <f>J24+J25</f>
        <v>1040</v>
      </c>
      <c r="Q24" s="5"/>
      <c r="R24" s="5"/>
      <c r="S24" s="6"/>
      <c r="T24" s="7"/>
      <c r="U24" s="7"/>
      <c r="V24" s="5"/>
      <c r="W24" s="5"/>
      <c r="X24" s="7"/>
      <c r="Y24" s="5"/>
    </row>
    <row r="25" spans="1:25" ht="20.25" customHeight="1" x14ac:dyDescent="0.35">
      <c r="A25" s="41"/>
      <c r="B25" s="42"/>
      <c r="C25" s="41"/>
      <c r="D25" s="41"/>
      <c r="E25" s="41"/>
      <c r="F25" s="15">
        <v>3.1</v>
      </c>
      <c r="G25" s="16">
        <v>250</v>
      </c>
      <c r="H25" s="17">
        <v>183</v>
      </c>
      <c r="I25" s="17">
        <v>232.1</v>
      </c>
      <c r="J25" s="16">
        <f>F25*G25</f>
        <v>775</v>
      </c>
      <c r="K25" s="16"/>
      <c r="L25" s="16"/>
      <c r="M25" s="16"/>
      <c r="N25" s="16"/>
      <c r="O25" s="18"/>
      <c r="P25" s="40"/>
      <c r="Q25" s="5"/>
      <c r="R25" s="5"/>
      <c r="S25" s="6"/>
      <c r="T25" s="7"/>
      <c r="U25" s="7"/>
      <c r="V25" s="5"/>
      <c r="W25" s="5"/>
      <c r="X25" s="7"/>
      <c r="Y25" s="5"/>
    </row>
    <row r="26" spans="1:25" ht="20.25" customHeight="1" x14ac:dyDescent="0.35">
      <c r="A26" s="41">
        <v>13</v>
      </c>
      <c r="B26" s="42">
        <v>44986</v>
      </c>
      <c r="C26" s="41">
        <v>104442</v>
      </c>
      <c r="D26" s="41" t="s">
        <v>39</v>
      </c>
      <c r="E26" s="44" t="s">
        <v>32</v>
      </c>
      <c r="F26" s="15">
        <v>7</v>
      </c>
      <c r="G26" s="16">
        <v>225</v>
      </c>
      <c r="H26" s="17">
        <v>183</v>
      </c>
      <c r="I26" s="17">
        <v>232.1</v>
      </c>
      <c r="J26" s="16"/>
      <c r="K26" s="16">
        <f>F26*G26</f>
        <v>1575</v>
      </c>
      <c r="L26" s="16"/>
      <c r="M26" s="16"/>
      <c r="N26" s="16"/>
      <c r="O26" s="18"/>
      <c r="P26" s="40">
        <f>K26+K27</f>
        <v>1694.21</v>
      </c>
      <c r="Q26" s="5"/>
      <c r="R26" s="5"/>
      <c r="S26" s="6"/>
      <c r="T26" s="7"/>
      <c r="U26" s="7"/>
      <c r="V26" s="5"/>
      <c r="W26" s="5"/>
      <c r="X26" s="7"/>
      <c r="Y26" s="5"/>
    </row>
    <row r="27" spans="1:25" ht="20.25" customHeight="1" x14ac:dyDescent="0.35">
      <c r="A27" s="41"/>
      <c r="B27" s="42"/>
      <c r="C27" s="41"/>
      <c r="D27" s="41"/>
      <c r="E27" s="44"/>
      <c r="F27" s="15" t="s">
        <v>34</v>
      </c>
      <c r="G27" s="16"/>
      <c r="H27" s="17">
        <v>183</v>
      </c>
      <c r="I27" s="17">
        <v>232.1</v>
      </c>
      <c r="J27" s="16"/>
      <c r="K27" s="16">
        <f>0.655*182</f>
        <v>119.21000000000001</v>
      </c>
      <c r="L27" s="16"/>
      <c r="M27" s="16"/>
      <c r="N27" s="16"/>
      <c r="O27" s="18"/>
      <c r="P27" s="40"/>
      <c r="Q27" s="5"/>
      <c r="R27" s="5"/>
      <c r="S27" s="6"/>
      <c r="T27" s="7"/>
      <c r="U27" s="7"/>
      <c r="V27" s="5"/>
      <c r="W27" s="5"/>
      <c r="X27" s="7"/>
      <c r="Y27" s="5"/>
    </row>
    <row r="28" spans="1:25" ht="20.25" customHeight="1" x14ac:dyDescent="0.35">
      <c r="A28" s="41">
        <v>14</v>
      </c>
      <c r="B28" s="42">
        <v>44991</v>
      </c>
      <c r="C28" s="41">
        <v>104554</v>
      </c>
      <c r="D28" s="41" t="s">
        <v>40</v>
      </c>
      <c r="E28" s="41" t="s">
        <v>33</v>
      </c>
      <c r="F28" s="25">
        <v>6</v>
      </c>
      <c r="G28" s="23">
        <v>265</v>
      </c>
      <c r="H28" s="17">
        <v>183</v>
      </c>
      <c r="I28" s="17">
        <v>232.1</v>
      </c>
      <c r="J28" s="23">
        <f>F28*G28</f>
        <v>1590</v>
      </c>
      <c r="K28" s="23"/>
      <c r="L28" s="23"/>
      <c r="M28" s="23"/>
      <c r="N28" s="23"/>
      <c r="O28" s="16"/>
      <c r="P28" s="40">
        <f>J28+J29</f>
        <v>2090</v>
      </c>
      <c r="Q28" s="5"/>
      <c r="R28" s="5"/>
      <c r="S28" s="6"/>
      <c r="T28" s="7"/>
      <c r="U28" s="7"/>
      <c r="V28" s="5"/>
      <c r="W28" s="5"/>
      <c r="X28" s="7"/>
      <c r="Y28" s="5"/>
    </row>
    <row r="29" spans="1:25" x14ac:dyDescent="0.35">
      <c r="A29" s="41"/>
      <c r="B29" s="42"/>
      <c r="C29" s="41"/>
      <c r="D29" s="41"/>
      <c r="E29" s="41"/>
      <c r="F29" s="25">
        <v>2</v>
      </c>
      <c r="G29" s="23">
        <v>250</v>
      </c>
      <c r="H29" s="17">
        <v>183</v>
      </c>
      <c r="I29" s="17">
        <v>232.1</v>
      </c>
      <c r="J29" s="23">
        <f>F29*G29</f>
        <v>500</v>
      </c>
      <c r="K29" s="23"/>
      <c r="L29" s="23"/>
      <c r="M29" s="23"/>
      <c r="N29" s="23"/>
      <c r="O29" s="18"/>
      <c r="P29" s="40"/>
      <c r="Q29" s="5"/>
      <c r="R29" s="5"/>
      <c r="S29" s="6"/>
      <c r="T29" s="7"/>
      <c r="U29" s="7"/>
      <c r="V29" s="5"/>
      <c r="W29" s="5"/>
      <c r="X29" s="7"/>
      <c r="Y29" s="5"/>
    </row>
    <row r="30" spans="1:25" ht="20.25" customHeight="1" x14ac:dyDescent="0.35">
      <c r="A30" s="20">
        <v>15</v>
      </c>
      <c r="B30" s="14">
        <v>45017</v>
      </c>
      <c r="C30" s="20">
        <v>104647</v>
      </c>
      <c r="D30" s="20" t="s">
        <v>39</v>
      </c>
      <c r="E30" s="21" t="s">
        <v>32</v>
      </c>
      <c r="F30" s="15">
        <v>6</v>
      </c>
      <c r="G30" s="16">
        <v>225</v>
      </c>
      <c r="H30" s="17">
        <v>183</v>
      </c>
      <c r="I30" s="17">
        <v>232.1</v>
      </c>
      <c r="J30" s="16"/>
      <c r="K30" s="16">
        <f>F30*G30</f>
        <v>1350</v>
      </c>
      <c r="L30" s="16"/>
      <c r="M30" s="16"/>
      <c r="N30" s="16"/>
      <c r="O30" s="18"/>
      <c r="P30" s="19">
        <f t="shared" ref="P30" si="3">SUM(J30:O30)</f>
        <v>1350</v>
      </c>
      <c r="Q30" s="5"/>
      <c r="R30" s="5"/>
      <c r="S30" s="6"/>
      <c r="T30" s="7"/>
      <c r="U30" s="7"/>
      <c r="V30" s="5"/>
      <c r="W30" s="5"/>
      <c r="X30" s="7"/>
      <c r="Y30" s="5"/>
    </row>
    <row r="31" spans="1:25" ht="20.25" customHeight="1" x14ac:dyDescent="0.35">
      <c r="A31" s="41">
        <v>16</v>
      </c>
      <c r="B31" s="42">
        <v>45021</v>
      </c>
      <c r="C31" s="41">
        <v>104789</v>
      </c>
      <c r="D31" s="41" t="s">
        <v>40</v>
      </c>
      <c r="E31" s="41" t="s">
        <v>33</v>
      </c>
      <c r="F31" s="15">
        <v>8.6</v>
      </c>
      <c r="G31" s="16">
        <v>265</v>
      </c>
      <c r="H31" s="17">
        <v>183</v>
      </c>
      <c r="I31" s="17">
        <v>232.1</v>
      </c>
      <c r="J31" s="16">
        <f>F31*G31</f>
        <v>2279</v>
      </c>
      <c r="K31" s="16"/>
      <c r="L31" s="16"/>
      <c r="M31" s="16"/>
      <c r="N31" s="16"/>
      <c r="O31" s="18"/>
      <c r="P31" s="40">
        <f>J31+J32</f>
        <v>2479</v>
      </c>
      <c r="Q31" s="5"/>
      <c r="R31" s="5"/>
      <c r="S31" s="6"/>
      <c r="T31" s="7"/>
      <c r="U31" s="7"/>
      <c r="V31" s="5"/>
      <c r="W31" s="5"/>
      <c r="X31" s="7"/>
      <c r="Y31" s="5"/>
    </row>
    <row r="32" spans="1:25" x14ac:dyDescent="0.35">
      <c r="A32" s="41"/>
      <c r="B32" s="42"/>
      <c r="C32" s="41"/>
      <c r="D32" s="41"/>
      <c r="E32" s="41"/>
      <c r="F32" s="25">
        <v>0.8</v>
      </c>
      <c r="G32" s="23">
        <v>250</v>
      </c>
      <c r="H32" s="17">
        <v>183</v>
      </c>
      <c r="I32" s="17">
        <v>232.1</v>
      </c>
      <c r="J32" s="16">
        <f>F32*G32</f>
        <v>200</v>
      </c>
      <c r="K32" s="23"/>
      <c r="L32" s="23"/>
      <c r="M32" s="23"/>
      <c r="N32" s="23"/>
      <c r="O32" s="16"/>
      <c r="P32" s="40"/>
      <c r="Q32" s="5"/>
      <c r="R32" s="5"/>
      <c r="S32" s="6"/>
      <c r="T32" s="7"/>
      <c r="U32" s="7"/>
      <c r="V32" s="5"/>
      <c r="W32" s="5"/>
      <c r="X32" s="7"/>
      <c r="Y32" s="5"/>
    </row>
    <row r="33" spans="1:25" ht="20.25" customHeight="1" x14ac:dyDescent="0.35">
      <c r="A33" s="20">
        <v>17</v>
      </c>
      <c r="B33" s="14">
        <v>45047</v>
      </c>
      <c r="C33" s="20">
        <v>104901</v>
      </c>
      <c r="D33" s="20" t="s">
        <v>39</v>
      </c>
      <c r="E33" s="24" t="s">
        <v>32</v>
      </c>
      <c r="F33" s="25">
        <v>10</v>
      </c>
      <c r="G33" s="16">
        <v>225</v>
      </c>
      <c r="H33" s="17">
        <v>183</v>
      </c>
      <c r="I33" s="17">
        <v>232.1</v>
      </c>
      <c r="J33" s="16"/>
      <c r="K33" s="23">
        <f>F33*G33</f>
        <v>2250</v>
      </c>
      <c r="L33" s="23"/>
      <c r="M33" s="16"/>
      <c r="N33" s="16"/>
      <c r="O33" s="18"/>
      <c r="P33" s="19">
        <f>SUM(J33:O33)</f>
        <v>2250</v>
      </c>
      <c r="Q33" s="5"/>
      <c r="R33" s="5"/>
      <c r="S33" s="6"/>
      <c r="T33" s="7"/>
      <c r="U33" s="7"/>
      <c r="V33" s="5"/>
      <c r="W33" s="5"/>
      <c r="X33" s="7"/>
      <c r="Y33" s="5"/>
    </row>
    <row r="34" spans="1:25" ht="20.25" customHeight="1" x14ac:dyDescent="0.35">
      <c r="A34" s="41">
        <v>18</v>
      </c>
      <c r="B34" s="42">
        <v>45053</v>
      </c>
      <c r="C34" s="41">
        <v>105044</v>
      </c>
      <c r="D34" s="41" t="s">
        <v>40</v>
      </c>
      <c r="E34" s="41" t="s">
        <v>33</v>
      </c>
      <c r="F34" s="25">
        <v>12.7</v>
      </c>
      <c r="G34" s="16">
        <v>265</v>
      </c>
      <c r="H34" s="17">
        <v>183</v>
      </c>
      <c r="I34" s="17">
        <v>232.1</v>
      </c>
      <c r="J34" s="16">
        <f>F34*G34</f>
        <v>3365.5</v>
      </c>
      <c r="K34" s="23"/>
      <c r="L34" s="23"/>
      <c r="M34" s="16"/>
      <c r="N34" s="16"/>
      <c r="O34" s="18"/>
      <c r="P34" s="40">
        <f>J34+J35</f>
        <v>5040.5</v>
      </c>
      <c r="Q34" s="5"/>
      <c r="R34" s="5"/>
      <c r="S34" s="6"/>
      <c r="T34" s="7"/>
      <c r="U34" s="7"/>
      <c r="V34" s="5"/>
      <c r="W34" s="5"/>
      <c r="X34" s="7"/>
      <c r="Y34" s="5"/>
    </row>
    <row r="35" spans="1:25" x14ac:dyDescent="0.35">
      <c r="A35" s="41"/>
      <c r="B35" s="42"/>
      <c r="C35" s="41"/>
      <c r="D35" s="41"/>
      <c r="E35" s="41"/>
      <c r="F35" s="25">
        <v>6.7</v>
      </c>
      <c r="G35" s="23">
        <v>250</v>
      </c>
      <c r="H35" s="17">
        <v>183</v>
      </c>
      <c r="I35" s="17">
        <v>232.1</v>
      </c>
      <c r="J35" s="16">
        <f>F35*G35</f>
        <v>1675</v>
      </c>
      <c r="K35" s="23"/>
      <c r="L35" s="23"/>
      <c r="M35" s="23"/>
      <c r="N35" s="23"/>
      <c r="O35" s="16"/>
      <c r="P35" s="40"/>
      <c r="Q35" s="5"/>
      <c r="R35" s="5"/>
      <c r="S35" s="6"/>
      <c r="T35" s="7"/>
      <c r="U35" s="7"/>
      <c r="V35" s="5"/>
      <c r="W35" s="5"/>
      <c r="X35" s="7"/>
      <c r="Y35" s="5"/>
    </row>
    <row r="36" spans="1:25" x14ac:dyDescent="0.35">
      <c r="A36" s="21">
        <v>19</v>
      </c>
      <c r="B36" s="22">
        <v>45078</v>
      </c>
      <c r="C36" s="21">
        <v>105115</v>
      </c>
      <c r="D36" s="20" t="s">
        <v>39</v>
      </c>
      <c r="E36" s="24" t="s">
        <v>32</v>
      </c>
      <c r="F36" s="25">
        <v>15</v>
      </c>
      <c r="G36" s="23">
        <v>225</v>
      </c>
      <c r="H36" s="17">
        <v>183</v>
      </c>
      <c r="I36" s="17">
        <v>232.1</v>
      </c>
      <c r="J36" s="23"/>
      <c r="K36" s="23">
        <f>F36*G36</f>
        <v>3375</v>
      </c>
      <c r="L36" s="23"/>
      <c r="M36" s="23"/>
      <c r="N36" s="23"/>
      <c r="O36" s="16"/>
      <c r="P36" s="19">
        <f>SUM(J36:O36)</f>
        <v>3375</v>
      </c>
      <c r="Q36" s="5"/>
      <c r="R36" s="5"/>
      <c r="S36" s="6"/>
      <c r="T36" s="7"/>
      <c r="U36" s="7"/>
      <c r="V36" s="5"/>
      <c r="W36" s="5"/>
      <c r="X36" s="7"/>
      <c r="Y36" s="5"/>
    </row>
    <row r="37" spans="1:25" ht="20.25" customHeight="1" x14ac:dyDescent="0.35">
      <c r="A37" s="41">
        <v>20</v>
      </c>
      <c r="B37" s="42">
        <v>45085</v>
      </c>
      <c r="C37" s="41">
        <v>105322</v>
      </c>
      <c r="D37" s="41" t="s">
        <v>40</v>
      </c>
      <c r="E37" s="41" t="s">
        <v>33</v>
      </c>
      <c r="F37" s="25">
        <v>29.1</v>
      </c>
      <c r="G37" s="16">
        <v>265</v>
      </c>
      <c r="H37" s="17">
        <v>183</v>
      </c>
      <c r="I37" s="17">
        <v>232.1</v>
      </c>
      <c r="J37" s="16">
        <f>F37*G37</f>
        <v>7711.5</v>
      </c>
      <c r="K37" s="23"/>
      <c r="L37" s="23"/>
      <c r="M37" s="16"/>
      <c r="N37" s="16"/>
      <c r="O37" s="18"/>
      <c r="P37" s="40">
        <f>J37+J38</f>
        <v>9711.5</v>
      </c>
      <c r="Q37" s="5"/>
      <c r="R37" s="5"/>
      <c r="S37" s="6"/>
      <c r="T37" s="7"/>
      <c r="U37" s="7"/>
      <c r="V37" s="5"/>
      <c r="W37" s="5"/>
      <c r="X37" s="7"/>
      <c r="Y37" s="5"/>
    </row>
    <row r="38" spans="1:25" x14ac:dyDescent="0.35">
      <c r="A38" s="41"/>
      <c r="B38" s="42"/>
      <c r="C38" s="41"/>
      <c r="D38" s="41"/>
      <c r="E38" s="41"/>
      <c r="F38" s="25">
        <v>8</v>
      </c>
      <c r="G38" s="23">
        <v>250</v>
      </c>
      <c r="H38" s="17">
        <v>183</v>
      </c>
      <c r="I38" s="17">
        <v>232.1</v>
      </c>
      <c r="J38" s="16">
        <f>F38*G38</f>
        <v>2000</v>
      </c>
      <c r="K38" s="23"/>
      <c r="L38" s="23"/>
      <c r="M38" s="23"/>
      <c r="N38" s="23"/>
      <c r="O38" s="16"/>
      <c r="P38" s="40"/>
      <c r="Q38" s="5"/>
      <c r="R38" s="5"/>
      <c r="S38" s="6"/>
      <c r="T38" s="7"/>
      <c r="U38" s="7"/>
      <c r="V38" s="5"/>
      <c r="W38" s="5"/>
      <c r="X38" s="7"/>
      <c r="Y38" s="5"/>
    </row>
    <row r="39" spans="1:25" x14ac:dyDescent="0.35">
      <c r="A39" s="21">
        <v>21</v>
      </c>
      <c r="B39" s="22">
        <v>45108</v>
      </c>
      <c r="C39" s="21">
        <v>105471</v>
      </c>
      <c r="D39" s="20" t="s">
        <v>39</v>
      </c>
      <c r="E39" s="24" t="s">
        <v>32</v>
      </c>
      <c r="F39" s="25">
        <v>3</v>
      </c>
      <c r="G39" s="23">
        <v>225</v>
      </c>
      <c r="H39" s="17">
        <v>183</v>
      </c>
      <c r="I39" s="17">
        <v>232.1</v>
      </c>
      <c r="J39" s="23"/>
      <c r="K39" s="23">
        <f>F39*G39</f>
        <v>675</v>
      </c>
      <c r="L39" s="23"/>
      <c r="M39" s="23"/>
      <c r="N39" s="23"/>
      <c r="O39" s="16"/>
      <c r="P39" s="19">
        <f>SUM(J39:O39)</f>
        <v>675</v>
      </c>
      <c r="Q39" s="5"/>
      <c r="R39" s="5"/>
      <c r="S39" s="6"/>
      <c r="T39" s="7"/>
      <c r="U39" s="7"/>
      <c r="V39" s="5"/>
      <c r="W39" s="5"/>
      <c r="X39" s="7"/>
      <c r="Y39" s="5"/>
    </row>
    <row r="40" spans="1:25" ht="20.25" customHeight="1" x14ac:dyDescent="0.35">
      <c r="A40" s="41">
        <v>22</v>
      </c>
      <c r="B40" s="42">
        <v>45110</v>
      </c>
      <c r="C40" s="41">
        <v>105485</v>
      </c>
      <c r="D40" s="41" t="s">
        <v>40</v>
      </c>
      <c r="E40" s="41" t="s">
        <v>33</v>
      </c>
      <c r="F40" s="25">
        <v>29.7</v>
      </c>
      <c r="G40" s="16">
        <v>265</v>
      </c>
      <c r="H40" s="17">
        <v>183</v>
      </c>
      <c r="I40" s="17">
        <v>232.1</v>
      </c>
      <c r="J40" s="16">
        <f>F40*G40</f>
        <v>7870.5</v>
      </c>
      <c r="K40" s="23"/>
      <c r="L40" s="23"/>
      <c r="M40" s="16"/>
      <c r="N40" s="16"/>
      <c r="O40" s="18"/>
      <c r="P40" s="40">
        <f>J40+J41</f>
        <v>9620.5</v>
      </c>
      <c r="Q40" s="5"/>
      <c r="R40" s="5"/>
      <c r="S40" s="6"/>
      <c r="T40" s="7"/>
      <c r="U40" s="7"/>
      <c r="V40" s="5"/>
      <c r="W40" s="5"/>
      <c r="X40" s="7"/>
      <c r="Y40" s="5"/>
    </row>
    <row r="41" spans="1:25" x14ac:dyDescent="0.35">
      <c r="A41" s="41"/>
      <c r="B41" s="42"/>
      <c r="C41" s="41"/>
      <c r="D41" s="41"/>
      <c r="E41" s="41"/>
      <c r="F41" s="25">
        <v>7</v>
      </c>
      <c r="G41" s="23">
        <v>250</v>
      </c>
      <c r="H41" s="17">
        <v>183</v>
      </c>
      <c r="I41" s="17">
        <v>232.1</v>
      </c>
      <c r="J41" s="16">
        <f>F41*G41</f>
        <v>1750</v>
      </c>
      <c r="K41" s="23"/>
      <c r="L41" s="23"/>
      <c r="M41" s="23"/>
      <c r="N41" s="23"/>
      <c r="O41" s="16"/>
      <c r="P41" s="40"/>
      <c r="Q41" s="5"/>
      <c r="R41" s="5"/>
      <c r="S41" s="6"/>
      <c r="T41" s="7"/>
      <c r="U41" s="7"/>
      <c r="V41" s="5"/>
      <c r="W41" s="5"/>
      <c r="X41" s="7"/>
      <c r="Y41" s="5"/>
    </row>
    <row r="42" spans="1:25" x14ac:dyDescent="0.35">
      <c r="A42" s="21">
        <v>23</v>
      </c>
      <c r="B42" s="22">
        <v>45139</v>
      </c>
      <c r="C42" s="21">
        <v>105688</v>
      </c>
      <c r="D42" s="20" t="s">
        <v>39</v>
      </c>
      <c r="E42" s="24" t="s">
        <v>32</v>
      </c>
      <c r="F42" s="25">
        <v>14.5</v>
      </c>
      <c r="G42" s="23">
        <v>225</v>
      </c>
      <c r="H42" s="17">
        <v>183</v>
      </c>
      <c r="I42" s="17">
        <v>232.1</v>
      </c>
      <c r="J42" s="23"/>
      <c r="K42" s="23">
        <f>F42*G42</f>
        <v>3262.5</v>
      </c>
      <c r="L42" s="23"/>
      <c r="M42" s="23"/>
      <c r="N42" s="23"/>
      <c r="O42" s="16"/>
      <c r="P42" s="19">
        <f>SUM(J42:O42)</f>
        <v>3262.5</v>
      </c>
      <c r="Q42" s="5"/>
      <c r="R42" s="5"/>
      <c r="S42" s="6"/>
      <c r="T42" s="7"/>
      <c r="U42" s="7"/>
      <c r="V42" s="5"/>
      <c r="W42" s="5"/>
      <c r="X42" s="7"/>
      <c r="Y42" s="5"/>
    </row>
    <row r="43" spans="1:25" ht="20.25" customHeight="1" x14ac:dyDescent="0.35">
      <c r="A43" s="41">
        <v>24</v>
      </c>
      <c r="B43" s="42">
        <v>45144</v>
      </c>
      <c r="C43" s="41">
        <v>105742</v>
      </c>
      <c r="D43" s="41" t="s">
        <v>40</v>
      </c>
      <c r="E43" s="41" t="s">
        <v>33</v>
      </c>
      <c r="F43" s="25">
        <v>56.7</v>
      </c>
      <c r="G43" s="16">
        <v>250</v>
      </c>
      <c r="H43" s="17">
        <v>183</v>
      </c>
      <c r="I43" s="17">
        <v>232.1</v>
      </c>
      <c r="J43" s="16">
        <f>F43*G43</f>
        <v>14175</v>
      </c>
      <c r="K43" s="23"/>
      <c r="L43" s="18">
        <v>-1306.5</v>
      </c>
      <c r="M43" s="16"/>
      <c r="N43" s="16"/>
      <c r="P43" s="40">
        <f>J43+J44+L43</f>
        <v>18643.5</v>
      </c>
      <c r="Q43" s="5"/>
      <c r="R43" s="5"/>
      <c r="S43" s="6"/>
      <c r="T43" s="7"/>
      <c r="U43" s="7"/>
      <c r="V43" s="5"/>
      <c r="W43" s="5"/>
      <c r="X43" s="7"/>
      <c r="Y43" s="5"/>
    </row>
    <row r="44" spans="1:25" x14ac:dyDescent="0.35">
      <c r="A44" s="41"/>
      <c r="B44" s="42"/>
      <c r="C44" s="41"/>
      <c r="D44" s="41"/>
      <c r="E44" s="41"/>
      <c r="F44" s="25">
        <v>23.1</v>
      </c>
      <c r="G44" s="23">
        <v>250</v>
      </c>
      <c r="H44" s="17">
        <v>183</v>
      </c>
      <c r="I44" s="17">
        <v>232.1</v>
      </c>
      <c r="J44" s="16">
        <f>F44*G44</f>
        <v>5775</v>
      </c>
      <c r="K44" s="23"/>
      <c r="L44" s="23"/>
      <c r="M44" s="23"/>
      <c r="N44" s="23"/>
      <c r="O44" s="16"/>
      <c r="P44" s="40"/>
      <c r="Q44" s="5"/>
      <c r="R44" s="5"/>
      <c r="S44" s="6"/>
      <c r="T44" s="7"/>
      <c r="U44" s="7"/>
      <c r="V44" s="5"/>
      <c r="W44" s="5"/>
      <c r="X44" s="7"/>
      <c r="Y44" s="5"/>
    </row>
    <row r="45" spans="1:25" x14ac:dyDescent="0.35">
      <c r="A45" s="21">
        <v>25</v>
      </c>
      <c r="B45" s="22">
        <v>45170</v>
      </c>
      <c r="C45" s="21">
        <v>105861</v>
      </c>
      <c r="D45" s="20" t="s">
        <v>39</v>
      </c>
      <c r="E45" s="24" t="s">
        <v>32</v>
      </c>
      <c r="F45" s="25">
        <v>11.5</v>
      </c>
      <c r="G45" s="23">
        <v>225</v>
      </c>
      <c r="H45" s="17">
        <v>183</v>
      </c>
      <c r="I45" s="17">
        <v>232.1</v>
      </c>
      <c r="J45" s="23"/>
      <c r="K45" s="23">
        <f>F45*G45</f>
        <v>2587.5</v>
      </c>
      <c r="L45" s="23"/>
      <c r="M45" s="23"/>
      <c r="N45" s="23"/>
      <c r="O45" s="16"/>
      <c r="P45" s="19">
        <f>SUM(J45:O45)</f>
        <v>2587.5</v>
      </c>
      <c r="Q45" s="5"/>
      <c r="R45" s="5"/>
      <c r="S45" s="6"/>
      <c r="T45" s="7"/>
      <c r="U45" s="7"/>
      <c r="V45" s="5"/>
      <c r="W45" s="5"/>
      <c r="X45" s="7"/>
      <c r="Y45" s="5"/>
    </row>
    <row r="46" spans="1:25" ht="20.25" customHeight="1" x14ac:dyDescent="0.35">
      <c r="A46" s="41">
        <v>26</v>
      </c>
      <c r="B46" s="42">
        <v>45177</v>
      </c>
      <c r="C46" s="41">
        <v>106009</v>
      </c>
      <c r="D46" s="41" t="s">
        <v>40</v>
      </c>
      <c r="E46" s="41" t="s">
        <v>33</v>
      </c>
      <c r="F46" s="25">
        <v>17.2</v>
      </c>
      <c r="G46" s="16">
        <v>250</v>
      </c>
      <c r="H46" s="17">
        <v>183</v>
      </c>
      <c r="I46" s="17">
        <v>232.1</v>
      </c>
      <c r="J46" s="16">
        <f>F46*G46</f>
        <v>4300</v>
      </c>
      <c r="K46" s="23"/>
      <c r="L46" s="18">
        <v>-1200</v>
      </c>
      <c r="M46" s="16"/>
      <c r="N46" s="16"/>
      <c r="P46" s="40">
        <f>J46+J47+L46</f>
        <v>10375</v>
      </c>
      <c r="Q46" s="5"/>
      <c r="R46" s="5"/>
      <c r="S46" s="6"/>
      <c r="T46" s="7"/>
      <c r="U46" s="7"/>
      <c r="V46" s="5"/>
      <c r="W46" s="5"/>
      <c r="X46" s="7"/>
      <c r="Y46" s="5"/>
    </row>
    <row r="47" spans="1:25" x14ac:dyDescent="0.35">
      <c r="A47" s="41"/>
      <c r="B47" s="42"/>
      <c r="C47" s="41"/>
      <c r="D47" s="41"/>
      <c r="E47" s="41"/>
      <c r="F47" s="25">
        <v>29.1</v>
      </c>
      <c r="G47" s="23">
        <v>250</v>
      </c>
      <c r="H47" s="17">
        <v>183</v>
      </c>
      <c r="I47" s="17">
        <v>232.1</v>
      </c>
      <c r="J47" s="16">
        <f>F47*G47</f>
        <v>7275</v>
      </c>
      <c r="K47" s="23"/>
      <c r="L47" s="23"/>
      <c r="M47" s="23"/>
      <c r="N47" s="23"/>
      <c r="O47" s="16"/>
      <c r="P47" s="40"/>
      <c r="Q47" s="5"/>
      <c r="R47" s="5"/>
      <c r="S47" s="6"/>
      <c r="T47" s="7"/>
      <c r="U47" s="7"/>
      <c r="V47" s="5"/>
      <c r="W47" s="5"/>
      <c r="X47" s="7"/>
      <c r="Y47" s="5"/>
    </row>
    <row r="48" spans="1:25" x14ac:dyDescent="0.35">
      <c r="A48" s="21"/>
      <c r="B48" s="22"/>
      <c r="C48" s="21"/>
      <c r="D48" s="21"/>
      <c r="E48" s="21"/>
      <c r="F48" s="15"/>
      <c r="G48" s="23"/>
      <c r="H48" s="17"/>
      <c r="I48" s="17"/>
      <c r="J48" s="26"/>
      <c r="K48" s="26"/>
      <c r="L48" s="26"/>
      <c r="M48" s="26"/>
      <c r="N48" s="26"/>
      <c r="O48" s="26"/>
      <c r="P48" s="19"/>
      <c r="Q48" s="7"/>
    </row>
    <row r="49" spans="1:17" ht="15" thickBot="1" x14ac:dyDescent="0.4">
      <c r="A49" s="27"/>
      <c r="B49" s="27"/>
      <c r="C49" s="27"/>
      <c r="D49" s="27"/>
      <c r="E49" s="28"/>
      <c r="F49" s="28"/>
      <c r="H49" s="29"/>
      <c r="I49" s="29"/>
      <c r="J49" s="30">
        <f>SUM(J10:J48)</f>
        <v>61936.5</v>
      </c>
      <c r="K49" s="30">
        <f>SUM(K10:K48)</f>
        <v>39346.71</v>
      </c>
      <c r="L49" s="30">
        <f>SUM(L10:L48)</f>
        <v>-2506.5</v>
      </c>
      <c r="M49" s="30">
        <v>61361</v>
      </c>
      <c r="N49" s="30">
        <v>18475</v>
      </c>
      <c r="O49" s="30">
        <f>SUM(O10:O48)</f>
        <v>0</v>
      </c>
      <c r="P49" s="30">
        <f>SUM(J49:O49)</f>
        <v>178612.71</v>
      </c>
      <c r="Q49" s="7"/>
    </row>
    <row r="50" spans="1:17" ht="15" thickTop="1" x14ac:dyDescent="0.35">
      <c r="A50" s="27"/>
      <c r="B50" s="27"/>
      <c r="C50" s="27"/>
      <c r="D50" s="27"/>
      <c r="E50" s="28"/>
      <c r="F50" s="28"/>
      <c r="H50" s="29"/>
      <c r="I50" s="29"/>
      <c r="J50" s="5"/>
      <c r="K50" s="6"/>
      <c r="L50" s="6"/>
      <c r="M50" s="7"/>
      <c r="N50" s="7"/>
      <c r="O50" s="5"/>
      <c r="P50" s="5"/>
      <c r="Q50" s="7"/>
    </row>
    <row r="53" spans="1:17" ht="15" thickBot="1" x14ac:dyDescent="0.4">
      <c r="A53" t="s">
        <v>43</v>
      </c>
      <c r="M53" s="30">
        <v>100000</v>
      </c>
      <c r="N53" s="30">
        <v>25000</v>
      </c>
    </row>
    <row r="54" spans="1:17" ht="15" thickTop="1" x14ac:dyDescent="0.35">
      <c r="M54">
        <v>-7870.5</v>
      </c>
    </row>
    <row r="55" spans="1:17" x14ac:dyDescent="0.35">
      <c r="M55" s="39">
        <v>-1750</v>
      </c>
      <c r="N55" s="39">
        <v>-675</v>
      </c>
    </row>
    <row r="56" spans="1:17" x14ac:dyDescent="0.35">
      <c r="A56" t="s">
        <v>44</v>
      </c>
      <c r="M56" s="38">
        <f>SUM(M53:M55)</f>
        <v>90379.5</v>
      </c>
      <c r="N56" s="38">
        <f>SUM(N53:N55)</f>
        <v>24325</v>
      </c>
    </row>
    <row r="57" spans="1:17" x14ac:dyDescent="0.35">
      <c r="M57">
        <v>-14175</v>
      </c>
    </row>
    <row r="58" spans="1:17" x14ac:dyDescent="0.35">
      <c r="M58">
        <v>-5775</v>
      </c>
      <c r="N58">
        <v>-3262.5</v>
      </c>
    </row>
    <row r="59" spans="1:17" x14ac:dyDescent="0.35">
      <c r="M59" s="39">
        <v>1306.5</v>
      </c>
      <c r="N59" s="39"/>
    </row>
    <row r="60" spans="1:17" x14ac:dyDescent="0.35">
      <c r="A60" t="s">
        <v>47</v>
      </c>
      <c r="M60" s="38">
        <f>SUM(M56:M59)</f>
        <v>71736</v>
      </c>
      <c r="N60" s="38">
        <f>SUM(N56:N59)</f>
        <v>21062.5</v>
      </c>
    </row>
    <row r="61" spans="1:17" x14ac:dyDescent="0.35">
      <c r="M61">
        <v>-4300</v>
      </c>
      <c r="N61">
        <v>-2587.5</v>
      </c>
    </row>
    <row r="62" spans="1:17" x14ac:dyDescent="0.35">
      <c r="M62">
        <v>-7275</v>
      </c>
    </row>
    <row r="63" spans="1:17" x14ac:dyDescent="0.35">
      <c r="M63" s="39">
        <v>1200</v>
      </c>
      <c r="N63" s="39"/>
    </row>
    <row r="64" spans="1:17" x14ac:dyDescent="0.35">
      <c r="A64" t="s">
        <v>49</v>
      </c>
      <c r="M64" s="38">
        <f>SUM(M60:M63)</f>
        <v>61361</v>
      </c>
      <c r="N64" s="38">
        <f>SUM(N60:N63)</f>
        <v>18475</v>
      </c>
    </row>
  </sheetData>
  <mergeCells count="86">
    <mergeCell ref="P37:P38"/>
    <mergeCell ref="A37:A38"/>
    <mergeCell ref="B37:B38"/>
    <mergeCell ref="C37:C38"/>
    <mergeCell ref="D37:D38"/>
    <mergeCell ref="E37:E38"/>
    <mergeCell ref="A7:A9"/>
    <mergeCell ref="B7:B8"/>
    <mergeCell ref="C7:C8"/>
    <mergeCell ref="D7:D8"/>
    <mergeCell ref="E7:E8"/>
    <mergeCell ref="P19:P20"/>
    <mergeCell ref="O1:P1"/>
    <mergeCell ref="E26:E27"/>
    <mergeCell ref="P12:P13"/>
    <mergeCell ref="G7:G8"/>
    <mergeCell ref="H7:H8"/>
    <mergeCell ref="I7:I8"/>
    <mergeCell ref="J7:L7"/>
    <mergeCell ref="M7:O7"/>
    <mergeCell ref="P7:P8"/>
    <mergeCell ref="F7:F8"/>
    <mergeCell ref="P26:P27"/>
    <mergeCell ref="P24:P25"/>
    <mergeCell ref="O2:P2"/>
    <mergeCell ref="A19:A20"/>
    <mergeCell ref="B19:B20"/>
    <mergeCell ref="C19:C20"/>
    <mergeCell ref="D19:D20"/>
    <mergeCell ref="E19:E20"/>
    <mergeCell ref="A24:A25"/>
    <mergeCell ref="B24:B25"/>
    <mergeCell ref="C24:C25"/>
    <mergeCell ref="D24:D25"/>
    <mergeCell ref="E24:E25"/>
    <mergeCell ref="P28:P29"/>
    <mergeCell ref="P16:P17"/>
    <mergeCell ref="A12:A13"/>
    <mergeCell ref="B12:B13"/>
    <mergeCell ref="C12:C13"/>
    <mergeCell ref="D12:D13"/>
    <mergeCell ref="E12:E13"/>
    <mergeCell ref="A16:A17"/>
    <mergeCell ref="B16:B17"/>
    <mergeCell ref="C16:C17"/>
    <mergeCell ref="D16:D17"/>
    <mergeCell ref="E16:E17"/>
    <mergeCell ref="D26:D27"/>
    <mergeCell ref="A26:A27"/>
    <mergeCell ref="B26:B27"/>
    <mergeCell ref="C26:C27"/>
    <mergeCell ref="A28:A29"/>
    <mergeCell ref="B28:B29"/>
    <mergeCell ref="C28:C29"/>
    <mergeCell ref="D28:D29"/>
    <mergeCell ref="E28:E29"/>
    <mergeCell ref="P31:P32"/>
    <mergeCell ref="A34:A35"/>
    <mergeCell ref="B34:B35"/>
    <mergeCell ref="C34:C35"/>
    <mergeCell ref="D34:D35"/>
    <mergeCell ref="E34:E35"/>
    <mergeCell ref="P34:P35"/>
    <mergeCell ref="A31:A32"/>
    <mergeCell ref="B31:B32"/>
    <mergeCell ref="C31:C32"/>
    <mergeCell ref="D31:D32"/>
    <mergeCell ref="E31:E32"/>
    <mergeCell ref="P40:P41"/>
    <mergeCell ref="A40:A41"/>
    <mergeCell ref="B40:B41"/>
    <mergeCell ref="C40:C41"/>
    <mergeCell ref="D40:D41"/>
    <mergeCell ref="E40:E41"/>
    <mergeCell ref="P43:P44"/>
    <mergeCell ref="A43:A44"/>
    <mergeCell ref="B43:B44"/>
    <mergeCell ref="C43:C44"/>
    <mergeCell ref="D43:D44"/>
    <mergeCell ref="E43:E44"/>
    <mergeCell ref="P46:P47"/>
    <mergeCell ref="A46:A47"/>
    <mergeCell ref="B46:B47"/>
    <mergeCell ref="C46:C47"/>
    <mergeCell ref="D46:D47"/>
    <mergeCell ref="E46:E4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maryc</dc:creator>
  <cp:lastModifiedBy>Allyson Honaker</cp:lastModifiedBy>
  <cp:lastPrinted>2023-06-09T18:26:10Z</cp:lastPrinted>
  <dcterms:created xsi:type="dcterms:W3CDTF">2023-05-22T13:10:38Z</dcterms:created>
  <dcterms:modified xsi:type="dcterms:W3CDTF">2023-09-28T16:03:12Z</dcterms:modified>
</cp:coreProperties>
</file>