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AG - SECOND DATA REQUEST\Request 45-Int Exp LOC (PW &amp; john)\"/>
    </mc:Choice>
  </mc:AlternateContent>
  <xr:revisionPtr revIDLastSave="0" documentId="13_ncr:1_{9B588B5C-F20D-418A-AA98-9DBEF20DD48E}" xr6:coauthVersionLast="47" xr6:coauthVersionMax="47" xr10:uidLastSave="{00000000-0000-0000-0000-000000000000}"/>
  <bookViews>
    <workbookView xWindow="-120" yWindow="-120" windowWidth="29040" windowHeight="15840" xr2:uid="{65BF04D7-8B49-4E44-8188-DB2243A556D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F39" i="1"/>
  <c r="F41" i="1" s="1"/>
  <c r="F35" i="1"/>
  <c r="F32" i="1"/>
  <c r="C31" i="1"/>
  <c r="C33" i="1" s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F10" i="1"/>
  <c r="B5" i="1"/>
  <c r="B4" i="1"/>
  <c r="F31" i="1" l="1"/>
  <c r="F33" i="1" s="1"/>
  <c r="F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</author>
  </authors>
  <commentList>
    <comment ref="F38" authorId="0" shapeId="0" xr:uid="{89152E5D-9CF4-4E40-8179-5D97CAE0E2B2}">
      <text>
        <r>
          <rPr>
            <b/>
            <sz val="9"/>
            <color indexed="81"/>
            <rFont val="Tahoma"/>
            <charset val="1"/>
          </rPr>
          <t xml:space="preserve">Patsy:
</t>
        </r>
        <r>
          <rPr>
            <sz val="9"/>
            <color indexed="81"/>
            <rFont val="Tahoma"/>
            <family val="2"/>
          </rPr>
          <t xml:space="preserve">In reference to </t>
        </r>
        <r>
          <rPr>
            <sz val="9"/>
            <color indexed="81"/>
            <rFont val="Tahoma"/>
            <charset val="1"/>
          </rPr>
          <t>Case No. 2012-00023</t>
        </r>
      </text>
    </comment>
  </commentList>
</comments>
</file>

<file path=xl/sharedStrings.xml><?xml version="1.0" encoding="utf-8"?>
<sst xmlns="http://schemas.openxmlformats.org/spreadsheetml/2006/main" count="59" uniqueCount="40">
  <si>
    <t>Reference Schedule:  1.03</t>
  </si>
  <si>
    <t>Interest Expense</t>
  </si>
  <si>
    <t>#</t>
  </si>
  <si>
    <t>Note #</t>
  </si>
  <si>
    <t>Oustanding Principal 12/31/2022</t>
  </si>
  <si>
    <t>Lender</t>
  </si>
  <si>
    <t>Rate</t>
  </si>
  <si>
    <t>Interest</t>
  </si>
  <si>
    <t>1-1</t>
  </si>
  <si>
    <t>FFB</t>
  </si>
  <si>
    <t>2-1</t>
  </si>
  <si>
    <t>3-2</t>
  </si>
  <si>
    <t>3-3</t>
  </si>
  <si>
    <t>3-4</t>
  </si>
  <si>
    <t>7-1</t>
  </si>
  <si>
    <t>RUS</t>
  </si>
  <si>
    <t>7-2</t>
  </si>
  <si>
    <t>7-3</t>
  </si>
  <si>
    <t>7-4</t>
  </si>
  <si>
    <t>7-5</t>
  </si>
  <si>
    <t>8-1</t>
  </si>
  <si>
    <t>8-2</t>
  </si>
  <si>
    <t>8-3</t>
  </si>
  <si>
    <t>9-1</t>
  </si>
  <si>
    <t>9-2</t>
  </si>
  <si>
    <t>RIML0654T06</t>
  </si>
  <si>
    <t>CoBank</t>
  </si>
  <si>
    <t>RIML0654T07</t>
  </si>
  <si>
    <t>RIML0654T08</t>
  </si>
  <si>
    <t>RIML0654T01</t>
  </si>
  <si>
    <t>RX0654T10</t>
  </si>
  <si>
    <t>RIML065T11</t>
  </si>
  <si>
    <t>LTD per Form 7</t>
  </si>
  <si>
    <t>Advance - 2023</t>
  </si>
  <si>
    <t>Pro Forma Year Amount</t>
  </si>
  <si>
    <t>Adjustment - Account 427</t>
  </si>
  <si>
    <t>This adjustment normalizes the interest on Interest Expense from test year to recent amounts.</t>
  </si>
  <si>
    <t>Total Pro Forma Adjustments</t>
  </si>
  <si>
    <t>2021 Test Year Amount-LTD</t>
  </si>
  <si>
    <t>Pro Forma Adj - 2021 Test Year LOC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</si>
</sst>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2" fillId="0" borderId="0" xfId="0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4" applyFont="1"/>
    <xf numFmtId="0" fontId="2" fillId="0" borderId="0" xfId="4" applyFont="1"/>
    <xf numFmtId="0" fontId="6" fillId="0" borderId="0" xfId="0" applyFont="1"/>
    <xf numFmtId="0" fontId="2" fillId="0" borderId="1" xfId="0" applyFont="1" applyBorder="1"/>
    <xf numFmtId="44" fontId="2" fillId="0" borderId="1" xfId="2" applyFont="1" applyBorder="1" applyAlignment="1" applyProtection="1">
      <alignment horizontal="center"/>
      <protection locked="0"/>
    </xf>
    <xf numFmtId="40" fontId="2" fillId="0" borderId="1" xfId="1" applyNumberFormat="1" applyFont="1" applyBorder="1" applyAlignment="1" applyProtection="1">
      <alignment horizontal="center" wrapText="1"/>
      <protection locked="0"/>
    </xf>
    <xf numFmtId="40" fontId="2" fillId="0" borderId="1" xfId="2" applyNumberFormat="1" applyFont="1" applyFill="1" applyBorder="1" applyAlignment="1">
      <alignment horizontal="center"/>
    </xf>
    <xf numFmtId="40" fontId="2" fillId="0" borderId="1" xfId="1" applyNumberFormat="1" applyFont="1" applyBorder="1" applyAlignment="1" applyProtection="1">
      <alignment horizontal="center"/>
      <protection locked="0"/>
    </xf>
    <xf numFmtId="40" fontId="2" fillId="0" borderId="1" xfId="1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16" fontId="2" fillId="0" borderId="0" xfId="0" quotePrefix="1" applyNumberFormat="1" applyFont="1" applyAlignment="1">
      <alignment horizontal="center"/>
    </xf>
    <xf numFmtId="40" fontId="2" fillId="0" borderId="0" xfId="1" applyNumberFormat="1" applyFont="1" applyBorder="1" applyProtection="1">
      <protection locked="0"/>
    </xf>
    <xf numFmtId="40" fontId="2" fillId="0" borderId="0" xfId="1" applyNumberFormat="1" applyFont="1" applyFill="1" applyBorder="1" applyAlignment="1">
      <alignment horizontal="center"/>
    </xf>
    <xf numFmtId="164" fontId="2" fillId="0" borderId="0" xfId="3" applyNumberFormat="1" applyFont="1" applyBorder="1" applyAlignment="1" applyProtection="1">
      <alignment horizontal="center"/>
      <protection locked="0"/>
    </xf>
    <xf numFmtId="44" fontId="2" fillId="0" borderId="0" xfId="2" applyFont="1" applyBorder="1" applyProtection="1">
      <protection locked="0"/>
    </xf>
    <xf numFmtId="0" fontId="4" fillId="0" borderId="0" xfId="0" applyFont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7" fillId="0" borderId="0" xfId="0" quotePrefix="1" applyFont="1" applyAlignment="1">
      <alignment horizontal="center"/>
    </xf>
    <xf numFmtId="40" fontId="2" fillId="0" borderId="0" xfId="1" applyNumberFormat="1" applyFont="1" applyFill="1" applyBorder="1" applyProtection="1">
      <protection locked="0"/>
    </xf>
    <xf numFmtId="164" fontId="2" fillId="0" borderId="0" xfId="3" applyNumberFormat="1" applyFont="1" applyFill="1" applyBorder="1" applyAlignment="1" applyProtection="1">
      <alignment horizontal="center"/>
      <protection locked="0"/>
    </xf>
    <xf numFmtId="44" fontId="2" fillId="0" borderId="0" xfId="2" applyFont="1" applyFill="1" applyBorder="1" applyProtection="1">
      <protection locked="0"/>
    </xf>
    <xf numFmtId="0" fontId="2" fillId="0" borderId="0" xfId="1" quotePrefix="1" applyNumberFormat="1" applyFont="1" applyBorder="1" applyAlignment="1" applyProtection="1">
      <alignment horizontal="center"/>
      <protection locked="0"/>
    </xf>
    <xf numFmtId="0" fontId="2" fillId="0" borderId="0" xfId="1" quotePrefix="1" applyNumberFormat="1" applyFont="1" applyFill="1" applyBorder="1" applyAlignment="1" applyProtection="1">
      <alignment horizontal="center"/>
      <protection locked="0"/>
    </xf>
    <xf numFmtId="40" fontId="2" fillId="0" borderId="0" xfId="0" applyNumberFormat="1" applyFont="1" applyProtection="1">
      <protection locked="0"/>
    </xf>
    <xf numFmtId="164" fontId="2" fillId="0" borderId="0" xfId="3" applyNumberFormat="1" applyFont="1" applyAlignment="1" applyProtection="1">
      <alignment horizontal="center"/>
      <protection locked="0"/>
    </xf>
    <xf numFmtId="0" fontId="2" fillId="0" borderId="0" xfId="1" quotePrefix="1" applyNumberFormat="1" applyFont="1" applyFill="1" applyBorder="1" applyAlignment="1">
      <alignment horizontal="center"/>
    </xf>
    <xf numFmtId="40" fontId="2" fillId="0" borderId="0" xfId="1" applyNumberFormat="1" applyFont="1" applyFill="1" applyBorder="1"/>
    <xf numFmtId="164" fontId="2" fillId="0" borderId="0" xfId="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2" fillId="0" borderId="0" xfId="1" applyNumberFormat="1" applyFont="1" applyBorder="1"/>
    <xf numFmtId="164" fontId="2" fillId="0" borderId="0" xfId="3" applyNumberFormat="1" applyFont="1" applyBorder="1" applyAlignment="1">
      <alignment horizontal="center"/>
    </xf>
    <xf numFmtId="164" fontId="2" fillId="0" borderId="0" xfId="3" applyNumberFormat="1" applyFont="1" applyAlignment="1">
      <alignment horizontal="center"/>
    </xf>
    <xf numFmtId="165" fontId="2" fillId="0" borderId="0" xfId="1" applyNumberFormat="1" applyFont="1"/>
    <xf numFmtId="0" fontId="0" fillId="0" borderId="1" xfId="0" applyBorder="1" applyAlignment="1">
      <alignment horizontal="center"/>
    </xf>
    <xf numFmtId="165" fontId="2" fillId="0" borderId="1" xfId="1" applyNumberFormat="1" applyFont="1" applyBorder="1"/>
    <xf numFmtId="40" fontId="2" fillId="0" borderId="1" xfId="1" applyNumberFormat="1" applyFont="1" applyFill="1" applyBorder="1" applyAlignment="1">
      <alignment horizontal="center"/>
    </xf>
    <xf numFmtId="164" fontId="2" fillId="0" borderId="1" xfId="3" applyNumberFormat="1" applyFont="1" applyBorder="1" applyAlignment="1">
      <alignment horizontal="center"/>
    </xf>
    <xf numFmtId="44" fontId="2" fillId="0" borderId="1" xfId="2" applyFont="1" applyBorder="1" applyProtection="1">
      <protection locked="0"/>
    </xf>
    <xf numFmtId="166" fontId="2" fillId="0" borderId="0" xfId="2" applyNumberFormat="1" applyFont="1" applyFill="1"/>
    <xf numFmtId="165" fontId="2" fillId="0" borderId="0" xfId="1" applyNumberFormat="1" applyFont="1" applyAlignment="1">
      <alignment horizontal="center"/>
    </xf>
    <xf numFmtId="44" fontId="2" fillId="0" borderId="0" xfId="0" applyNumberFormat="1" applyFont="1"/>
    <xf numFmtId="0" fontId="2" fillId="0" borderId="1" xfId="0" quotePrefix="1" applyFont="1" applyBorder="1" applyAlignment="1">
      <alignment horizontal="center"/>
    </xf>
    <xf numFmtId="166" fontId="2" fillId="0" borderId="1" xfId="2" applyNumberFormat="1" applyFont="1" applyFill="1" applyBorder="1"/>
    <xf numFmtId="165" fontId="2" fillId="0" borderId="1" xfId="1" applyNumberFormat="1" applyFont="1" applyBorder="1" applyAlignment="1">
      <alignment horizontal="center"/>
    </xf>
    <xf numFmtId="164" fontId="2" fillId="0" borderId="1" xfId="3" applyNumberFormat="1" applyFont="1" applyFill="1" applyBorder="1" applyAlignment="1">
      <alignment horizontal="center"/>
    </xf>
    <xf numFmtId="44" fontId="2" fillId="0" borderId="1" xfId="0" applyNumberFormat="1" applyFont="1" applyBorder="1"/>
    <xf numFmtId="0" fontId="2" fillId="0" borderId="0" xfId="0" quotePrefix="1" applyFont="1"/>
    <xf numFmtId="44" fontId="2" fillId="0" borderId="0" xfId="2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4" fontId="2" fillId="0" borderId="2" xfId="0" applyNumberFormat="1" applyFont="1" applyBorder="1"/>
    <xf numFmtId="0" fontId="2" fillId="0" borderId="0" xfId="0" applyFont="1" applyAlignment="1">
      <alignment vertical="top" wrapText="1"/>
    </xf>
    <xf numFmtId="0" fontId="4" fillId="0" borderId="0" xfId="4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165" fontId="2" fillId="0" borderId="0" xfId="1" applyNumberFormat="1" applyFont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" xfId="4" xr:uid="{813139D6-443E-491E-A4D1-9AE09B38B0BB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INSERVER\bookkeeping\RATE%20CASE%202023-00147\Copy%20of%20TCRECC-RevReq-2022-v4b%20(FINAL).xlsx" TargetMode="External"/><Relationship Id="rId1" Type="http://schemas.openxmlformats.org/officeDocument/2006/relationships/externalLinkPath" Target="/RATE%20CASE%202023-00147/Copy%20of%20TCRECC-RevReq-2022-v4b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  <sheetName val="1.14 PPP Loan"/>
      <sheetName val="1.15 GTCC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4522-FF16-4F23-B7B4-90BDC5F1A394}">
  <dimension ref="A1:O46"/>
  <sheetViews>
    <sheetView tabSelected="1" workbookViewId="0">
      <selection activeCell="F39" sqref="F39"/>
    </sheetView>
  </sheetViews>
  <sheetFormatPr defaultColWidth="9.140625" defaultRowHeight="12.75" x14ac:dyDescent="0.2"/>
  <cols>
    <col min="1" max="1" width="4" style="1" customWidth="1"/>
    <col min="2" max="2" width="30.28515625" style="1" customWidth="1"/>
    <col min="3" max="3" width="20.7109375" style="1" customWidth="1"/>
    <col min="4" max="4" width="12.28515625" style="1" customWidth="1"/>
    <col min="5" max="5" width="11.5703125" style="4" customWidth="1"/>
    <col min="6" max="6" width="16.7109375" style="1" customWidth="1"/>
    <col min="7" max="12" width="18.140625" style="1" customWidth="1"/>
    <col min="13" max="13" width="10.5703125" style="1" bestFit="1" customWidth="1"/>
    <col min="14" max="16384" width="9.140625" style="1"/>
  </cols>
  <sheetData>
    <row r="1" spans="1:15" x14ac:dyDescent="0.2">
      <c r="E1" s="2"/>
      <c r="F1" s="3" t="s">
        <v>0</v>
      </c>
      <c r="G1" s="3"/>
    </row>
    <row r="2" spans="1:15" x14ac:dyDescent="0.2">
      <c r="F2" s="5"/>
      <c r="G2" s="3"/>
      <c r="H2" s="3"/>
    </row>
    <row r="3" spans="1:15" x14ac:dyDescent="0.2">
      <c r="G3" s="3"/>
      <c r="H3" s="3"/>
    </row>
    <row r="4" spans="1:15" x14ac:dyDescent="0.2">
      <c r="B4" s="59" t="str">
        <f>[1]RevReq!A1</f>
        <v>TAYLOR COUNTY RECC</v>
      </c>
      <c r="C4" s="59"/>
      <c r="D4" s="59"/>
      <c r="E4" s="59"/>
      <c r="F4" s="59"/>
      <c r="G4" s="6"/>
      <c r="H4" s="6"/>
      <c r="I4" s="6"/>
      <c r="J4" s="6"/>
      <c r="K4" s="6"/>
      <c r="L4" s="6"/>
      <c r="M4" s="6"/>
      <c r="N4" s="6"/>
      <c r="O4" s="6"/>
    </row>
    <row r="5" spans="1:15" x14ac:dyDescent="0.2">
      <c r="B5" s="59" t="str">
        <f>[1]RevReq!A3</f>
        <v>For the 12 Months Ended December 31, 2021</v>
      </c>
      <c r="C5" s="59"/>
      <c r="D5" s="59"/>
      <c r="E5" s="59"/>
      <c r="F5" s="59"/>
      <c r="G5" s="6"/>
      <c r="H5" s="6"/>
      <c r="I5" s="6"/>
      <c r="J5" s="6"/>
      <c r="K5" s="6"/>
      <c r="L5" s="6"/>
    </row>
    <row r="7" spans="1:15" s="7" customFormat="1" x14ac:dyDescent="0.2">
      <c r="B7" s="60" t="s">
        <v>1</v>
      </c>
      <c r="C7" s="60"/>
      <c r="D7" s="60"/>
      <c r="E7" s="60"/>
      <c r="F7" s="60"/>
      <c r="G7" s="8"/>
      <c r="H7" s="8"/>
      <c r="I7" s="8"/>
      <c r="J7" s="8"/>
      <c r="K7" s="8"/>
      <c r="L7" s="8"/>
    </row>
    <row r="9" spans="1:15" ht="25.5" x14ac:dyDescent="0.2">
      <c r="A9" s="9" t="s">
        <v>2</v>
      </c>
      <c r="B9" s="10" t="s">
        <v>3</v>
      </c>
      <c r="C9" s="11" t="s">
        <v>4</v>
      </c>
      <c r="D9" s="12" t="s">
        <v>5</v>
      </c>
      <c r="E9" s="13" t="s">
        <v>6</v>
      </c>
      <c r="F9" s="14" t="s">
        <v>7</v>
      </c>
    </row>
    <row r="10" spans="1:15" x14ac:dyDescent="0.2">
      <c r="A10" s="15">
        <v>1</v>
      </c>
      <c r="B10" s="16" t="s">
        <v>8</v>
      </c>
      <c r="C10" s="17">
        <v>4265906.04</v>
      </c>
      <c r="D10" s="18" t="s">
        <v>9</v>
      </c>
      <c r="E10" s="19">
        <v>3.3059999999999999E-2</v>
      </c>
      <c r="F10" s="20">
        <f>ROUND(C10*E10,20)</f>
        <v>141030.85368239999</v>
      </c>
      <c r="G10" s="21"/>
      <c r="H10" s="21"/>
      <c r="I10" s="21"/>
      <c r="J10" s="21"/>
      <c r="K10" s="21"/>
      <c r="L10" s="21"/>
    </row>
    <row r="11" spans="1:15" x14ac:dyDescent="0.2">
      <c r="A11" s="15">
        <f>A10+1</f>
        <v>2</v>
      </c>
      <c r="B11" s="16" t="s">
        <v>10</v>
      </c>
      <c r="C11" s="17">
        <v>4752708.9800000004</v>
      </c>
      <c r="D11" s="18" t="s">
        <v>9</v>
      </c>
      <c r="E11" s="19">
        <v>3.3950000000000001E-2</v>
      </c>
      <c r="F11" s="20">
        <f t="shared" ref="F11:F32" si="0">ROUND(C11*E11,20)</f>
        <v>161354.46987100001</v>
      </c>
      <c r="G11" s="22"/>
      <c r="H11" s="22"/>
      <c r="I11" s="22"/>
      <c r="J11" s="22"/>
      <c r="K11" s="22"/>
      <c r="L11" s="22"/>
    </row>
    <row r="12" spans="1:15" x14ac:dyDescent="0.2">
      <c r="A12" s="15">
        <f t="shared" ref="A12:A41" si="1">A11+1</f>
        <v>3</v>
      </c>
      <c r="B12" s="23" t="s">
        <v>11</v>
      </c>
      <c r="C12" s="17">
        <v>3649134.95</v>
      </c>
      <c r="D12" s="18" t="s">
        <v>9</v>
      </c>
      <c r="E12" s="19">
        <v>3.3950000000000001E-2</v>
      </c>
      <c r="F12" s="20">
        <f t="shared" si="0"/>
        <v>123888.1315525</v>
      </c>
      <c r="G12" s="17"/>
      <c r="H12" s="17"/>
      <c r="I12" s="17"/>
      <c r="J12" s="17"/>
      <c r="K12" s="17"/>
      <c r="L12" s="17"/>
      <c r="M12" s="17"/>
    </row>
    <row r="13" spans="1:15" x14ac:dyDescent="0.2">
      <c r="A13" s="15">
        <f t="shared" si="1"/>
        <v>4</v>
      </c>
      <c r="B13" s="16" t="s">
        <v>12</v>
      </c>
      <c r="C13" s="17">
        <v>3144353.11</v>
      </c>
      <c r="D13" s="18" t="s">
        <v>9</v>
      </c>
      <c r="E13" s="19">
        <v>3.3950000000000001E-2</v>
      </c>
      <c r="F13" s="20">
        <f t="shared" si="0"/>
        <v>106750.7880845</v>
      </c>
      <c r="G13" s="17"/>
      <c r="H13" s="17"/>
      <c r="I13" s="17"/>
      <c r="J13" s="17"/>
      <c r="K13" s="17"/>
      <c r="L13" s="17"/>
    </row>
    <row r="14" spans="1:15" x14ac:dyDescent="0.2">
      <c r="A14" s="15">
        <f t="shared" si="1"/>
        <v>5</v>
      </c>
      <c r="B14" s="24" t="s">
        <v>13</v>
      </c>
      <c r="C14" s="17">
        <v>2986356.66</v>
      </c>
      <c r="D14" s="18" t="s">
        <v>9</v>
      </c>
      <c r="E14" s="19">
        <v>0.03</v>
      </c>
      <c r="F14" s="20">
        <f t="shared" si="0"/>
        <v>89590.699800000002</v>
      </c>
      <c r="G14" s="17"/>
      <c r="H14" s="17"/>
      <c r="I14" s="17"/>
      <c r="J14" s="17"/>
      <c r="K14" s="17"/>
      <c r="L14" s="17"/>
    </row>
    <row r="15" spans="1:15" x14ac:dyDescent="0.2">
      <c r="A15" s="15">
        <f t="shared" si="1"/>
        <v>6</v>
      </c>
      <c r="B15" s="24" t="s">
        <v>14</v>
      </c>
      <c r="C15" s="17">
        <v>434386.49</v>
      </c>
      <c r="D15" s="18" t="s">
        <v>15</v>
      </c>
      <c r="E15" s="19">
        <v>1.375E-2</v>
      </c>
      <c r="F15" s="20">
        <f t="shared" si="0"/>
        <v>5972.8142374999998</v>
      </c>
      <c r="G15" s="17"/>
      <c r="H15" s="17"/>
      <c r="I15" s="17"/>
      <c r="J15" s="17"/>
      <c r="K15" s="17"/>
      <c r="L15" s="17"/>
    </row>
    <row r="16" spans="1:15" x14ac:dyDescent="0.2">
      <c r="A16" s="15">
        <f t="shared" si="1"/>
        <v>7</v>
      </c>
      <c r="B16" s="24" t="s">
        <v>16</v>
      </c>
      <c r="C16" s="17">
        <v>337308.31</v>
      </c>
      <c r="D16" s="18" t="s">
        <v>15</v>
      </c>
      <c r="E16" s="19">
        <v>5.3749999999999999E-2</v>
      </c>
      <c r="F16" s="20">
        <f t="shared" si="0"/>
        <v>18130.321662499999</v>
      </c>
      <c r="G16" s="17"/>
      <c r="H16" s="17"/>
      <c r="I16" s="17"/>
      <c r="J16" s="17"/>
      <c r="K16" s="17"/>
      <c r="L16" s="17"/>
    </row>
    <row r="17" spans="1:13" x14ac:dyDescent="0.2">
      <c r="A17" s="15">
        <f t="shared" si="1"/>
        <v>8</v>
      </c>
      <c r="B17" s="24" t="s">
        <v>17</v>
      </c>
      <c r="C17" s="25">
        <v>148.46</v>
      </c>
      <c r="D17" s="18" t="s">
        <v>15</v>
      </c>
      <c r="E17" s="26">
        <v>1.375E-2</v>
      </c>
      <c r="F17" s="27">
        <f t="shared" si="0"/>
        <v>2.0413250000000001</v>
      </c>
      <c r="G17" s="25"/>
      <c r="H17" s="25"/>
      <c r="I17" s="25"/>
      <c r="J17" s="25"/>
      <c r="K17" s="25"/>
      <c r="L17" s="25"/>
    </row>
    <row r="18" spans="1:13" x14ac:dyDescent="0.2">
      <c r="A18" s="15">
        <f t="shared" si="1"/>
        <v>9</v>
      </c>
      <c r="B18" s="28" t="s">
        <v>18</v>
      </c>
      <c r="C18" s="17">
        <v>557721.87</v>
      </c>
      <c r="D18" s="18" t="s">
        <v>15</v>
      </c>
      <c r="E18" s="19">
        <v>1.375E-2</v>
      </c>
      <c r="F18" s="20">
        <f t="shared" si="0"/>
        <v>7668.6757125000004</v>
      </c>
      <c r="G18" s="17"/>
      <c r="H18" s="17"/>
      <c r="I18" s="17"/>
      <c r="J18" s="17"/>
      <c r="K18" s="17"/>
      <c r="L18" s="17"/>
    </row>
    <row r="19" spans="1:13" x14ac:dyDescent="0.2">
      <c r="A19" s="15">
        <f t="shared" si="1"/>
        <v>10</v>
      </c>
      <c r="B19" s="28" t="s">
        <v>19</v>
      </c>
      <c r="C19" s="17">
        <v>103977.91</v>
      </c>
      <c r="D19" s="18" t="s">
        <v>15</v>
      </c>
      <c r="E19" s="19">
        <v>1.6250000000000001E-2</v>
      </c>
      <c r="F19" s="20">
        <f t="shared" si="0"/>
        <v>1689.6410375</v>
      </c>
      <c r="G19" s="17"/>
      <c r="H19" s="17"/>
      <c r="I19" s="17"/>
      <c r="J19" s="17"/>
      <c r="K19" s="17"/>
      <c r="L19" s="17"/>
    </row>
    <row r="20" spans="1:13" x14ac:dyDescent="0.2">
      <c r="A20" s="15">
        <f t="shared" si="1"/>
        <v>11</v>
      </c>
      <c r="B20" s="28" t="s">
        <v>20</v>
      </c>
      <c r="C20" s="17">
        <v>732421.68</v>
      </c>
      <c r="D20" s="18" t="s">
        <v>15</v>
      </c>
      <c r="E20" s="19">
        <v>1.8749999999999999E-2</v>
      </c>
      <c r="F20" s="20">
        <f t="shared" si="0"/>
        <v>13732.906499999999</v>
      </c>
      <c r="G20" s="17"/>
      <c r="H20" s="17"/>
      <c r="I20" s="17"/>
      <c r="J20" s="17"/>
      <c r="K20" s="17"/>
      <c r="L20" s="17"/>
    </row>
    <row r="21" spans="1:13" x14ac:dyDescent="0.2">
      <c r="A21" s="15">
        <f t="shared" si="1"/>
        <v>12</v>
      </c>
      <c r="B21" s="29" t="s">
        <v>21</v>
      </c>
      <c r="C21" s="30">
        <v>227.67</v>
      </c>
      <c r="D21" s="18" t="s">
        <v>15</v>
      </c>
      <c r="E21" s="31">
        <v>2.5000000000000001E-3</v>
      </c>
      <c r="F21" s="20">
        <f t="shared" si="0"/>
        <v>0.56917499999999999</v>
      </c>
      <c r="G21" s="17"/>
      <c r="H21" s="17"/>
      <c r="I21" s="17"/>
      <c r="J21" s="17"/>
      <c r="K21" s="17"/>
      <c r="L21" s="17"/>
    </row>
    <row r="22" spans="1:13" x14ac:dyDescent="0.2">
      <c r="A22" s="15">
        <f t="shared" si="1"/>
        <v>13</v>
      </c>
      <c r="B22" s="28" t="s">
        <v>22</v>
      </c>
      <c r="C22" s="30">
        <v>806836.56</v>
      </c>
      <c r="D22" s="18" t="s">
        <v>15</v>
      </c>
      <c r="E22" s="31">
        <v>2.5000000000000001E-3</v>
      </c>
      <c r="F22" s="20">
        <f t="shared" si="0"/>
        <v>2017.0914</v>
      </c>
      <c r="G22" s="17"/>
      <c r="H22" s="17"/>
      <c r="I22" s="17"/>
      <c r="J22" s="17"/>
      <c r="K22" s="17"/>
      <c r="L22" s="17"/>
    </row>
    <row r="23" spans="1:13" x14ac:dyDescent="0.2">
      <c r="A23" s="15">
        <f t="shared" si="1"/>
        <v>14</v>
      </c>
      <c r="B23" s="28" t="s">
        <v>23</v>
      </c>
      <c r="C23" s="30">
        <v>450763.77</v>
      </c>
      <c r="D23" s="18" t="s">
        <v>15</v>
      </c>
      <c r="E23" s="31">
        <v>2.5000000000000001E-3</v>
      </c>
      <c r="F23" s="20">
        <f t="shared" si="0"/>
        <v>1126.9094250000001</v>
      </c>
      <c r="G23" s="17"/>
      <c r="H23" s="17"/>
      <c r="I23" s="17"/>
      <c r="J23" s="17"/>
      <c r="K23" s="17"/>
      <c r="L23" s="17"/>
    </row>
    <row r="24" spans="1:13" x14ac:dyDescent="0.2">
      <c r="A24" s="15">
        <f t="shared" si="1"/>
        <v>15</v>
      </c>
      <c r="B24" s="32" t="s">
        <v>24</v>
      </c>
      <c r="C24" s="33">
        <v>432660.04</v>
      </c>
      <c r="D24" s="18" t="s">
        <v>15</v>
      </c>
      <c r="E24" s="34">
        <v>2.5000000000000001E-3</v>
      </c>
      <c r="F24" s="20">
        <f t="shared" si="0"/>
        <v>1081.6501000000001</v>
      </c>
      <c r="G24" s="17"/>
      <c r="H24" s="17"/>
      <c r="I24" s="17"/>
      <c r="J24" s="17"/>
      <c r="K24" s="17"/>
      <c r="L24" s="17"/>
    </row>
    <row r="25" spans="1:13" ht="15" x14ac:dyDescent="0.25">
      <c r="A25" s="15">
        <f t="shared" si="1"/>
        <v>16</v>
      </c>
      <c r="B25" s="35" t="s">
        <v>25</v>
      </c>
      <c r="C25" s="36">
        <v>106773.57</v>
      </c>
      <c r="D25" s="18" t="s">
        <v>26</v>
      </c>
      <c r="E25" s="37">
        <v>3.3099999999999997E-2</v>
      </c>
      <c r="F25" s="20">
        <f t="shared" si="0"/>
        <v>3534.2051670000001</v>
      </c>
      <c r="G25" s="17"/>
      <c r="H25" s="17"/>
      <c r="I25" s="17"/>
      <c r="J25" s="17"/>
      <c r="K25" s="17"/>
      <c r="L25" s="17"/>
    </row>
    <row r="26" spans="1:13" ht="15" x14ac:dyDescent="0.25">
      <c r="A26" s="15">
        <f t="shared" si="1"/>
        <v>17</v>
      </c>
      <c r="B26" s="35" t="s">
        <v>27</v>
      </c>
      <c r="C26" s="36">
        <v>335931.71</v>
      </c>
      <c r="D26" s="18" t="s">
        <v>26</v>
      </c>
      <c r="E26" s="37">
        <v>3.8300000000000001E-2</v>
      </c>
      <c r="F26" s="20">
        <f t="shared" si="0"/>
        <v>12866.184493000001</v>
      </c>
      <c r="G26" s="30"/>
      <c r="H26" s="30"/>
      <c r="I26" s="30"/>
      <c r="J26" s="17"/>
      <c r="K26" s="17"/>
      <c r="L26" s="17"/>
      <c r="M26" s="17"/>
    </row>
    <row r="27" spans="1:13" ht="15" x14ac:dyDescent="0.25">
      <c r="A27" s="15">
        <f t="shared" si="1"/>
        <v>18</v>
      </c>
      <c r="B27" s="35" t="s">
        <v>28</v>
      </c>
      <c r="C27" s="36">
        <v>1156125.77</v>
      </c>
      <c r="D27" s="18" t="s">
        <v>26</v>
      </c>
      <c r="E27" s="38">
        <v>6.2100000000000002E-2</v>
      </c>
      <c r="F27" s="20">
        <f t="shared" si="0"/>
        <v>71795.410317000002</v>
      </c>
      <c r="G27" s="30"/>
      <c r="H27" s="30"/>
      <c r="I27" s="30"/>
      <c r="J27" s="17"/>
      <c r="K27" s="17"/>
      <c r="L27" s="17"/>
    </row>
    <row r="28" spans="1:13" ht="15" x14ac:dyDescent="0.25">
      <c r="A28" s="15">
        <f t="shared" si="1"/>
        <v>19</v>
      </c>
      <c r="B28" s="35" t="s">
        <v>29</v>
      </c>
      <c r="C28" s="36">
        <v>988960.52</v>
      </c>
      <c r="D28" s="18" t="s">
        <v>26</v>
      </c>
      <c r="E28" s="38">
        <v>4.2599999999999999E-2</v>
      </c>
      <c r="F28" s="20">
        <f t="shared" si="0"/>
        <v>42129.718152000001</v>
      </c>
      <c r="G28" s="30"/>
      <c r="H28" s="30"/>
      <c r="I28" s="30"/>
      <c r="J28" s="17"/>
      <c r="K28" s="17"/>
      <c r="L28" s="17"/>
    </row>
    <row r="29" spans="1:13" ht="15" x14ac:dyDescent="0.25">
      <c r="A29" s="15">
        <f t="shared" si="1"/>
        <v>20</v>
      </c>
      <c r="B29" s="35" t="s">
        <v>30</v>
      </c>
      <c r="C29" s="36">
        <v>945570.57</v>
      </c>
      <c r="D29" s="18" t="s">
        <v>26</v>
      </c>
      <c r="E29" s="38">
        <v>4.5199999999999997E-2</v>
      </c>
      <c r="F29" s="20">
        <f t="shared" si="0"/>
        <v>42739.789764000001</v>
      </c>
      <c r="G29" s="39"/>
      <c r="H29" s="39"/>
    </row>
    <row r="30" spans="1:13" ht="15" x14ac:dyDescent="0.25">
      <c r="A30" s="15">
        <f>A29+1</f>
        <v>21</v>
      </c>
      <c r="B30" s="40" t="s">
        <v>31</v>
      </c>
      <c r="C30" s="41">
        <v>3699317.79</v>
      </c>
      <c r="D30" s="42" t="s">
        <v>26</v>
      </c>
      <c r="E30" s="43">
        <v>4.58E-2</v>
      </c>
      <c r="F30" s="44">
        <f t="shared" si="0"/>
        <v>169428.754782</v>
      </c>
      <c r="G30" s="39"/>
      <c r="H30" s="39"/>
    </row>
    <row r="31" spans="1:13" x14ac:dyDescent="0.2">
      <c r="A31" s="15">
        <f t="shared" si="1"/>
        <v>22</v>
      </c>
      <c r="B31" s="23" t="s">
        <v>32</v>
      </c>
      <c r="C31" s="45">
        <f>SUM(C10:C30)</f>
        <v>29887592.429999996</v>
      </c>
      <c r="D31" s="39"/>
      <c r="E31" s="46"/>
      <c r="F31" s="47">
        <f>SUM(F10:F30)</f>
        <v>1016531.6262404</v>
      </c>
      <c r="G31" s="39"/>
      <c r="H31" s="39"/>
    </row>
    <row r="32" spans="1:13" x14ac:dyDescent="0.2">
      <c r="A32" s="15">
        <f t="shared" si="1"/>
        <v>23</v>
      </c>
      <c r="B32" s="48" t="s">
        <v>33</v>
      </c>
      <c r="C32" s="49">
        <v>11475844</v>
      </c>
      <c r="D32" s="50" t="s">
        <v>9</v>
      </c>
      <c r="E32" s="51">
        <v>0.04</v>
      </c>
      <c r="F32" s="52">
        <f t="shared" si="0"/>
        <v>459033.76</v>
      </c>
      <c r="G32" s="39"/>
      <c r="H32" s="39"/>
    </row>
    <row r="33" spans="1:15" x14ac:dyDescent="0.2">
      <c r="A33" s="15">
        <f t="shared" si="1"/>
        <v>24</v>
      </c>
      <c r="B33" s="23"/>
      <c r="C33" s="45">
        <f>SUM(C31:C32)</f>
        <v>41363436.429999992</v>
      </c>
      <c r="D33" s="39"/>
      <c r="E33" s="46"/>
      <c r="F33" s="47">
        <f>SUM(F31:F32)</f>
        <v>1475565.3862403999</v>
      </c>
      <c r="G33" s="39"/>
      <c r="H33" s="39"/>
    </row>
    <row r="34" spans="1:15" x14ac:dyDescent="0.2">
      <c r="A34" s="15">
        <f t="shared" si="1"/>
        <v>25</v>
      </c>
      <c r="B34" s="53"/>
      <c r="C34" s="39"/>
      <c r="D34" s="39"/>
      <c r="E34" s="46"/>
      <c r="F34" s="39"/>
      <c r="G34" s="39"/>
      <c r="H34" s="39"/>
    </row>
    <row r="35" spans="1:15" x14ac:dyDescent="0.2">
      <c r="A35" s="15">
        <f t="shared" si="1"/>
        <v>26</v>
      </c>
      <c r="B35" s="46" t="s">
        <v>38</v>
      </c>
      <c r="F35" s="54">
        <f>62787.58+172196.54+407685.65</f>
        <v>642669.77</v>
      </c>
    </row>
    <row r="36" spans="1:15" x14ac:dyDescent="0.2">
      <c r="A36" s="15">
        <f t="shared" si="1"/>
        <v>27</v>
      </c>
      <c r="B36" s="46"/>
    </row>
    <row r="37" spans="1:15" x14ac:dyDescent="0.2">
      <c r="A37" s="15">
        <f t="shared" si="1"/>
        <v>28</v>
      </c>
      <c r="B37" s="46" t="s">
        <v>34</v>
      </c>
      <c r="F37" s="47">
        <f>F33</f>
        <v>1475565.3862403999</v>
      </c>
    </row>
    <row r="38" spans="1:15" ht="25.5" x14ac:dyDescent="0.2">
      <c r="A38" s="15">
        <f t="shared" si="1"/>
        <v>29</v>
      </c>
      <c r="B38" s="62" t="s">
        <v>39</v>
      </c>
      <c r="F38" s="52">
        <v>-2789.76</v>
      </c>
    </row>
    <row r="39" spans="1:15" x14ac:dyDescent="0.2">
      <c r="A39" s="15">
        <f t="shared" si="1"/>
        <v>30</v>
      </c>
      <c r="B39" s="46" t="s">
        <v>37</v>
      </c>
      <c r="F39" s="47">
        <f>SUM(F37:F38)</f>
        <v>1472775.6262403999</v>
      </c>
    </row>
    <row r="40" spans="1:15" x14ac:dyDescent="0.2">
      <c r="A40" s="15">
        <f t="shared" si="1"/>
        <v>31</v>
      </c>
      <c r="B40" s="46"/>
    </row>
    <row r="41" spans="1:15" ht="13.5" thickBot="1" x14ac:dyDescent="0.25">
      <c r="A41" s="15">
        <f t="shared" si="1"/>
        <v>32</v>
      </c>
      <c r="B41" s="55" t="s">
        <v>35</v>
      </c>
      <c r="C41" s="56"/>
      <c r="D41" s="56"/>
      <c r="E41" s="55"/>
      <c r="F41" s="57">
        <f>+F39-F35</f>
        <v>830105.85624039988</v>
      </c>
    </row>
    <row r="42" spans="1:15" ht="13.5" thickTop="1" x14ac:dyDescent="0.2">
      <c r="A42" s="15"/>
      <c r="B42" s="53"/>
      <c r="C42" s="39"/>
      <c r="D42" s="39"/>
      <c r="E42" s="46"/>
      <c r="F42" s="39"/>
      <c r="G42" s="39"/>
      <c r="H42" s="39"/>
    </row>
    <row r="43" spans="1:15" x14ac:dyDescent="0.2">
      <c r="B43" s="61" t="s">
        <v>36</v>
      </c>
      <c r="C43" s="61"/>
      <c r="D43" s="61"/>
      <c r="E43" s="61"/>
      <c r="F43" s="61"/>
      <c r="G43" s="58"/>
      <c r="H43" s="58"/>
      <c r="I43" s="58"/>
      <c r="J43" s="58"/>
      <c r="K43" s="58"/>
      <c r="L43" s="58"/>
      <c r="M43" s="58"/>
      <c r="N43" s="58"/>
      <c r="O43" s="58"/>
    </row>
    <row r="44" spans="1:15" x14ac:dyDescent="0.2">
      <c r="C44" s="39"/>
      <c r="D44" s="39"/>
      <c r="E44" s="46"/>
      <c r="F44" s="39"/>
      <c r="G44" s="39"/>
      <c r="H44" s="39"/>
    </row>
    <row r="45" spans="1:15" x14ac:dyDescent="0.2">
      <c r="C45" s="39"/>
      <c r="D45" s="39"/>
      <c r="E45" s="46"/>
      <c r="F45" s="39"/>
      <c r="G45" s="39"/>
      <c r="H45" s="39"/>
    </row>
    <row r="46" spans="1:15" x14ac:dyDescent="0.2">
      <c r="C46" s="39"/>
      <c r="D46" s="39"/>
      <c r="E46" s="46"/>
      <c r="F46" s="39"/>
      <c r="G46" s="39"/>
      <c r="H46" s="39"/>
    </row>
  </sheetData>
  <mergeCells count="4">
    <mergeCell ref="B4:F4"/>
    <mergeCell ref="B5:F5"/>
    <mergeCell ref="B7:F7"/>
    <mergeCell ref="B43:F4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2023-08-03T16:59:53Z</dcterms:created>
  <dcterms:modified xsi:type="dcterms:W3CDTF">2023-08-09T14:15:12Z</dcterms:modified>
</cp:coreProperties>
</file>