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54-    (pw)\"/>
    </mc:Choice>
  </mc:AlternateContent>
  <xr:revisionPtr revIDLastSave="0" documentId="8_{668D1D71-62C1-4EE0-B7DF-1686E9AB800F}" xr6:coauthVersionLast="47" xr6:coauthVersionMax="47" xr10:uidLastSave="{00000000-0000-0000-0000-000000000000}"/>
  <bookViews>
    <workbookView xWindow="28680" yWindow="-120" windowWidth="29040" windowHeight="15840" xr2:uid="{82DDE9B1-1920-455E-BFC8-6EBA428AC605}"/>
  </bookViews>
  <sheets>
    <sheet name="Taylor County Summary" sheetId="3" r:id="rId1"/>
  </sheets>
  <definedNames>
    <definedName name="_xlnm.Print_Area" localSheetId="0">'Taylor County Summary'!$O$1:$S$18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3" l="1"/>
  <c r="R13" i="3"/>
  <c r="R15" i="3"/>
  <c r="R16" i="3"/>
  <c r="T7" i="3"/>
  <c r="M8" i="3"/>
  <c r="S8" i="3" s="1"/>
  <c r="M16" i="3"/>
  <c r="AA16" i="3" s="1"/>
  <c r="M15" i="3"/>
  <c r="S15" i="3" s="1"/>
  <c r="M14" i="3"/>
  <c r="S14" i="3" s="1"/>
  <c r="T14" i="3" s="1"/>
  <c r="M13" i="3"/>
  <c r="S13" i="3" s="1"/>
  <c r="T13" i="3" s="1"/>
  <c r="M12" i="3"/>
  <c r="AA12" i="3" s="1"/>
  <c r="M11" i="3"/>
  <c r="S11" i="3" s="1"/>
  <c r="T11" i="3" s="1"/>
  <c r="M10" i="3"/>
  <c r="AA10" i="3" s="1"/>
  <c r="M9" i="3"/>
  <c r="S9" i="3" s="1"/>
  <c r="K16" i="3"/>
  <c r="K15" i="3"/>
  <c r="K14" i="3"/>
  <c r="L14" i="3" s="1"/>
  <c r="R14" i="3" s="1"/>
  <c r="K13" i="3"/>
  <c r="K12" i="3"/>
  <c r="L12" i="3" s="1"/>
  <c r="R12" i="3" s="1"/>
  <c r="K11" i="3"/>
  <c r="K10" i="3"/>
  <c r="L10" i="3" s="1"/>
  <c r="R10" i="3" s="1"/>
  <c r="K9" i="3"/>
  <c r="L9" i="3" s="1"/>
  <c r="R9" i="3" s="1"/>
  <c r="T9" i="3" s="1"/>
  <c r="K8" i="3"/>
  <c r="L8" i="3" s="1"/>
  <c r="R8" i="3" s="1"/>
  <c r="Q18" i="3"/>
  <c r="T15" i="3" l="1"/>
  <c r="T8" i="3"/>
  <c r="AA8" i="3"/>
  <c r="AA9" i="3"/>
  <c r="S12" i="3"/>
  <c r="T12" i="3" s="1"/>
  <c r="S10" i="3"/>
  <c r="T10" i="3" s="1"/>
  <c r="AA11" i="3"/>
  <c r="AA15" i="3"/>
  <c r="AA13" i="3"/>
  <c r="S16" i="3"/>
  <c r="T16" i="3" s="1"/>
  <c r="AA14" i="3"/>
  <c r="T18" i="3" l="1"/>
  <c r="R18" i="3"/>
  <c r="S18" i="3"/>
</calcChain>
</file>

<file path=xl/sharedStrings.xml><?xml version="1.0" encoding="utf-8"?>
<sst xmlns="http://schemas.openxmlformats.org/spreadsheetml/2006/main" count="98" uniqueCount="45">
  <si>
    <t>Account</t>
  </si>
  <si>
    <t>Description</t>
  </si>
  <si>
    <t>Station Equipment</t>
  </si>
  <si>
    <t>Current</t>
  </si>
  <si>
    <t>Proposed</t>
  </si>
  <si>
    <t>Survivor Curve</t>
  </si>
  <si>
    <t>Average Srervice Life (ASL)</t>
  </si>
  <si>
    <t>Net Salvage</t>
  </si>
  <si>
    <t>Poles Towers &amp; Fixtures</t>
  </si>
  <si>
    <t>Overhead Conductor &amp; Devices</t>
  </si>
  <si>
    <t>Underground Conduit</t>
  </si>
  <si>
    <t>Underground Conductor &amp; Devices</t>
  </si>
  <si>
    <t>Line Transformers</t>
  </si>
  <si>
    <t>Services</t>
  </si>
  <si>
    <t>Meters - AMI</t>
  </si>
  <si>
    <t>Installations of Consumer Premises</t>
  </si>
  <si>
    <t>Street Lighting &amp; Signal Systems</t>
  </si>
  <si>
    <t>R3</t>
  </si>
  <si>
    <t>S0</t>
  </si>
  <si>
    <t>L5</t>
  </si>
  <si>
    <t>R5</t>
  </si>
  <si>
    <t>Depreciation Rates</t>
  </si>
  <si>
    <t>Recommended</t>
  </si>
  <si>
    <t>Analysis of Depreciation Rates</t>
  </si>
  <si>
    <t>Investment</t>
  </si>
  <si>
    <t>Depreciation</t>
  </si>
  <si>
    <t>Accrual at</t>
  </si>
  <si>
    <t>Current Rates</t>
  </si>
  <si>
    <t>Total</t>
  </si>
  <si>
    <t>Rates</t>
  </si>
  <si>
    <t>-</t>
  </si>
  <si>
    <t>RUS Range</t>
  </si>
  <si>
    <t>Analysis of Change in Depreciation Rates</t>
  </si>
  <si>
    <t>L0</t>
  </si>
  <si>
    <t>L3</t>
  </si>
  <si>
    <t>S6</t>
  </si>
  <si>
    <t>R1.5</t>
  </si>
  <si>
    <t>Taylor County RECC</t>
  </si>
  <si>
    <t>S5</t>
  </si>
  <si>
    <t>R4.5</t>
  </si>
  <si>
    <t>Difference</t>
  </si>
  <si>
    <t>Comparison of Proposed Depreciation Rates to RUS Range</t>
  </si>
  <si>
    <t>N/A</t>
  </si>
  <si>
    <t>Proposed in Last Case</t>
  </si>
  <si>
    <t>Approved in Last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</si>
</sst>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/>
    <xf numFmtId="0" fontId="0" fillId="0" borderId="6" xfId="0" applyBorder="1"/>
    <xf numFmtId="0" fontId="0" fillId="0" borderId="11" xfId="0" applyBorder="1"/>
    <xf numFmtId="164" fontId="0" fillId="0" borderId="15" xfId="1" applyNumberFormat="1" applyFont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165" fontId="0" fillId="0" borderId="0" xfId="0" applyNumberFormat="1"/>
    <xf numFmtId="164" fontId="0" fillId="0" borderId="15" xfId="1" applyNumberFormat="1" applyFont="1" applyFill="1" applyBorder="1" applyAlignment="1">
      <alignment horizontal="center"/>
    </xf>
    <xf numFmtId="164" fontId="0" fillId="0" borderId="0" xfId="1" applyNumberFormat="1" applyFont="1" applyAlignment="1">
      <alignment horizontal="left"/>
    </xf>
    <xf numFmtId="165" fontId="0" fillId="0" borderId="0" xfId="2" applyNumberFormat="1" applyFont="1" applyFill="1"/>
    <xf numFmtId="0" fontId="1" fillId="0" borderId="3" xfId="0" applyFont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66" fontId="0" fillId="0" borderId="11" xfId="0" applyNumberFormat="1" applyBorder="1"/>
    <xf numFmtId="10" fontId="0" fillId="0" borderId="6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0" xfId="0" applyNumberFormat="1" applyBorder="1"/>
    <xf numFmtId="1" fontId="0" fillId="0" borderId="0" xfId="0" applyNumberFormat="1"/>
    <xf numFmtId="2" fontId="0" fillId="0" borderId="11" xfId="0" applyNumberFormat="1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2" xfId="0" applyNumberFormat="1" applyBorder="1"/>
    <xf numFmtId="0" fontId="0" fillId="0" borderId="14" xfId="0" applyBorder="1"/>
    <xf numFmtId="1" fontId="0" fillId="0" borderId="13" xfId="0" applyNumberFormat="1" applyBorder="1"/>
    <xf numFmtId="10" fontId="0" fillId="0" borderId="0" xfId="0" applyNumberFormat="1"/>
    <xf numFmtId="166" fontId="0" fillId="0" borderId="14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174D-0149-42FC-8C65-4C630E2C9458}">
  <sheetPr>
    <pageSetUpPr fitToPage="1"/>
  </sheetPr>
  <dimension ref="B1:AD18"/>
  <sheetViews>
    <sheetView showGridLines="0" tabSelected="1" topLeftCell="I1" workbookViewId="0">
      <selection activeCell="C21" sqref="C21"/>
    </sheetView>
  </sheetViews>
  <sheetFormatPr defaultRowHeight="15" x14ac:dyDescent="0.25"/>
  <cols>
    <col min="1" max="1" width="2.7109375" customWidth="1"/>
    <col min="2" max="2" width="8.140625" customWidth="1"/>
    <col min="3" max="3" width="32.7109375" customWidth="1"/>
    <col min="4" max="5" width="9.85546875" customWidth="1"/>
    <col min="6" max="7" width="12.42578125" customWidth="1"/>
    <col min="8" max="9" width="9.5703125" customWidth="1"/>
    <col min="10" max="10" width="4.85546875" customWidth="1"/>
    <col min="11" max="11" width="22" customWidth="1"/>
    <col min="12" max="12" width="22.5703125" customWidth="1"/>
    <col min="13" max="13" width="16.28515625" customWidth="1"/>
    <col min="14" max="14" width="2.85546875" customWidth="1"/>
    <col min="15" max="15" width="8.7109375" customWidth="1"/>
    <col min="16" max="16" width="32.140625" customWidth="1"/>
    <col min="17" max="17" width="12.28515625" customWidth="1"/>
    <col min="18" max="18" width="16.7109375" customWidth="1"/>
    <col min="19" max="19" width="14" customWidth="1"/>
    <col min="20" max="20" width="13.7109375" customWidth="1"/>
    <col min="21" max="22" width="6.42578125" customWidth="1"/>
    <col min="23" max="23" width="4.5703125" customWidth="1"/>
    <col min="24" max="24" width="5" customWidth="1"/>
    <col min="26" max="26" width="32.28515625" customWidth="1"/>
    <col min="29" max="29" width="2.42578125" customWidth="1"/>
  </cols>
  <sheetData>
    <row r="1" spans="2:30" x14ac:dyDescent="0.25">
      <c r="B1" s="9" t="s">
        <v>37</v>
      </c>
      <c r="O1" s="9" t="s">
        <v>37</v>
      </c>
      <c r="Y1" s="9" t="s">
        <v>37</v>
      </c>
    </row>
    <row r="2" spans="2:30" x14ac:dyDescent="0.25">
      <c r="B2" s="9" t="s">
        <v>23</v>
      </c>
      <c r="O2" s="9" t="s">
        <v>32</v>
      </c>
      <c r="Y2" s="9" t="s">
        <v>41</v>
      </c>
    </row>
    <row r="3" spans="2:30" ht="15.75" thickBot="1" x14ac:dyDescent="0.3">
      <c r="R3" s="21" t="s">
        <v>25</v>
      </c>
      <c r="S3" s="21" t="s">
        <v>25</v>
      </c>
    </row>
    <row r="4" spans="2:30" ht="15.75" thickBot="1" x14ac:dyDescent="0.3">
      <c r="B4" s="3"/>
      <c r="C4" s="3"/>
      <c r="D4" s="45" t="s">
        <v>5</v>
      </c>
      <c r="E4" s="46"/>
      <c r="F4" s="45" t="s">
        <v>6</v>
      </c>
      <c r="G4" s="46"/>
      <c r="H4" s="45" t="s">
        <v>7</v>
      </c>
      <c r="I4" s="46"/>
      <c r="J4" s="6"/>
      <c r="K4" s="45" t="s">
        <v>21</v>
      </c>
      <c r="L4" s="47"/>
      <c r="M4" s="46"/>
      <c r="N4" s="6"/>
      <c r="O4" s="6"/>
      <c r="P4" s="6"/>
      <c r="Q4" s="30">
        <v>44561</v>
      </c>
      <c r="R4" s="21" t="s">
        <v>26</v>
      </c>
      <c r="S4" s="21" t="s">
        <v>26</v>
      </c>
      <c r="AA4" s="21" t="s">
        <v>4</v>
      </c>
    </row>
    <row r="5" spans="2:30" ht="15.75" thickBot="1" x14ac:dyDescent="0.3">
      <c r="B5" s="4" t="s">
        <v>0</v>
      </c>
      <c r="C5" s="5" t="s">
        <v>1</v>
      </c>
      <c r="D5" s="2" t="s">
        <v>3</v>
      </c>
      <c r="E5" s="2" t="s">
        <v>4</v>
      </c>
      <c r="F5" s="2" t="s">
        <v>3</v>
      </c>
      <c r="G5" s="2" t="s">
        <v>4</v>
      </c>
      <c r="H5" s="2" t="s">
        <v>3</v>
      </c>
      <c r="I5" s="26" t="s">
        <v>4</v>
      </c>
      <c r="J5" s="6"/>
      <c r="K5" s="2" t="s">
        <v>43</v>
      </c>
      <c r="L5" s="2" t="s">
        <v>44</v>
      </c>
      <c r="M5" s="2" t="s">
        <v>22</v>
      </c>
      <c r="N5" s="6"/>
      <c r="O5" s="9" t="s">
        <v>0</v>
      </c>
      <c r="P5" s="6" t="s">
        <v>1</v>
      </c>
      <c r="Q5" s="6" t="s">
        <v>24</v>
      </c>
      <c r="R5" s="21" t="s">
        <v>27</v>
      </c>
      <c r="S5" s="21" t="s">
        <v>27</v>
      </c>
      <c r="T5" s="21" t="s">
        <v>40</v>
      </c>
      <c r="U5" s="21"/>
      <c r="V5" s="21"/>
      <c r="Y5" s="9" t="s">
        <v>0</v>
      </c>
      <c r="Z5" s="6" t="s">
        <v>1</v>
      </c>
      <c r="AA5" s="21" t="s">
        <v>29</v>
      </c>
      <c r="AB5" s="48" t="s">
        <v>31</v>
      </c>
      <c r="AC5" s="48"/>
      <c r="AD5" s="48"/>
    </row>
    <row r="6" spans="2:30" x14ac:dyDescent="0.25">
      <c r="B6" s="3"/>
      <c r="C6" s="3"/>
      <c r="D6" s="10"/>
      <c r="E6" s="12"/>
      <c r="F6" s="10"/>
      <c r="G6" s="12"/>
      <c r="H6" s="11"/>
      <c r="I6" s="12"/>
      <c r="K6" s="3"/>
      <c r="L6" s="3"/>
      <c r="M6" s="3"/>
    </row>
    <row r="7" spans="2:30" ht="15" hidden="1" customHeight="1" x14ac:dyDescent="0.25">
      <c r="B7" s="13">
        <v>362</v>
      </c>
      <c r="C7" s="15" t="s">
        <v>2</v>
      </c>
      <c r="D7" s="33" t="s">
        <v>35</v>
      </c>
      <c r="E7" s="34"/>
      <c r="F7" s="35">
        <v>15</v>
      </c>
      <c r="G7" s="17"/>
      <c r="H7">
        <v>0</v>
      </c>
      <c r="I7" s="17"/>
      <c r="K7" s="18" t="s">
        <v>42</v>
      </c>
      <c r="L7" s="18"/>
      <c r="M7" s="23" t="s">
        <v>42</v>
      </c>
      <c r="O7" s="20">
        <v>362</v>
      </c>
      <c r="P7" t="s">
        <v>2</v>
      </c>
      <c r="Q7" s="25">
        <v>0</v>
      </c>
      <c r="R7" s="19"/>
      <c r="S7" s="19"/>
      <c r="T7" s="22">
        <f t="shared" ref="T7" si="0">R7-S7</f>
        <v>0</v>
      </c>
      <c r="U7" s="19"/>
      <c r="V7" s="19"/>
      <c r="Y7" s="20">
        <v>362</v>
      </c>
      <c r="Z7" t="s">
        <v>2</v>
      </c>
      <c r="AA7" s="8"/>
      <c r="AB7" s="7">
        <v>2.7E-2</v>
      </c>
      <c r="AC7" s="1" t="s">
        <v>30</v>
      </c>
      <c r="AD7" s="24">
        <v>3.2000000000000001E-2</v>
      </c>
    </row>
    <row r="8" spans="2:30" x14ac:dyDescent="0.25">
      <c r="B8" s="13">
        <v>364</v>
      </c>
      <c r="C8" s="15" t="s">
        <v>8</v>
      </c>
      <c r="D8" s="33" t="s">
        <v>36</v>
      </c>
      <c r="E8" s="34" t="s">
        <v>36</v>
      </c>
      <c r="F8" s="35">
        <v>34.299999999999997</v>
      </c>
      <c r="G8" s="31">
        <v>43</v>
      </c>
      <c r="H8" s="36">
        <v>-21.5</v>
      </c>
      <c r="I8" s="31">
        <v>-52.2</v>
      </c>
      <c r="K8" s="27">
        <f t="shared" ref="K8:K16" si="1">ROUND((1-H8/100)/F8,4)</f>
        <v>3.5400000000000001E-2</v>
      </c>
      <c r="L8" s="27">
        <f>K8</f>
        <v>3.5400000000000001E-2</v>
      </c>
      <c r="M8" s="29">
        <f t="shared" ref="M8:M16" si="2">ROUND((1-I8/100)/G8,4)</f>
        <v>3.5400000000000001E-2</v>
      </c>
      <c r="O8" s="20">
        <v>364</v>
      </c>
      <c r="P8" t="s">
        <v>8</v>
      </c>
      <c r="Q8" s="25">
        <v>33707887</v>
      </c>
      <c r="R8" s="19">
        <f>L8*$Q8</f>
        <v>1193259.1998000001</v>
      </c>
      <c r="S8" s="19">
        <f>M8*$Q8</f>
        <v>1193259.1998000001</v>
      </c>
      <c r="T8" s="22">
        <f t="shared" ref="T8:T16" si="3">S8-R8</f>
        <v>0</v>
      </c>
      <c r="U8" s="19"/>
      <c r="V8" s="19"/>
      <c r="Y8" s="20">
        <v>364</v>
      </c>
      <c r="Z8" t="s">
        <v>8</v>
      </c>
      <c r="AA8" s="43">
        <f t="shared" ref="AA8:AA16" si="4">M8</f>
        <v>3.5400000000000001E-2</v>
      </c>
      <c r="AB8" s="7">
        <v>0.03</v>
      </c>
      <c r="AC8" s="1" t="s">
        <v>30</v>
      </c>
      <c r="AD8" s="24">
        <v>0.04</v>
      </c>
    </row>
    <row r="9" spans="2:30" x14ac:dyDescent="0.25">
      <c r="B9" s="13">
        <v>365</v>
      </c>
      <c r="C9" s="15" t="s">
        <v>9</v>
      </c>
      <c r="D9" s="33" t="s">
        <v>18</v>
      </c>
      <c r="E9" s="34" t="s">
        <v>38</v>
      </c>
      <c r="F9" s="35">
        <v>46</v>
      </c>
      <c r="G9" s="31">
        <v>46</v>
      </c>
      <c r="H9">
        <v>-27</v>
      </c>
      <c r="I9" s="31">
        <v>-27</v>
      </c>
      <c r="K9" s="27">
        <f t="shared" si="1"/>
        <v>2.76E-2</v>
      </c>
      <c r="L9" s="27">
        <f>K9</f>
        <v>2.76E-2</v>
      </c>
      <c r="M9" s="29">
        <f t="shared" si="2"/>
        <v>2.76E-2</v>
      </c>
      <c r="O9" s="20">
        <v>365</v>
      </c>
      <c r="P9" t="s">
        <v>9</v>
      </c>
      <c r="Q9" s="25">
        <v>21945855</v>
      </c>
      <c r="R9" s="19">
        <f t="shared" ref="R9:R16" si="5">L9*$Q9</f>
        <v>605705.598</v>
      </c>
      <c r="S9" s="19">
        <f t="shared" ref="S9:S16" si="6">M9*$Q9</f>
        <v>605705.598</v>
      </c>
      <c r="T9" s="22">
        <f t="shared" si="3"/>
        <v>0</v>
      </c>
      <c r="U9" s="19"/>
      <c r="V9" s="19"/>
      <c r="Y9" s="20">
        <v>365</v>
      </c>
      <c r="Z9" t="s">
        <v>9</v>
      </c>
      <c r="AA9" s="43">
        <f t="shared" si="4"/>
        <v>2.76E-2</v>
      </c>
      <c r="AB9" s="7">
        <v>2.3E-2</v>
      </c>
      <c r="AC9" s="1" t="s">
        <v>30</v>
      </c>
      <c r="AD9" s="24">
        <v>2.8000000000000001E-2</v>
      </c>
    </row>
    <row r="10" spans="2:30" x14ac:dyDescent="0.25">
      <c r="B10" s="13">
        <v>366</v>
      </c>
      <c r="C10" s="15" t="s">
        <v>10</v>
      </c>
      <c r="D10" s="33" t="s">
        <v>17</v>
      </c>
      <c r="E10" s="34" t="s">
        <v>17</v>
      </c>
      <c r="F10" s="35">
        <v>42.1</v>
      </c>
      <c r="G10" s="31">
        <v>40</v>
      </c>
      <c r="H10">
        <v>0</v>
      </c>
      <c r="I10" s="31">
        <v>0</v>
      </c>
      <c r="K10" s="27">
        <f t="shared" si="1"/>
        <v>2.3800000000000002E-2</v>
      </c>
      <c r="L10" s="27">
        <f>K10</f>
        <v>2.3800000000000002E-2</v>
      </c>
      <c r="M10" s="29">
        <f t="shared" si="2"/>
        <v>2.5000000000000001E-2</v>
      </c>
      <c r="O10" s="20">
        <v>366</v>
      </c>
      <c r="P10" t="s">
        <v>10</v>
      </c>
      <c r="Q10" s="25">
        <v>1669351</v>
      </c>
      <c r="R10" s="19">
        <f t="shared" si="5"/>
        <v>39730.553800000002</v>
      </c>
      <c r="S10" s="19">
        <f t="shared" si="6"/>
        <v>41733.775000000001</v>
      </c>
      <c r="T10" s="22">
        <f>S10-R10</f>
        <v>2003.2212</v>
      </c>
      <c r="U10" s="19"/>
      <c r="V10" s="19"/>
      <c r="Y10" s="20">
        <v>366</v>
      </c>
      <c r="Z10" t="s">
        <v>10</v>
      </c>
      <c r="AA10" s="43">
        <f t="shared" si="4"/>
        <v>2.5000000000000001E-2</v>
      </c>
      <c r="AB10" s="7">
        <v>1.7999999999999999E-2</v>
      </c>
      <c r="AC10" s="1" t="s">
        <v>30</v>
      </c>
      <c r="AD10" s="24">
        <v>2.3E-2</v>
      </c>
    </row>
    <row r="11" spans="2:30" x14ac:dyDescent="0.25">
      <c r="B11" s="13">
        <v>367</v>
      </c>
      <c r="C11" s="15" t="s">
        <v>11</v>
      </c>
      <c r="D11" s="33" t="s">
        <v>19</v>
      </c>
      <c r="E11" s="34" t="s">
        <v>36</v>
      </c>
      <c r="F11" s="35">
        <v>24.1</v>
      </c>
      <c r="G11" s="31">
        <v>30</v>
      </c>
      <c r="H11">
        <v>-12</v>
      </c>
      <c r="I11" s="31">
        <v>-39.5</v>
      </c>
      <c r="K11" s="27">
        <f t="shared" si="1"/>
        <v>4.65E-2</v>
      </c>
      <c r="L11" s="27">
        <v>2.9000000000000001E-2</v>
      </c>
      <c r="M11" s="29">
        <f t="shared" si="2"/>
        <v>4.65E-2</v>
      </c>
      <c r="O11" s="20">
        <v>367</v>
      </c>
      <c r="P11" t="s">
        <v>11</v>
      </c>
      <c r="Q11" s="25">
        <v>5607718</v>
      </c>
      <c r="R11" s="19">
        <f t="shared" si="5"/>
        <v>162623.82200000001</v>
      </c>
      <c r="S11" s="19">
        <f t="shared" si="6"/>
        <v>260758.88699999999</v>
      </c>
      <c r="T11" s="22">
        <f t="shared" si="3"/>
        <v>98135.064999999973</v>
      </c>
      <c r="U11" s="19"/>
      <c r="V11" s="19"/>
      <c r="Y11" s="20">
        <v>367</v>
      </c>
      <c r="Z11" t="s">
        <v>11</v>
      </c>
      <c r="AA11" s="43">
        <f t="shared" si="4"/>
        <v>4.65E-2</v>
      </c>
      <c r="AB11" s="7">
        <v>2.4E-2</v>
      </c>
      <c r="AC11" s="1" t="s">
        <v>30</v>
      </c>
      <c r="AD11" s="24">
        <v>2.9000000000000001E-2</v>
      </c>
    </row>
    <row r="12" spans="2:30" x14ac:dyDescent="0.25">
      <c r="B12" s="13">
        <v>368</v>
      </c>
      <c r="C12" s="15" t="s">
        <v>12</v>
      </c>
      <c r="D12" s="33" t="s">
        <v>17</v>
      </c>
      <c r="E12" s="34" t="s">
        <v>20</v>
      </c>
      <c r="F12" s="35">
        <v>33.6</v>
      </c>
      <c r="G12" s="31">
        <v>38</v>
      </c>
      <c r="H12">
        <v>0</v>
      </c>
      <c r="I12" s="31">
        <v>-13.3</v>
      </c>
      <c r="K12" s="27">
        <f t="shared" si="1"/>
        <v>2.98E-2</v>
      </c>
      <c r="L12" s="27">
        <f>K12</f>
        <v>2.98E-2</v>
      </c>
      <c r="M12" s="29">
        <f t="shared" si="2"/>
        <v>2.98E-2</v>
      </c>
      <c r="O12" s="20">
        <v>368</v>
      </c>
      <c r="P12" t="s">
        <v>12</v>
      </c>
      <c r="Q12" s="25">
        <v>17738780</v>
      </c>
      <c r="R12" s="19">
        <f t="shared" si="5"/>
        <v>528615.64399999997</v>
      </c>
      <c r="S12" s="19">
        <f t="shared" si="6"/>
        <v>528615.64399999997</v>
      </c>
      <c r="T12" s="22">
        <f t="shared" si="3"/>
        <v>0</v>
      </c>
      <c r="U12" s="19"/>
      <c r="V12" s="19"/>
      <c r="Y12" s="20">
        <v>368</v>
      </c>
      <c r="Z12" t="s">
        <v>12</v>
      </c>
      <c r="AA12" s="43">
        <f t="shared" si="4"/>
        <v>2.98E-2</v>
      </c>
      <c r="AB12" s="7">
        <v>2.5999999999999999E-2</v>
      </c>
      <c r="AC12" s="1" t="s">
        <v>30</v>
      </c>
      <c r="AD12" s="24">
        <v>3.1E-2</v>
      </c>
    </row>
    <row r="13" spans="2:30" x14ac:dyDescent="0.25">
      <c r="B13" s="13">
        <v>369</v>
      </c>
      <c r="C13" s="15" t="s">
        <v>13</v>
      </c>
      <c r="D13" s="33" t="s">
        <v>20</v>
      </c>
      <c r="E13" s="34" t="s">
        <v>39</v>
      </c>
      <c r="F13" s="35">
        <v>29.4</v>
      </c>
      <c r="G13" s="31">
        <v>41</v>
      </c>
      <c r="H13" s="36">
        <v>-13.5</v>
      </c>
      <c r="I13" s="31">
        <v>-30</v>
      </c>
      <c r="K13" s="27">
        <f t="shared" si="1"/>
        <v>3.8600000000000002E-2</v>
      </c>
      <c r="L13" s="27">
        <v>3.5999999999999997E-2</v>
      </c>
      <c r="M13" s="29">
        <f t="shared" si="2"/>
        <v>3.1699999999999999E-2</v>
      </c>
      <c r="O13" s="20">
        <v>369</v>
      </c>
      <c r="P13" t="s">
        <v>13</v>
      </c>
      <c r="Q13" s="25">
        <v>6464846</v>
      </c>
      <c r="R13" s="19">
        <f t="shared" si="5"/>
        <v>232734.45599999998</v>
      </c>
      <c r="S13" s="19">
        <f t="shared" si="6"/>
        <v>204935.6182</v>
      </c>
      <c r="T13" s="22">
        <f t="shared" si="3"/>
        <v>-27798.837799999979</v>
      </c>
      <c r="U13" s="19"/>
      <c r="V13" s="19"/>
      <c r="Y13" s="20">
        <v>369</v>
      </c>
      <c r="Z13" t="s">
        <v>13</v>
      </c>
      <c r="AA13" s="43">
        <f t="shared" si="4"/>
        <v>3.1699999999999999E-2</v>
      </c>
      <c r="AB13" s="7">
        <v>3.1E-2</v>
      </c>
      <c r="AC13" s="1" t="s">
        <v>30</v>
      </c>
      <c r="AD13" s="24">
        <v>3.5999999999999997E-2</v>
      </c>
    </row>
    <row r="14" spans="2:30" x14ac:dyDescent="0.25">
      <c r="B14" s="13">
        <v>370</v>
      </c>
      <c r="C14" s="15" t="s">
        <v>14</v>
      </c>
      <c r="D14" s="33" t="s">
        <v>35</v>
      </c>
      <c r="E14" s="34" t="s">
        <v>35</v>
      </c>
      <c r="F14" s="35">
        <v>15</v>
      </c>
      <c r="G14" s="37">
        <v>15</v>
      </c>
      <c r="H14">
        <v>0</v>
      </c>
      <c r="I14" s="31">
        <v>0</v>
      </c>
      <c r="K14" s="27">
        <f t="shared" si="1"/>
        <v>6.6699999999999995E-2</v>
      </c>
      <c r="L14" s="27">
        <f>K14</f>
        <v>6.6699999999999995E-2</v>
      </c>
      <c r="M14" s="29">
        <f t="shared" si="2"/>
        <v>6.6699999999999995E-2</v>
      </c>
      <c r="O14" s="20">
        <v>370</v>
      </c>
      <c r="P14" t="s">
        <v>14</v>
      </c>
      <c r="Q14" s="25">
        <v>6364644</v>
      </c>
      <c r="R14" s="19">
        <f t="shared" si="5"/>
        <v>424521.7548</v>
      </c>
      <c r="S14" s="19">
        <f t="shared" si="6"/>
        <v>424521.7548</v>
      </c>
      <c r="T14" s="22">
        <f t="shared" si="3"/>
        <v>0</v>
      </c>
      <c r="U14" s="19"/>
      <c r="V14" s="19"/>
      <c r="Y14" s="20">
        <v>370</v>
      </c>
      <c r="Z14" t="s">
        <v>14</v>
      </c>
      <c r="AA14" s="43">
        <f t="shared" si="4"/>
        <v>6.6699999999999995E-2</v>
      </c>
      <c r="AB14" s="7">
        <v>2.9000000000000001E-2</v>
      </c>
      <c r="AC14" s="1" t="s">
        <v>30</v>
      </c>
      <c r="AD14" s="24">
        <v>3.4000000000000002E-2</v>
      </c>
    </row>
    <row r="15" spans="2:30" x14ac:dyDescent="0.25">
      <c r="B15" s="13">
        <v>371</v>
      </c>
      <c r="C15" s="15" t="s">
        <v>15</v>
      </c>
      <c r="D15" s="33" t="s">
        <v>33</v>
      </c>
      <c r="E15" s="34" t="s">
        <v>34</v>
      </c>
      <c r="F15" s="35">
        <v>18.2</v>
      </c>
      <c r="G15" s="31">
        <v>18</v>
      </c>
      <c r="H15" s="36">
        <v>-9.1999999999999993</v>
      </c>
      <c r="I15" s="31">
        <v>-8</v>
      </c>
      <c r="K15" s="27">
        <f t="shared" si="1"/>
        <v>0.06</v>
      </c>
      <c r="L15" s="27">
        <v>4.3999999999999997E-2</v>
      </c>
      <c r="M15" s="29">
        <f t="shared" si="2"/>
        <v>0.06</v>
      </c>
      <c r="O15" s="20">
        <v>371</v>
      </c>
      <c r="P15" t="s">
        <v>15</v>
      </c>
      <c r="Q15" s="25">
        <v>3124375</v>
      </c>
      <c r="R15" s="19">
        <f t="shared" si="5"/>
        <v>137472.5</v>
      </c>
      <c r="S15" s="19">
        <f t="shared" si="6"/>
        <v>187462.5</v>
      </c>
      <c r="T15" s="22">
        <f t="shared" si="3"/>
        <v>49990</v>
      </c>
      <c r="U15" s="19"/>
      <c r="V15" s="19"/>
      <c r="Y15" s="20">
        <v>371</v>
      </c>
      <c r="Z15" t="s">
        <v>15</v>
      </c>
      <c r="AA15" s="43">
        <f t="shared" si="4"/>
        <v>0.06</v>
      </c>
      <c r="AB15" s="7">
        <v>3.9E-2</v>
      </c>
      <c r="AC15" s="1" t="s">
        <v>30</v>
      </c>
      <c r="AD15" s="24">
        <v>4.3999999999999997E-2</v>
      </c>
    </row>
    <row r="16" spans="2:30" ht="15.75" thickBot="1" x14ac:dyDescent="0.3">
      <c r="B16" s="14">
        <v>373</v>
      </c>
      <c r="C16" s="16" t="s">
        <v>16</v>
      </c>
      <c r="D16" s="38" t="s">
        <v>35</v>
      </c>
      <c r="E16" s="39" t="s">
        <v>35</v>
      </c>
      <c r="F16" s="40">
        <v>17</v>
      </c>
      <c r="G16" s="41">
        <v>20</v>
      </c>
      <c r="H16" s="42">
        <v>-8.6999999999999993</v>
      </c>
      <c r="I16" s="44">
        <v>-27.7</v>
      </c>
      <c r="K16" s="28">
        <f t="shared" si="1"/>
        <v>6.3899999999999998E-2</v>
      </c>
      <c r="L16" s="28">
        <v>4.3999999999999997E-2</v>
      </c>
      <c r="M16" s="32">
        <f t="shared" si="2"/>
        <v>6.3899999999999998E-2</v>
      </c>
      <c r="O16" s="20">
        <v>373</v>
      </c>
      <c r="P16" t="s">
        <v>16</v>
      </c>
      <c r="Q16" s="25">
        <v>414638</v>
      </c>
      <c r="R16" s="19">
        <f t="shared" si="5"/>
        <v>18244.072</v>
      </c>
      <c r="S16" s="19">
        <f t="shared" si="6"/>
        <v>26495.368200000001</v>
      </c>
      <c r="T16" s="22">
        <f t="shared" si="3"/>
        <v>8251.2962000000007</v>
      </c>
      <c r="U16" s="19"/>
      <c r="V16" s="19"/>
      <c r="Y16" s="20">
        <v>373</v>
      </c>
      <c r="Z16" t="s">
        <v>16</v>
      </c>
      <c r="AA16" s="43">
        <f t="shared" si="4"/>
        <v>6.3899999999999998E-2</v>
      </c>
      <c r="AB16" s="7">
        <v>3.7999999999999999E-2</v>
      </c>
      <c r="AC16" s="1" t="s">
        <v>30</v>
      </c>
      <c r="AD16" s="24">
        <v>4.2999999999999997E-2</v>
      </c>
    </row>
    <row r="18" spans="16:20" x14ac:dyDescent="0.25">
      <c r="P18" t="s">
        <v>28</v>
      </c>
      <c r="Q18" s="22">
        <f>SUM(Q7:Q17)</f>
        <v>97038094</v>
      </c>
      <c r="R18" s="22">
        <f>SUM(R7:R13,14:16)</f>
        <v>13946678.073100001</v>
      </c>
      <c r="S18" s="22">
        <f>SUM(S7:S13,14:16)</f>
        <v>14019017.521500001</v>
      </c>
      <c r="T18" s="22">
        <f>SUM(T8:T16)</f>
        <v>130580.74459999999</v>
      </c>
    </row>
  </sheetData>
  <mergeCells count="5">
    <mergeCell ref="D4:E4"/>
    <mergeCell ref="F4:G4"/>
    <mergeCell ref="H4:I4"/>
    <mergeCell ref="K4:M4"/>
    <mergeCell ref="AB5:AD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31F11-A6BE-4DB6-9E9F-4449EA8928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742CCA-DDB5-4533-BE22-67258834A0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CE9530-91DE-4737-9703-B26EB4730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Taylor County Summary</vt:lpstr>
      <vt:lpstr>'Taylor County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Patsy</cp:lastModifiedBy>
  <cp:lastPrinted>2022-03-15T18:45:11Z</cp:lastPrinted>
  <dcterms:created xsi:type="dcterms:W3CDTF">2021-01-06T20:05:43Z</dcterms:created>
  <dcterms:modified xsi:type="dcterms:W3CDTF">2023-05-26T11:36:47Z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