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MAINSERVER\bookkeeping\RATE CASE 2023-00147\FIRST DATA REQUEST\REQUEST 43-READY (pw)\"/>
    </mc:Choice>
  </mc:AlternateContent>
  <xr:revisionPtr revIDLastSave="0" documentId="13_ncr:1_{56F42222-FD93-45B3-A9F1-5C9F806B5A2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6" i="2" l="1"/>
  <c r="I35" i="2"/>
  <c r="I34" i="2"/>
  <c r="D49" i="2" l="1"/>
  <c r="C49" i="2"/>
  <c r="D24" i="2"/>
  <c r="C24" i="2"/>
  <c r="D18" i="2"/>
  <c r="C18" i="2"/>
  <c r="E17" i="2"/>
  <c r="E16" i="2"/>
  <c r="M37" i="2"/>
  <c r="I37" i="2"/>
  <c r="D45" i="2"/>
  <c r="C45" i="2"/>
  <c r="E44" i="2"/>
  <c r="E43" i="2"/>
  <c r="D22" i="2"/>
  <c r="C22" i="2"/>
  <c r="E21" i="2"/>
  <c r="E20" i="2"/>
  <c r="C35" i="2"/>
  <c r="D35" i="2"/>
  <c r="D30" i="2"/>
  <c r="C30" i="2"/>
  <c r="E11" i="2" l="1"/>
  <c r="D14" i="1"/>
  <c r="C14" i="1"/>
  <c r="F14" i="1" l="1"/>
  <c r="F16" i="1" s="1"/>
  <c r="G14" i="1"/>
  <c r="G16" i="1" s="1"/>
  <c r="E35" i="2"/>
  <c r="D37" i="2"/>
  <c r="C37" i="2"/>
  <c r="E36" i="2"/>
  <c r="E34" i="2"/>
  <c r="E29" i="2"/>
  <c r="D14" i="2"/>
  <c r="C14" i="2"/>
  <c r="E8" i="2"/>
  <c r="E13" i="2"/>
  <c r="E12" i="2"/>
  <c r="E10" i="2"/>
  <c r="E9" i="2"/>
  <c r="E7" i="2"/>
  <c r="E6" i="2"/>
  <c r="E28" i="2"/>
  <c r="E5" i="2"/>
  <c r="E4" i="2"/>
  <c r="E3" i="2"/>
</calcChain>
</file>

<file path=xl/sharedStrings.xml><?xml version="1.0" encoding="utf-8"?>
<sst xmlns="http://schemas.openxmlformats.org/spreadsheetml/2006/main" count="54" uniqueCount="39">
  <si>
    <t>Schedule J</t>
  </si>
  <si>
    <t>Analysis of Other Operating Taxes</t>
  </si>
  <si>
    <t>Line No.</t>
  </si>
  <si>
    <t>Item (a)</t>
  </si>
  <si>
    <t>Charged to   Expense (b)</t>
  </si>
  <si>
    <t>Charged to Construction (c)</t>
  </si>
  <si>
    <r>
      <t>Charged to Other Accounts</t>
    </r>
    <r>
      <rPr>
        <sz val="8"/>
        <color theme="1"/>
        <rFont val="Arial"/>
        <family val="2"/>
      </rPr>
      <t xml:space="preserve">(1) </t>
    </r>
    <r>
      <rPr>
        <sz val="12"/>
        <color theme="1"/>
        <rFont val="Arial"/>
        <family val="2"/>
      </rPr>
      <t>(d)</t>
    </r>
  </si>
  <si>
    <t>Amounts Accrued (e)</t>
  </si>
  <si>
    <t>Amount Paid (f)</t>
  </si>
  <si>
    <t>Kentucky Retail</t>
  </si>
  <si>
    <t>(a)  State income</t>
  </si>
  <si>
    <t>(b)  Franchise fees</t>
  </si>
  <si>
    <t>(c)  Ad valorem</t>
  </si>
  <si>
    <t>(d) Payroll (employers portion)</t>
  </si>
  <si>
    <t>(e)  Other taxes</t>
  </si>
  <si>
    <t>Total Retail [L1(a) through L1(e)]</t>
  </si>
  <si>
    <t>Other jurisdictions</t>
  </si>
  <si>
    <t>Total per books (L2 and L3)</t>
  </si>
  <si>
    <r>
      <t xml:space="preserve">(1) </t>
    </r>
    <r>
      <rPr>
        <sz val="12"/>
        <color theme="1"/>
        <rFont val="Arial"/>
        <family val="2"/>
      </rPr>
      <t>Explain items in this Column.</t>
    </r>
  </si>
  <si>
    <t>"000" Omitted</t>
  </si>
  <si>
    <t>Accrued</t>
  </si>
  <si>
    <t>Paid</t>
  </si>
  <si>
    <t>SCHOOL</t>
  </si>
  <si>
    <t>FRANCHISE</t>
  </si>
  <si>
    <t>Beg Bal</t>
  </si>
  <si>
    <t>Bal</t>
  </si>
  <si>
    <t>PAYROLL-EMPLOYERS</t>
  </si>
  <si>
    <t>12 Months Ended 12/31/2022</t>
  </si>
  <si>
    <t>Taylor County Rural Electric Cooperative Corporation Case No. 2023-00147</t>
  </si>
  <si>
    <t>Ad Valorem</t>
  </si>
  <si>
    <t>Sales Tax</t>
  </si>
  <si>
    <t>TAXP  06</t>
  </si>
  <si>
    <t>TAXP  03</t>
  </si>
  <si>
    <t>TAXP  07</t>
  </si>
  <si>
    <t>CONST</t>
  </si>
  <si>
    <t>EXPENSE</t>
  </si>
  <si>
    <t>Other-PSC</t>
  </si>
  <si>
    <t>OTHER TAXES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</si>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</sst>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6.5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/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8">
    <xf numFmtId="0" fontId="0" fillId="0" borderId="0" xfId="0"/>
    <xf numFmtId="0" fontId="3" fillId="0" borderId="10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2" fillId="0" borderId="13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 indent="5"/>
    </xf>
    <xf numFmtId="0" fontId="2" fillId="0" borderId="17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4" fontId="0" fillId="0" borderId="0" xfId="0" applyNumberFormat="1"/>
    <xf numFmtId="2" fontId="0" fillId="0" borderId="0" xfId="0" applyNumberFormat="1"/>
    <xf numFmtId="0" fontId="6" fillId="0" borderId="0" xfId="0" applyFont="1" applyAlignment="1">
      <alignment horizontal="center"/>
    </xf>
    <xf numFmtId="4" fontId="6" fillId="0" borderId="0" xfId="0" applyNumberFormat="1" applyFont="1"/>
    <xf numFmtId="43" fontId="1" fillId="0" borderId="14" xfId="1" applyFont="1" applyBorder="1" applyAlignment="1">
      <alignment vertical="center" wrapText="1"/>
    </xf>
    <xf numFmtId="43" fontId="1" fillId="0" borderId="15" xfId="1" applyFont="1" applyBorder="1" applyAlignment="1">
      <alignment vertical="center" wrapText="1"/>
    </xf>
    <xf numFmtId="43" fontId="1" fillId="0" borderId="11" xfId="1" applyFont="1" applyBorder="1" applyAlignment="1">
      <alignment vertical="center" wrapText="1"/>
    </xf>
    <xf numFmtId="41" fontId="1" fillId="0" borderId="14" xfId="1" applyNumberFormat="1" applyFont="1" applyBorder="1" applyAlignment="1">
      <alignment vertical="center" wrapText="1"/>
    </xf>
    <xf numFmtId="41" fontId="1" fillId="0" borderId="15" xfId="1" applyNumberFormat="1" applyFont="1" applyBorder="1" applyAlignment="1">
      <alignment vertical="center" wrapText="1"/>
    </xf>
    <xf numFmtId="41" fontId="1" fillId="0" borderId="11" xfId="1" applyNumberFormat="1" applyFont="1" applyBorder="1" applyAlignment="1">
      <alignment vertical="center" wrapText="1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3" xfId="0" applyBorder="1"/>
    <xf numFmtId="0" fontId="0" fillId="0" borderId="24" xfId="0" applyBorder="1"/>
    <xf numFmtId="41" fontId="1" fillId="0" borderId="14" xfId="1" applyNumberFormat="1" applyFont="1" applyFill="1" applyBorder="1" applyAlignment="1">
      <alignment vertical="center" wrapText="1"/>
    </xf>
    <xf numFmtId="41" fontId="1" fillId="0" borderId="15" xfId="1" applyNumberFormat="1" applyFont="1" applyFill="1" applyBorder="1" applyAlignment="1">
      <alignment vertical="center" wrapText="1"/>
    </xf>
    <xf numFmtId="4" fontId="0" fillId="0" borderId="22" xfId="0" applyNumberFormat="1" applyBorder="1"/>
    <xf numFmtId="4" fontId="6" fillId="0" borderId="22" xfId="0" applyNumberFormat="1" applyFont="1" applyBorder="1"/>
    <xf numFmtId="4" fontId="0" fillId="0" borderId="25" xfId="0" applyNumberFormat="1" applyBorder="1"/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18</xdr:row>
      <xdr:rowOff>7620</xdr:rowOff>
    </xdr:from>
    <xdr:to>
      <xdr:col>3</xdr:col>
      <xdr:colOff>182880</xdr:colOff>
      <xdr:row>18</xdr:row>
      <xdr:rowOff>7620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ShapeType="1"/>
        </xdr:cNvSpPr>
      </xdr:nvSpPr>
      <xdr:spPr bwMode="auto">
        <a:xfrm>
          <a:off x="640080" y="8945880"/>
          <a:ext cx="1371600" cy="0"/>
        </a:xfrm>
        <a:prstGeom prst="line">
          <a:avLst/>
        </a:prstGeom>
        <a:noFill/>
        <a:ln w="10668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workbookViewId="0">
      <selection activeCell="F13" sqref="F13"/>
    </sheetView>
  </sheetViews>
  <sheetFormatPr defaultRowHeight="15" x14ac:dyDescent="0.25"/>
  <cols>
    <col min="2" max="2" width="27.28515625" customWidth="1"/>
    <col min="3" max="3" width="12.42578125" bestFit="1" customWidth="1"/>
    <col min="4" max="4" width="13.5703125" customWidth="1"/>
    <col min="5" max="5" width="12.85546875" customWidth="1"/>
    <col min="6" max="6" width="14.28515625" bestFit="1" customWidth="1"/>
    <col min="7" max="7" width="14" customWidth="1"/>
  </cols>
  <sheetData>
    <row r="1" spans="1:7" ht="15.75" thickTop="1" x14ac:dyDescent="0.25">
      <c r="A1" s="39" t="s">
        <v>0</v>
      </c>
      <c r="B1" s="40"/>
      <c r="C1" s="40"/>
      <c r="D1" s="40"/>
      <c r="E1" s="40"/>
      <c r="F1" s="40"/>
      <c r="G1" s="41"/>
    </row>
    <row r="2" spans="1:7" ht="30" customHeight="1" x14ac:dyDescent="0.25">
      <c r="A2" s="45" t="s">
        <v>28</v>
      </c>
      <c r="B2" s="46"/>
      <c r="C2" s="46"/>
      <c r="D2" s="46"/>
      <c r="E2" s="46"/>
      <c r="F2" s="46"/>
      <c r="G2" s="47"/>
    </row>
    <row r="3" spans="1:7" ht="24.6" customHeight="1" x14ac:dyDescent="0.25">
      <c r="A3" s="45" t="s">
        <v>1</v>
      </c>
      <c r="B3" s="46"/>
      <c r="C3" s="46"/>
      <c r="D3" s="46"/>
      <c r="E3" s="46"/>
      <c r="F3" s="46"/>
      <c r="G3" s="47"/>
    </row>
    <row r="4" spans="1:7" ht="24.6" customHeight="1" x14ac:dyDescent="0.25">
      <c r="A4" s="45" t="s">
        <v>27</v>
      </c>
      <c r="B4" s="46"/>
      <c r="C4" s="46"/>
      <c r="D4" s="46"/>
      <c r="E4" s="46"/>
      <c r="F4" s="46"/>
      <c r="G4" s="47"/>
    </row>
    <row r="5" spans="1:7" ht="25.9" customHeight="1" thickBot="1" x14ac:dyDescent="0.3">
      <c r="A5" s="42" t="s">
        <v>19</v>
      </c>
      <c r="B5" s="43"/>
      <c r="C5" s="43"/>
      <c r="D5" s="43"/>
      <c r="E5" s="43"/>
      <c r="F5" s="43"/>
      <c r="G5" s="44"/>
    </row>
    <row r="6" spans="1:7" ht="60.75" thickTop="1" x14ac:dyDescent="0.25">
      <c r="A6" s="1"/>
      <c r="B6" s="3"/>
      <c r="C6" s="15" t="s">
        <v>4</v>
      </c>
      <c r="D6" s="15" t="s">
        <v>5</v>
      </c>
      <c r="E6" s="16" t="s">
        <v>6</v>
      </c>
      <c r="F6" s="15" t="s">
        <v>7</v>
      </c>
      <c r="G6" s="17" t="s">
        <v>8</v>
      </c>
    </row>
    <row r="7" spans="1:7" ht="30.75" thickBot="1" x14ac:dyDescent="0.3">
      <c r="A7" s="2" t="s">
        <v>2</v>
      </c>
      <c r="B7" s="4" t="s">
        <v>3</v>
      </c>
      <c r="C7" s="5"/>
      <c r="D7" s="5"/>
      <c r="E7" s="14"/>
      <c r="F7" s="5"/>
      <c r="G7" s="6"/>
    </row>
    <row r="8" spans="1:7" ht="16.5" thickTop="1" thickBot="1" x14ac:dyDescent="0.3">
      <c r="A8" s="7">
        <v>1</v>
      </c>
      <c r="B8" s="8" t="s">
        <v>9</v>
      </c>
      <c r="C8" s="22"/>
      <c r="D8" s="22"/>
      <c r="E8" s="22"/>
      <c r="F8" s="22"/>
      <c r="G8" s="23"/>
    </row>
    <row r="9" spans="1:7" ht="15.75" thickBot="1" x14ac:dyDescent="0.3">
      <c r="A9" s="9"/>
      <c r="B9" s="8" t="s">
        <v>10</v>
      </c>
      <c r="C9" s="22"/>
      <c r="D9" s="22">
        <v>0</v>
      </c>
      <c r="E9" s="22">
        <v>0</v>
      </c>
      <c r="F9" s="25">
        <v>0</v>
      </c>
      <c r="G9" s="26">
        <v>0</v>
      </c>
    </row>
    <row r="10" spans="1:7" ht="15.75" thickBot="1" x14ac:dyDescent="0.3">
      <c r="A10" s="9"/>
      <c r="B10" s="8" t="s">
        <v>11</v>
      </c>
      <c r="C10" s="22"/>
      <c r="D10" s="22">
        <v>0</v>
      </c>
      <c r="E10" s="22">
        <v>0</v>
      </c>
      <c r="F10" s="34">
        <v>19</v>
      </c>
      <c r="G10" s="35">
        <v>19</v>
      </c>
    </row>
    <row r="11" spans="1:7" ht="15.75" thickBot="1" x14ac:dyDescent="0.3">
      <c r="A11" s="9"/>
      <c r="B11" s="8" t="s">
        <v>12</v>
      </c>
      <c r="C11" s="25">
        <v>649</v>
      </c>
      <c r="D11" s="25">
        <v>9</v>
      </c>
      <c r="E11" s="25">
        <v>0</v>
      </c>
      <c r="F11" s="34">
        <v>659</v>
      </c>
      <c r="G11" s="34">
        <v>659</v>
      </c>
    </row>
    <row r="12" spans="1:7" ht="30.75" thickBot="1" x14ac:dyDescent="0.3">
      <c r="A12" s="9"/>
      <c r="B12" s="8" t="s">
        <v>13</v>
      </c>
      <c r="C12" s="25">
        <v>194</v>
      </c>
      <c r="D12" s="25">
        <v>115</v>
      </c>
      <c r="E12" s="22">
        <v>0</v>
      </c>
      <c r="F12" s="34">
        <v>308</v>
      </c>
      <c r="G12" s="34">
        <v>308</v>
      </c>
    </row>
    <row r="13" spans="1:7" ht="15.75" thickBot="1" x14ac:dyDescent="0.3">
      <c r="A13" s="9"/>
      <c r="B13" s="8" t="s">
        <v>14</v>
      </c>
      <c r="C13" s="22">
        <v>0</v>
      </c>
      <c r="D13" s="22">
        <v>0</v>
      </c>
      <c r="E13" s="22">
        <v>0</v>
      </c>
      <c r="F13" s="34">
        <v>3081</v>
      </c>
      <c r="G13" s="34">
        <v>3038</v>
      </c>
    </row>
    <row r="14" spans="1:7" ht="30.75" thickBot="1" x14ac:dyDescent="0.3">
      <c r="A14" s="7">
        <v>2</v>
      </c>
      <c r="B14" s="8" t="s">
        <v>15</v>
      </c>
      <c r="C14" s="25">
        <f>SUM(C11:C13)</f>
        <v>843</v>
      </c>
      <c r="D14" s="25">
        <f>SUM(D9:D13)</f>
        <v>124</v>
      </c>
      <c r="E14" s="22"/>
      <c r="F14" s="26">
        <f>SUM(F9:F13)</f>
        <v>4067</v>
      </c>
      <c r="G14" s="26">
        <f>SUM(G9:G13)</f>
        <v>4024</v>
      </c>
    </row>
    <row r="15" spans="1:7" ht="15.75" thickBot="1" x14ac:dyDescent="0.3">
      <c r="A15" s="7">
        <v>3</v>
      </c>
      <c r="B15" s="8" t="s">
        <v>16</v>
      </c>
      <c r="C15" s="22">
        <v>0</v>
      </c>
      <c r="D15" s="22">
        <v>0</v>
      </c>
      <c r="E15" s="22">
        <v>0</v>
      </c>
      <c r="F15" s="25"/>
      <c r="G15" s="26"/>
    </row>
    <row r="16" spans="1:7" ht="30.75" thickBot="1" x14ac:dyDescent="0.3">
      <c r="A16" s="10"/>
      <c r="B16" s="11" t="s">
        <v>17</v>
      </c>
      <c r="C16" s="24"/>
      <c r="D16" s="24"/>
      <c r="E16" s="24"/>
      <c r="F16" s="27">
        <f>SUM(F14:F15)</f>
        <v>4067</v>
      </c>
      <c r="G16" s="27">
        <f>SUM(G14:G15)</f>
        <v>4024</v>
      </c>
    </row>
    <row r="17" spans="1:1" ht="15.75" thickTop="1" x14ac:dyDescent="0.25">
      <c r="A17" s="12"/>
    </row>
    <row r="20" spans="1:1" x14ac:dyDescent="0.25">
      <c r="A20" s="13" t="s">
        <v>18</v>
      </c>
    </row>
  </sheetData>
  <mergeCells count="5">
    <mergeCell ref="A1:G1"/>
    <mergeCell ref="A2:G2"/>
    <mergeCell ref="A3:G3"/>
    <mergeCell ref="A5:G5"/>
    <mergeCell ref="A4:G4"/>
  </mergeCells>
  <pageMargins left="0.7" right="0.7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9"/>
  <sheetViews>
    <sheetView topLeftCell="A7" workbookViewId="0">
      <selection activeCell="C14" sqref="C14"/>
    </sheetView>
  </sheetViews>
  <sheetFormatPr defaultRowHeight="15" x14ac:dyDescent="0.25"/>
  <cols>
    <col min="1" max="1" width="14.28515625" customWidth="1"/>
    <col min="2" max="2" width="11.7109375" bestFit="1" customWidth="1"/>
    <col min="3" max="3" width="12.42578125" bestFit="1" customWidth="1"/>
    <col min="4" max="4" width="15.42578125" customWidth="1"/>
    <col min="5" max="5" width="11.7109375" bestFit="1" customWidth="1"/>
    <col min="6" max="6" width="11.7109375" customWidth="1"/>
    <col min="8" max="8" width="2.140625" customWidth="1"/>
    <col min="9" max="9" width="10.140625" bestFit="1" customWidth="1"/>
    <col min="12" max="12" width="2.7109375" customWidth="1"/>
    <col min="13" max="17" width="14.140625" customWidth="1"/>
  </cols>
  <sheetData>
    <row r="1" spans="1:5" x14ac:dyDescent="0.25">
      <c r="A1" t="s">
        <v>37</v>
      </c>
    </row>
    <row r="2" spans="1:5" x14ac:dyDescent="0.25">
      <c r="A2" t="s">
        <v>22</v>
      </c>
      <c r="B2" s="20" t="s">
        <v>24</v>
      </c>
      <c r="C2" s="20" t="s">
        <v>20</v>
      </c>
      <c r="D2" s="20" t="s">
        <v>21</v>
      </c>
      <c r="E2" s="20" t="s">
        <v>25</v>
      </c>
    </row>
    <row r="3" spans="1:5" x14ac:dyDescent="0.25">
      <c r="A3" s="19">
        <v>236.88</v>
      </c>
      <c r="B3" s="18">
        <v>-71.02</v>
      </c>
      <c r="C3" s="18">
        <v>-931.39</v>
      </c>
      <c r="D3" s="18">
        <v>922.71</v>
      </c>
      <c r="E3" s="18">
        <f>SUM(B3:D3)</f>
        <v>-79.699999999999932</v>
      </c>
    </row>
    <row r="4" spans="1:5" x14ac:dyDescent="0.25">
      <c r="A4" s="19">
        <v>236.89</v>
      </c>
      <c r="B4" s="18">
        <v>-50.22</v>
      </c>
      <c r="C4" s="18">
        <v>-679.67</v>
      </c>
      <c r="D4" s="18">
        <v>660.66</v>
      </c>
      <c r="E4" s="18">
        <f t="shared" ref="E4:E13" si="0">SUM(B4:D4)</f>
        <v>-69.230000000000018</v>
      </c>
    </row>
    <row r="5" spans="1:5" x14ac:dyDescent="0.25">
      <c r="A5" s="19">
        <v>236.9</v>
      </c>
      <c r="B5" s="18">
        <v>-2392.36</v>
      </c>
      <c r="C5" s="18">
        <v>-37951.03</v>
      </c>
      <c r="D5" s="18">
        <v>37136.910000000003</v>
      </c>
      <c r="E5" s="18">
        <f t="shared" si="0"/>
        <v>-3206.4799999999959</v>
      </c>
    </row>
    <row r="6" spans="1:5" x14ac:dyDescent="0.25">
      <c r="A6" s="19">
        <v>236.92</v>
      </c>
      <c r="B6" s="18">
        <v>-21688.69</v>
      </c>
      <c r="C6" s="18">
        <v>-283587.87</v>
      </c>
      <c r="D6" s="18">
        <v>278997.84000000003</v>
      </c>
      <c r="E6" s="18">
        <f t="shared" si="0"/>
        <v>-26278.719999999972</v>
      </c>
    </row>
    <row r="7" spans="1:5" x14ac:dyDescent="0.25">
      <c r="A7" s="19">
        <v>236.93</v>
      </c>
      <c r="B7" s="18">
        <v>-55096.89</v>
      </c>
      <c r="C7" s="18">
        <v>-793867.71</v>
      </c>
      <c r="D7" s="18">
        <v>781051.01</v>
      </c>
      <c r="E7" s="18">
        <f t="shared" si="0"/>
        <v>-67913.589999999967</v>
      </c>
    </row>
    <row r="8" spans="1:5" x14ac:dyDescent="0.25">
      <c r="A8" s="19">
        <v>236.94</v>
      </c>
      <c r="B8" s="18">
        <v>-34822.01</v>
      </c>
      <c r="C8" s="18">
        <v>-478601.75</v>
      </c>
      <c r="D8" s="18">
        <v>470646.61</v>
      </c>
      <c r="E8" s="18">
        <f t="shared" si="0"/>
        <v>-42777.150000000023</v>
      </c>
    </row>
    <row r="9" spans="1:5" x14ac:dyDescent="0.25">
      <c r="A9" s="19">
        <v>236.95</v>
      </c>
      <c r="B9" s="18">
        <v>-17930.78</v>
      </c>
      <c r="C9" s="18">
        <v>-222182.3</v>
      </c>
      <c r="D9" s="18">
        <v>218542.9</v>
      </c>
      <c r="E9" s="18">
        <f t="shared" si="0"/>
        <v>-21570.179999999993</v>
      </c>
    </row>
    <row r="10" spans="1:5" x14ac:dyDescent="0.25">
      <c r="A10" s="19">
        <v>236.96</v>
      </c>
      <c r="B10" s="18">
        <v>-102.86</v>
      </c>
      <c r="C10" s="18">
        <v>-1288.3599999999999</v>
      </c>
      <c r="D10" s="18">
        <v>1271.3900000000001</v>
      </c>
      <c r="E10" s="18">
        <f t="shared" si="0"/>
        <v>-119.8299999999997</v>
      </c>
    </row>
    <row r="11" spans="1:5" x14ac:dyDescent="0.25">
      <c r="A11" s="19">
        <v>236.97</v>
      </c>
      <c r="B11" s="18">
        <v>0</v>
      </c>
      <c r="C11" s="18">
        <v>0</v>
      </c>
      <c r="D11" s="18">
        <v>0</v>
      </c>
      <c r="E11" s="18">
        <f t="shared" ref="E11" si="1">SUM(B11:D11)</f>
        <v>0</v>
      </c>
    </row>
    <row r="12" spans="1:5" x14ac:dyDescent="0.25">
      <c r="A12" s="19">
        <v>236.98</v>
      </c>
      <c r="B12" s="18">
        <v>-351.6</v>
      </c>
      <c r="C12" s="18">
        <v>-4452.79</v>
      </c>
      <c r="D12" s="18">
        <v>4392.45</v>
      </c>
      <c r="E12" s="18">
        <f t="shared" si="0"/>
        <v>-411.94000000000051</v>
      </c>
    </row>
    <row r="13" spans="1:5" x14ac:dyDescent="0.25">
      <c r="A13" s="19">
        <v>236.99</v>
      </c>
      <c r="B13" s="18">
        <v>-225.35</v>
      </c>
      <c r="C13" s="21">
        <v>-2714.6</v>
      </c>
      <c r="D13" s="21">
        <v>2665.54</v>
      </c>
      <c r="E13" s="18">
        <f t="shared" si="0"/>
        <v>-274.40999999999985</v>
      </c>
    </row>
    <row r="14" spans="1:5" x14ac:dyDescent="0.25">
      <c r="A14" s="19"/>
      <c r="C14" s="18">
        <f>SUM(C3:C13)</f>
        <v>-1826257.4700000002</v>
      </c>
      <c r="D14" s="18">
        <f>SUM(D3:D13)</f>
        <v>1796288.02</v>
      </c>
      <c r="E14" s="18"/>
    </row>
    <row r="15" spans="1:5" x14ac:dyDescent="0.25">
      <c r="A15" t="s">
        <v>36</v>
      </c>
      <c r="B15" s="20" t="s">
        <v>24</v>
      </c>
      <c r="C15" s="20" t="s">
        <v>20</v>
      </c>
      <c r="D15" s="20" t="s">
        <v>21</v>
      </c>
      <c r="E15" s="20" t="s">
        <v>25</v>
      </c>
    </row>
    <row r="16" spans="1:5" x14ac:dyDescent="0.25">
      <c r="A16" s="19">
        <v>236.7</v>
      </c>
      <c r="B16" s="18">
        <v>0</v>
      </c>
      <c r="C16" s="18">
        <v>-44694.05</v>
      </c>
      <c r="D16" s="18">
        <v>44694.05</v>
      </c>
      <c r="E16" s="18">
        <f>SUM(B16:D16)</f>
        <v>0</v>
      </c>
    </row>
    <row r="17" spans="1:16" x14ac:dyDescent="0.25">
      <c r="B17" s="18">
        <v>0</v>
      </c>
      <c r="C17" s="21">
        <v>0</v>
      </c>
      <c r="D17" s="21">
        <v>0</v>
      </c>
      <c r="E17" s="18">
        <f>SUM(B17:D17)</f>
        <v>0</v>
      </c>
    </row>
    <row r="18" spans="1:16" x14ac:dyDescent="0.25">
      <c r="B18" s="18"/>
      <c r="C18" s="18">
        <f>SUM(C16:C17)</f>
        <v>-44694.05</v>
      </c>
      <c r="D18" s="18">
        <f>SUM(D16:D17)</f>
        <v>44694.05</v>
      </c>
      <c r="E18" s="18"/>
    </row>
    <row r="19" spans="1:16" x14ac:dyDescent="0.25">
      <c r="A19" t="s">
        <v>30</v>
      </c>
      <c r="B19" s="20" t="s">
        <v>24</v>
      </c>
      <c r="C19" s="20" t="s">
        <v>20</v>
      </c>
      <c r="D19" s="20" t="s">
        <v>21</v>
      </c>
      <c r="E19" s="20" t="s">
        <v>25</v>
      </c>
    </row>
    <row r="20" spans="1:16" x14ac:dyDescent="0.25">
      <c r="A20" s="19">
        <v>236.5</v>
      </c>
      <c r="B20" s="18">
        <v>-38796.83</v>
      </c>
      <c r="C20" s="18">
        <v>-1210150.68</v>
      </c>
      <c r="D20" s="18">
        <v>1196783.43</v>
      </c>
      <c r="E20" s="18">
        <f>SUM(B20:D20)</f>
        <v>-52164.080000000075</v>
      </c>
      <c r="M20" s="18"/>
      <c r="N20" s="18"/>
      <c r="O20" s="18"/>
      <c r="P20" s="18"/>
    </row>
    <row r="21" spans="1:16" x14ac:dyDescent="0.25">
      <c r="B21" s="18">
        <v>0</v>
      </c>
      <c r="C21" s="21">
        <v>0</v>
      </c>
      <c r="D21" s="21">
        <v>0</v>
      </c>
      <c r="E21" s="18">
        <f>SUM(B21:D21)</f>
        <v>0</v>
      </c>
      <c r="M21" s="18"/>
      <c r="N21" s="21"/>
      <c r="O21" s="21"/>
      <c r="P21" s="18"/>
    </row>
    <row r="22" spans="1:16" x14ac:dyDescent="0.25">
      <c r="B22" s="18"/>
      <c r="C22" s="18">
        <f>SUM(C20:C21)</f>
        <v>-1210150.68</v>
      </c>
      <c r="D22" s="18">
        <f>SUM(D20:D21)</f>
        <v>1196783.43</v>
      </c>
      <c r="E22" s="18"/>
    </row>
    <row r="23" spans="1:16" x14ac:dyDescent="0.25">
      <c r="B23" s="18"/>
      <c r="C23" s="18"/>
      <c r="D23" s="18"/>
      <c r="E23" s="18"/>
    </row>
    <row r="24" spans="1:16" x14ac:dyDescent="0.25">
      <c r="A24" t="s">
        <v>38</v>
      </c>
      <c r="B24" s="18"/>
      <c r="C24" s="18">
        <f>C14+C18+C22</f>
        <v>-3081102.2</v>
      </c>
      <c r="D24" s="18">
        <f>D14+D18+D22</f>
        <v>3037765.5</v>
      </c>
      <c r="E24" s="18"/>
    </row>
    <row r="25" spans="1:16" x14ac:dyDescent="0.25">
      <c r="C25" s="18"/>
      <c r="D25" s="18"/>
      <c r="E25" s="18"/>
    </row>
    <row r="27" spans="1:16" x14ac:dyDescent="0.25">
      <c r="A27" t="s">
        <v>23</v>
      </c>
    </row>
    <row r="28" spans="1:16" x14ac:dyDescent="0.25">
      <c r="A28" s="19">
        <v>236.91</v>
      </c>
      <c r="B28" s="18">
        <v>-1232.21</v>
      </c>
      <c r="C28" s="18">
        <v>-19100.009999999998</v>
      </c>
      <c r="D28" s="18">
        <v>18880.02</v>
      </c>
      <c r="E28" s="18">
        <f>SUM(B28:D28)</f>
        <v>-1452.1999999999971</v>
      </c>
    </row>
    <row r="29" spans="1:16" x14ac:dyDescent="0.25">
      <c r="A29" s="19"/>
      <c r="B29" s="18">
        <v>0</v>
      </c>
      <c r="C29" s="21">
        <v>0</v>
      </c>
      <c r="D29" s="21">
        <v>0</v>
      </c>
      <c r="E29" s="18">
        <f>SUM(B29:D29)</f>
        <v>0</v>
      </c>
    </row>
    <row r="30" spans="1:16" x14ac:dyDescent="0.25">
      <c r="B30" s="18"/>
      <c r="C30" s="18">
        <f>SUM(C28:C29)</f>
        <v>-19100.009999999998</v>
      </c>
      <c r="D30" s="18">
        <f>SUM(D28:D29)</f>
        <v>18880.02</v>
      </c>
      <c r="E30" s="18"/>
    </row>
    <row r="31" spans="1:16" x14ac:dyDescent="0.25">
      <c r="B31" s="18"/>
      <c r="C31" s="18"/>
      <c r="D31" s="18"/>
      <c r="E31" s="18"/>
    </row>
    <row r="32" spans="1:16" ht="15.75" thickBot="1" x14ac:dyDescent="0.3">
      <c r="B32" s="18"/>
      <c r="C32" s="18"/>
      <c r="D32" s="18"/>
      <c r="E32" s="18"/>
    </row>
    <row r="33" spans="1:16" x14ac:dyDescent="0.25">
      <c r="A33" t="s">
        <v>26</v>
      </c>
      <c r="G33" s="28"/>
      <c r="H33" s="29"/>
      <c r="I33" s="30" t="s">
        <v>34</v>
      </c>
      <c r="K33" s="28"/>
      <c r="L33" s="29"/>
      <c r="M33" s="30" t="s">
        <v>35</v>
      </c>
    </row>
    <row r="34" spans="1:16" x14ac:dyDescent="0.25">
      <c r="A34" s="19">
        <v>236.2</v>
      </c>
      <c r="B34" s="18">
        <v>-48.93</v>
      </c>
      <c r="C34" s="18">
        <v>-2495.7399999999998</v>
      </c>
      <c r="D34" s="18">
        <v>2469.36</v>
      </c>
      <c r="E34" s="18">
        <f>SUM(B34:D34)</f>
        <v>-75.309999999999491</v>
      </c>
      <c r="G34" s="31" t="s">
        <v>31</v>
      </c>
      <c r="I34" s="36">
        <f>853.96+59.61+7.72+61.88</f>
        <v>983.17000000000007</v>
      </c>
      <c r="K34" s="31" t="s">
        <v>31</v>
      </c>
      <c r="M34" s="36">
        <v>1512.57</v>
      </c>
    </row>
    <row r="35" spans="1:16" x14ac:dyDescent="0.25">
      <c r="A35" s="19">
        <v>236.3</v>
      </c>
      <c r="B35" s="18"/>
      <c r="C35" s="18">
        <f>-244914.41-57278.28</f>
        <v>-302192.69</v>
      </c>
      <c r="D35" s="18">
        <f>244914.6+57278.09</f>
        <v>302192.69</v>
      </c>
      <c r="E35" s="18">
        <f>SUM(B35:D35)</f>
        <v>0</v>
      </c>
      <c r="G35" s="31" t="s">
        <v>32</v>
      </c>
      <c r="I35" s="36">
        <f>96173.11+8128.14+897.33+7900.61</f>
        <v>113099.19</v>
      </c>
      <c r="K35" s="31" t="s">
        <v>32</v>
      </c>
      <c r="M35" s="36">
        <v>191384.67</v>
      </c>
    </row>
    <row r="36" spans="1:16" x14ac:dyDescent="0.25">
      <c r="A36" s="19">
        <v>236.4</v>
      </c>
      <c r="B36" s="18">
        <v>-33.869999999999997</v>
      </c>
      <c r="C36" s="21">
        <v>-3142.11</v>
      </c>
      <c r="D36" s="21">
        <v>3110.32</v>
      </c>
      <c r="E36" s="18">
        <f>SUM(B36:D36)</f>
        <v>-65.659999999999854</v>
      </c>
      <c r="G36" s="31" t="s">
        <v>33</v>
      </c>
      <c r="I36" s="37">
        <f>648.36+46.2+6.87+49.47</f>
        <v>750.90000000000009</v>
      </c>
      <c r="K36" s="31" t="s">
        <v>33</v>
      </c>
      <c r="M36" s="37">
        <v>1169.31</v>
      </c>
    </row>
    <row r="37" spans="1:16" ht="15.75" thickBot="1" x14ac:dyDescent="0.3">
      <c r="B37" s="18"/>
      <c r="C37" s="18">
        <f>SUM(C34:C36)</f>
        <v>-307830.53999999998</v>
      </c>
      <c r="D37" s="18">
        <f>SUM(D34:D36)</f>
        <v>307772.37</v>
      </c>
      <c r="E37" s="18"/>
      <c r="G37" s="32"/>
      <c r="H37" s="33"/>
      <c r="I37" s="38">
        <f>SUM(I34:I36)</f>
        <v>114833.26</v>
      </c>
      <c r="K37" s="32"/>
      <c r="L37" s="33"/>
      <c r="M37" s="38">
        <f>SUM(M34:M36)</f>
        <v>194066.55000000002</v>
      </c>
    </row>
    <row r="42" spans="1:16" x14ac:dyDescent="0.25">
      <c r="A42" t="s">
        <v>29</v>
      </c>
      <c r="B42" s="20" t="s">
        <v>24</v>
      </c>
      <c r="C42" s="20" t="s">
        <v>20</v>
      </c>
      <c r="D42" s="20" t="s">
        <v>21</v>
      </c>
      <c r="E42" s="20" t="s">
        <v>25</v>
      </c>
    </row>
    <row r="43" spans="1:16" x14ac:dyDescent="0.25">
      <c r="A43" s="19">
        <v>236.1</v>
      </c>
      <c r="B43" s="18">
        <v>0</v>
      </c>
      <c r="C43" s="18">
        <v>-658533.47</v>
      </c>
      <c r="D43" s="18">
        <v>658533.47</v>
      </c>
      <c r="E43" s="18">
        <f>SUM(B43:D43)</f>
        <v>0</v>
      </c>
      <c r="M43" s="18"/>
      <c r="N43" s="18"/>
      <c r="O43" s="18"/>
      <c r="P43" s="18"/>
    </row>
    <row r="44" spans="1:16" x14ac:dyDescent="0.25">
      <c r="B44" s="18">
        <v>0</v>
      </c>
      <c r="C44" s="21">
        <v>0</v>
      </c>
      <c r="D44" s="21">
        <v>0</v>
      </c>
      <c r="E44" s="18">
        <f>SUM(B44:D44)</f>
        <v>0</v>
      </c>
      <c r="M44" s="18"/>
      <c r="N44" s="21"/>
      <c r="O44" s="21"/>
      <c r="P44" s="18"/>
    </row>
    <row r="45" spans="1:16" x14ac:dyDescent="0.25">
      <c r="B45" s="18"/>
      <c r="C45" s="18">
        <f>SUM(C43:C44)</f>
        <v>-658533.47</v>
      </c>
      <c r="D45" s="18">
        <f>SUM(D43:D44)</f>
        <v>658533.47</v>
      </c>
      <c r="E45" s="18"/>
    </row>
    <row r="49" spans="3:4" x14ac:dyDescent="0.25">
      <c r="C49" s="18">
        <f>C45+C37+C30+C24</f>
        <v>-4066566.22</v>
      </c>
      <c r="D49" s="18">
        <f>D45+D37+D30+D24</f>
        <v>4022951.36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Herrman</dc:creator>
  <cp:lastModifiedBy>Patsy</cp:lastModifiedBy>
  <cp:lastPrinted>2021-12-17T20:43:14Z</cp:lastPrinted>
  <dcterms:created xsi:type="dcterms:W3CDTF">2021-12-07T20:10:13Z</dcterms:created>
  <dcterms:modified xsi:type="dcterms:W3CDTF">2023-06-12T19:40:23Z</dcterms:modified>
</cp:coreProperties>
</file>