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15-READY (pw)\"/>
    </mc:Choice>
  </mc:AlternateContent>
  <xr:revisionPtr revIDLastSave="0" documentId="13_ncr:1_{7AD6274E-D49A-414E-B9E8-BE65105844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1" l="1"/>
  <c r="D19" i="1"/>
  <c r="O7" i="1"/>
  <c r="O19" i="1"/>
  <c r="N19" i="1"/>
  <c r="M19" i="1"/>
  <c r="L19" i="1"/>
  <c r="K19" i="1"/>
  <c r="J19" i="1"/>
  <c r="I19" i="1"/>
  <c r="H19" i="1"/>
  <c r="G19" i="1"/>
  <c r="F19" i="1"/>
  <c r="E19" i="1"/>
  <c r="P7" i="1"/>
  <c r="M7" i="1"/>
  <c r="L7" i="1"/>
  <c r="P14" i="1"/>
  <c r="P13" i="1"/>
  <c r="P12" i="1"/>
  <c r="P11" i="1"/>
  <c r="P10" i="1"/>
  <c r="P9" i="1"/>
  <c r="P8" i="1"/>
  <c r="P19" i="1" l="1"/>
  <c r="O39" i="1" l="1"/>
  <c r="N39" i="1"/>
  <c r="M39" i="1"/>
  <c r="L39" i="1"/>
  <c r="K39" i="1"/>
  <c r="I39" i="1"/>
  <c r="H39" i="1"/>
  <c r="F39" i="1"/>
  <c r="E39" i="1"/>
  <c r="D39" i="1"/>
  <c r="O51" i="1" l="1"/>
  <c r="N51" i="1"/>
  <c r="M51" i="1"/>
  <c r="L51" i="1"/>
  <c r="K51" i="1"/>
  <c r="J51" i="1"/>
  <c r="I51" i="1"/>
  <c r="H51" i="1"/>
  <c r="G51" i="1"/>
  <c r="F51" i="1"/>
  <c r="E51" i="1"/>
  <c r="D51" i="1"/>
  <c r="P46" i="1"/>
  <c r="P45" i="1"/>
  <c r="P44" i="1"/>
  <c r="P43" i="1"/>
  <c r="P42" i="1"/>
  <c r="P41" i="1"/>
  <c r="P40" i="1"/>
  <c r="P30" i="1"/>
  <c r="P29" i="1"/>
  <c r="P51" i="1" l="1"/>
  <c r="P39" i="1"/>
  <c r="Q18" i="1"/>
  <c r="Q17" i="1"/>
  <c r="Q16" i="1"/>
  <c r="Q15" i="1"/>
  <c r="Q14" i="1"/>
  <c r="Q13" i="1"/>
  <c r="Q12" i="1"/>
  <c r="Q11" i="1"/>
  <c r="Q10" i="1"/>
  <c r="Q9" i="1"/>
  <c r="Q8" i="1"/>
  <c r="Q7" i="1"/>
  <c r="E23" i="1"/>
  <c r="F23" i="1"/>
  <c r="G23" i="1"/>
  <c r="H23" i="1"/>
  <c r="I23" i="1"/>
  <c r="J23" i="1"/>
  <c r="K23" i="1"/>
  <c r="M23" i="1"/>
  <c r="N23" i="1"/>
  <c r="O23" i="1"/>
  <c r="L23" i="1"/>
  <c r="D23" i="1"/>
  <c r="P28" i="1"/>
  <c r="Q19" i="1" l="1"/>
  <c r="E35" i="1"/>
  <c r="F35" i="1"/>
  <c r="G35" i="1"/>
  <c r="H35" i="1"/>
  <c r="I35" i="1"/>
  <c r="J35" i="1"/>
  <c r="K35" i="1"/>
  <c r="L35" i="1"/>
  <c r="M35" i="1"/>
  <c r="N35" i="1"/>
  <c r="O35" i="1"/>
  <c r="D35" i="1"/>
  <c r="P27" i="1"/>
  <c r="P26" i="1"/>
  <c r="P25" i="1"/>
  <c r="P24" i="1"/>
  <c r="P23" i="1"/>
  <c r="P35" i="1" l="1"/>
  <c r="Q35" i="1" s="1"/>
  <c r="Q50" i="1"/>
  <c r="Q49" i="1"/>
  <c r="Q48" i="1"/>
  <c r="Q47" i="1"/>
  <c r="Q46" i="1"/>
  <c r="Q45" i="1"/>
  <c r="Q44" i="1"/>
  <c r="Q43" i="1"/>
  <c r="Q42" i="1"/>
  <c r="Q41" i="1"/>
  <c r="Q40" i="1"/>
  <c r="Q39" i="1"/>
  <c r="Q31" i="1"/>
  <c r="Q30" i="1"/>
  <c r="Q29" i="1"/>
  <c r="Q28" i="1"/>
  <c r="Q27" i="1"/>
  <c r="Q26" i="1"/>
  <c r="Q25" i="1"/>
  <c r="Q24" i="1"/>
  <c r="Q34" i="1"/>
  <c r="Q33" i="1"/>
  <c r="Q32" i="1"/>
  <c r="Q23" i="1"/>
  <c r="Q51" i="1" l="1"/>
</calcChain>
</file>

<file path=xl/sharedStrings.xml><?xml version="1.0" encoding="utf-8"?>
<sst xmlns="http://schemas.openxmlformats.org/spreadsheetml/2006/main" count="75" uniqueCount="26">
  <si>
    <t>TOTAL</t>
  </si>
  <si>
    <t>440.10</t>
  </si>
  <si>
    <t>442.10</t>
  </si>
  <si>
    <t>442.20  LP&lt;1000</t>
  </si>
  <si>
    <t>AES LP&lt;1000</t>
  </si>
  <si>
    <t>AES LP&gt;1000</t>
  </si>
  <si>
    <t>442.21</t>
  </si>
  <si>
    <t>444.00</t>
  </si>
  <si>
    <t>445.00</t>
  </si>
  <si>
    <t xml:space="preserve">             LP=&gt;1000</t>
  </si>
  <si>
    <t xml:space="preserve">             LP 1</t>
  </si>
  <si>
    <t xml:space="preserve">             LP 2</t>
  </si>
  <si>
    <t xml:space="preserve">             LP 3</t>
  </si>
  <si>
    <t>Schedule A</t>
  </si>
  <si>
    <t>Average</t>
  </si>
  <si>
    <t>Taylor County Rural Electric Cooperative Corporation</t>
  </si>
  <si>
    <t>Case No. 2023-00147</t>
  </si>
  <si>
    <t>Schedule R1 ETS</t>
  </si>
  <si>
    <t>Schedule GP1</t>
  </si>
  <si>
    <t>Schedule GP2</t>
  </si>
  <si>
    <t>Schedule B1</t>
  </si>
  <si>
    <t>TGP Special Contract</t>
  </si>
  <si>
    <t>Schedule C1</t>
  </si>
  <si>
    <t>TEST YEAR - 2021</t>
  </si>
  <si>
    <t>Exhibit 15</t>
  </si>
  <si>
    <t>Average Number of Customers on the Utility's system by rate schedule for the test year and two most recent calendar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</si>
</sst>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b/>
      <sz val="9"/>
      <name val="Helv"/>
    </font>
    <font>
      <sz val="10"/>
      <name val="MS Sans Serif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Microsoft Sans Serif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0" fontId="3" fillId="0" borderId="0" xfId="1" quotePrefix="1" applyFont="1" applyAlignment="1">
      <alignment horizontal="center"/>
    </xf>
    <xf numFmtId="0" fontId="3" fillId="0" borderId="2" xfId="1" quotePrefix="1" applyFont="1" applyBorder="1"/>
    <xf numFmtId="0" fontId="3" fillId="0" borderId="2" xfId="1" quotePrefix="1" applyFont="1" applyBorder="1" applyAlignment="1">
      <alignment horizontal="center"/>
    </xf>
    <xf numFmtId="0" fontId="3" fillId="0" borderId="0" xfId="1" quotePrefix="1" applyFont="1"/>
    <xf numFmtId="17" fontId="5" fillId="0" borderId="0" xfId="0" applyNumberFormat="1" applyFont="1"/>
    <xf numFmtId="17" fontId="7" fillId="0" borderId="0" xfId="0" applyNumberFormat="1" applyFont="1"/>
    <xf numFmtId="0" fontId="7" fillId="0" borderId="0" xfId="0" applyFont="1"/>
    <xf numFmtId="0" fontId="7" fillId="2" borderId="8" xfId="0" applyFont="1" applyFill="1" applyBorder="1" applyAlignment="1">
      <alignment horizontal="center"/>
    </xf>
    <xf numFmtId="17" fontId="6" fillId="2" borderId="8" xfId="0" applyNumberFormat="1" applyFont="1" applyFill="1" applyBorder="1"/>
    <xf numFmtId="17" fontId="6" fillId="2" borderId="7" xfId="0" applyNumberFormat="1" applyFont="1" applyFill="1" applyBorder="1"/>
    <xf numFmtId="0" fontId="8" fillId="2" borderId="4" xfId="1" quotePrefix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3" fontId="9" fillId="0" borderId="6" xfId="1" applyNumberFormat="1" applyFont="1" applyBorder="1"/>
    <xf numFmtId="37" fontId="9" fillId="0" borderId="6" xfId="1" applyNumberFormat="1" applyFont="1" applyBorder="1" applyProtection="1">
      <protection locked="0"/>
    </xf>
    <xf numFmtId="37" fontId="9" fillId="0" borderId="0" xfId="1" applyNumberFormat="1" applyFont="1" applyProtection="1">
      <protection locked="0"/>
    </xf>
    <xf numFmtId="3" fontId="9" fillId="0" borderId="2" xfId="1" applyNumberFormat="1" applyFont="1" applyBorder="1"/>
    <xf numFmtId="0" fontId="9" fillId="0" borderId="9" xfId="1" applyFont="1" applyBorder="1" applyAlignment="1">
      <alignment horizontal="center"/>
    </xf>
    <xf numFmtId="3" fontId="9" fillId="0" borderId="4" xfId="1" applyNumberFormat="1" applyFont="1" applyBorder="1" applyAlignment="1">
      <alignment horizontal="right"/>
    </xf>
    <xf numFmtId="3" fontId="9" fillId="2" borderId="1" xfId="0" quotePrefix="1" applyNumberFormat="1" applyFont="1" applyFill="1" applyBorder="1"/>
    <xf numFmtId="3" fontId="9" fillId="2" borderId="2" xfId="0" quotePrefix="1" applyNumberFormat="1" applyFont="1" applyFill="1" applyBorder="1"/>
    <xf numFmtId="3" fontId="9" fillId="2" borderId="3" xfId="0" quotePrefix="1" applyNumberFormat="1" applyFont="1" applyFill="1" applyBorder="1"/>
    <xf numFmtId="3" fontId="9" fillId="2" borderId="3" xfId="0" applyNumberFormat="1" applyFont="1" applyFill="1" applyBorder="1"/>
    <xf numFmtId="3" fontId="9" fillId="0" borderId="5" xfId="1" applyNumberFormat="1" applyFont="1" applyBorder="1"/>
    <xf numFmtId="3" fontId="9" fillId="0" borderId="0" xfId="1" applyNumberFormat="1" applyFont="1"/>
    <xf numFmtId="3" fontId="9" fillId="0" borderId="8" xfId="1" applyNumberFormat="1" applyFont="1" applyBorder="1" applyAlignment="1">
      <alignment horizontal="right"/>
    </xf>
    <xf numFmtId="3" fontId="9" fillId="0" borderId="7" xfId="1" applyNumberFormat="1" applyFont="1" applyBorder="1" applyAlignment="1">
      <alignment horizontal="right"/>
    </xf>
    <xf numFmtId="0" fontId="10" fillId="0" borderId="0" xfId="0" applyFont="1" applyAlignment="1">
      <alignment horizontal="center"/>
    </xf>
  </cellXfs>
  <cellStyles count="9">
    <cellStyle name="Comma 2" xfId="8" xr:uid="{00000000-0005-0000-0000-000000000000}"/>
    <cellStyle name="Normal" xfId="0" builtinId="0"/>
    <cellStyle name="Normal 2" xfId="3" xr:uid="{00000000-0005-0000-0000-000002000000}"/>
    <cellStyle name="Normal 3" xfId="4" xr:uid="{00000000-0005-0000-0000-000003000000}"/>
    <cellStyle name="Normal 4" xfId="6" xr:uid="{00000000-0005-0000-0000-000004000000}"/>
    <cellStyle name="Normal 5" xfId="7" xr:uid="{00000000-0005-0000-0000-000005000000}"/>
    <cellStyle name="Normal 6" xfId="2" xr:uid="{00000000-0005-0000-0000-000006000000}"/>
    <cellStyle name="Normal 7" xfId="1" xr:uid="{00000000-0005-0000-0000-000007000000}"/>
    <cellStyle name="Percent 2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topLeftCell="B1" workbookViewId="0">
      <selection activeCell="C45" sqref="C45"/>
    </sheetView>
  </sheetViews>
  <sheetFormatPr defaultRowHeight="15" x14ac:dyDescent="0.25"/>
  <cols>
    <col min="1" max="1" width="17" hidden="1" customWidth="1"/>
    <col min="2" max="2" width="4.42578125" customWidth="1"/>
    <col min="3" max="3" width="19.85546875" customWidth="1"/>
  </cols>
  <sheetData>
    <row r="1" spans="1:17" ht="18.75" x14ac:dyDescent="0.3">
      <c r="C1" s="7" t="s">
        <v>15</v>
      </c>
      <c r="D1" s="6"/>
      <c r="E1" s="1"/>
      <c r="F1" s="1"/>
      <c r="G1" s="1"/>
      <c r="H1" s="1"/>
      <c r="I1" s="1"/>
      <c r="P1" s="28" t="s">
        <v>24</v>
      </c>
      <c r="Q1" s="28"/>
    </row>
    <row r="2" spans="1:17" ht="15.6" customHeight="1" x14ac:dyDescent="0.3">
      <c r="C2" s="7" t="s">
        <v>16</v>
      </c>
      <c r="D2" s="6"/>
      <c r="E2" s="1"/>
      <c r="F2" s="1"/>
      <c r="G2" s="1"/>
      <c r="H2" s="1"/>
      <c r="I2" s="1"/>
    </row>
    <row r="3" spans="1:17" ht="15.75" x14ac:dyDescent="0.25">
      <c r="C3" s="8" t="s">
        <v>25</v>
      </c>
    </row>
    <row r="4" spans="1:17" ht="15.75" x14ac:dyDescent="0.25">
      <c r="C4" s="8"/>
    </row>
    <row r="6" spans="1:17" ht="15.75" x14ac:dyDescent="0.25">
      <c r="C6" s="9">
        <v>2020</v>
      </c>
      <c r="D6" s="10">
        <v>43861</v>
      </c>
      <c r="E6" s="11">
        <v>43889</v>
      </c>
      <c r="F6" s="11">
        <v>43921</v>
      </c>
      <c r="G6" s="11">
        <v>43951</v>
      </c>
      <c r="H6" s="11">
        <v>43982</v>
      </c>
      <c r="I6" s="11">
        <v>44012</v>
      </c>
      <c r="J6" s="11">
        <v>44042</v>
      </c>
      <c r="K6" s="11">
        <v>44074</v>
      </c>
      <c r="L6" s="11">
        <v>44104</v>
      </c>
      <c r="M6" s="11">
        <v>44135</v>
      </c>
      <c r="N6" s="11">
        <v>44165</v>
      </c>
      <c r="O6" s="11">
        <v>44196</v>
      </c>
      <c r="P6" s="12" t="s">
        <v>0</v>
      </c>
      <c r="Q6" s="13" t="s">
        <v>14</v>
      </c>
    </row>
    <row r="7" spans="1:17" x14ac:dyDescent="0.25">
      <c r="A7" s="3" t="s">
        <v>1</v>
      </c>
      <c r="B7" s="5"/>
      <c r="C7" s="14" t="s">
        <v>13</v>
      </c>
      <c r="D7" s="14">
        <v>23490</v>
      </c>
      <c r="E7" s="25">
        <v>23517</v>
      </c>
      <c r="F7" s="25">
        <v>23494</v>
      </c>
      <c r="G7" s="25">
        <v>23468</v>
      </c>
      <c r="H7" s="25">
        <v>23505</v>
      </c>
      <c r="I7" s="25">
        <v>23582</v>
      </c>
      <c r="J7" s="25">
        <v>23570</v>
      </c>
      <c r="K7" s="25">
        <v>23658</v>
      </c>
      <c r="L7" s="25">
        <f>23712+1</f>
        <v>23713</v>
      </c>
      <c r="M7" s="25">
        <f>23804+2</f>
        <v>23806</v>
      </c>
      <c r="N7" s="25">
        <v>23631</v>
      </c>
      <c r="O7" s="25">
        <f>23773+1</f>
        <v>23774</v>
      </c>
      <c r="P7" s="17">
        <f t="shared" ref="P7:P15" si="0">SUM(D7:O7)</f>
        <v>283208</v>
      </c>
      <c r="Q7" s="20">
        <f>P7/12</f>
        <v>23600.666666666668</v>
      </c>
    </row>
    <row r="8" spans="1:17" x14ac:dyDescent="0.25">
      <c r="A8" s="3" t="s">
        <v>2</v>
      </c>
      <c r="B8" s="5"/>
      <c r="C8" s="14" t="s">
        <v>17</v>
      </c>
      <c r="D8" s="14">
        <v>19</v>
      </c>
      <c r="E8" s="25">
        <v>19</v>
      </c>
      <c r="F8" s="25">
        <v>19</v>
      </c>
      <c r="G8" s="25">
        <v>19</v>
      </c>
      <c r="H8" s="25">
        <v>19</v>
      </c>
      <c r="I8" s="25">
        <v>19</v>
      </c>
      <c r="J8" s="25">
        <v>20</v>
      </c>
      <c r="K8" s="25">
        <v>19</v>
      </c>
      <c r="L8" s="25">
        <v>19</v>
      </c>
      <c r="M8" s="25">
        <v>19</v>
      </c>
      <c r="N8" s="25">
        <v>19</v>
      </c>
      <c r="O8" s="25">
        <v>20</v>
      </c>
      <c r="P8" s="17">
        <f t="shared" si="0"/>
        <v>230</v>
      </c>
      <c r="Q8" s="21">
        <f t="shared" ref="Q8:Q18" si="1">P8/12</f>
        <v>19.166666666666668</v>
      </c>
    </row>
    <row r="9" spans="1:17" x14ac:dyDescent="0.25">
      <c r="A9" s="3" t="s">
        <v>3</v>
      </c>
      <c r="B9" s="5"/>
      <c r="C9" s="14" t="s">
        <v>18</v>
      </c>
      <c r="D9" s="14">
        <v>2896</v>
      </c>
      <c r="E9" s="25">
        <v>2886</v>
      </c>
      <c r="F9" s="25">
        <v>2875</v>
      </c>
      <c r="G9" s="25">
        <v>2869</v>
      </c>
      <c r="H9" s="25">
        <v>2866</v>
      </c>
      <c r="I9" s="25">
        <v>2886</v>
      </c>
      <c r="J9" s="25">
        <v>2872</v>
      </c>
      <c r="K9" s="25">
        <v>2858</v>
      </c>
      <c r="L9" s="25">
        <v>2868</v>
      </c>
      <c r="M9" s="25">
        <v>2880</v>
      </c>
      <c r="N9" s="25">
        <v>2864</v>
      </c>
      <c r="O9" s="25">
        <v>2882</v>
      </c>
      <c r="P9" s="17">
        <f t="shared" si="0"/>
        <v>34502</v>
      </c>
      <c r="Q9" s="21">
        <f t="shared" si="1"/>
        <v>2875.1666666666665</v>
      </c>
    </row>
    <row r="10" spans="1:17" x14ac:dyDescent="0.25">
      <c r="A10" s="4" t="s">
        <v>4</v>
      </c>
      <c r="B10" s="2"/>
      <c r="C10" s="14" t="s">
        <v>19</v>
      </c>
      <c r="D10" s="14">
        <v>342</v>
      </c>
      <c r="E10" s="25">
        <v>342</v>
      </c>
      <c r="F10" s="25">
        <v>343</v>
      </c>
      <c r="G10" s="25">
        <v>344</v>
      </c>
      <c r="H10" s="25">
        <v>345</v>
      </c>
      <c r="I10" s="25">
        <v>347</v>
      </c>
      <c r="J10" s="25">
        <v>347</v>
      </c>
      <c r="K10" s="25">
        <v>347</v>
      </c>
      <c r="L10" s="25">
        <v>347</v>
      </c>
      <c r="M10" s="25">
        <v>350</v>
      </c>
      <c r="N10" s="25">
        <v>346</v>
      </c>
      <c r="O10" s="25">
        <v>350</v>
      </c>
      <c r="P10" s="17">
        <f t="shared" si="0"/>
        <v>4150</v>
      </c>
      <c r="Q10" s="21">
        <f t="shared" si="1"/>
        <v>345.83333333333331</v>
      </c>
    </row>
    <row r="11" spans="1:17" x14ac:dyDescent="0.25">
      <c r="A11" s="3" t="s">
        <v>9</v>
      </c>
      <c r="B11" s="5"/>
      <c r="C11" s="14" t="s">
        <v>20</v>
      </c>
      <c r="D11" s="14">
        <v>3</v>
      </c>
      <c r="E11" s="14">
        <v>5</v>
      </c>
      <c r="F11" s="14">
        <v>5</v>
      </c>
      <c r="G11" s="14">
        <v>5</v>
      </c>
      <c r="H11" s="14">
        <v>5</v>
      </c>
      <c r="I11" s="14">
        <v>5</v>
      </c>
      <c r="J11" s="14">
        <v>5</v>
      </c>
      <c r="K11" s="14">
        <v>5</v>
      </c>
      <c r="L11" s="14">
        <v>5</v>
      </c>
      <c r="M11" s="14">
        <v>5</v>
      </c>
      <c r="N11" s="14">
        <v>5</v>
      </c>
      <c r="O11" s="14">
        <v>5</v>
      </c>
      <c r="P11" s="17">
        <f t="shared" si="0"/>
        <v>58</v>
      </c>
      <c r="Q11" s="21">
        <f t="shared" si="1"/>
        <v>4.833333333333333</v>
      </c>
    </row>
    <row r="12" spans="1:17" x14ac:dyDescent="0.25">
      <c r="A12" s="3" t="s">
        <v>10</v>
      </c>
      <c r="B12" s="5"/>
      <c r="C12" s="14" t="s">
        <v>22</v>
      </c>
      <c r="D12" s="15">
        <v>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7">
        <f t="shared" si="0"/>
        <v>1</v>
      </c>
      <c r="Q12" s="21">
        <f t="shared" si="1"/>
        <v>8.3333333333333329E-2</v>
      </c>
    </row>
    <row r="13" spans="1:17" x14ac:dyDescent="0.25">
      <c r="A13" s="3" t="s">
        <v>11</v>
      </c>
      <c r="B13" s="5"/>
      <c r="C13" s="14" t="s">
        <v>21</v>
      </c>
      <c r="D13" s="15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7">
        <f t="shared" si="0"/>
        <v>12</v>
      </c>
      <c r="Q13" s="21">
        <f t="shared" si="1"/>
        <v>1</v>
      </c>
    </row>
    <row r="14" spans="1:17" x14ac:dyDescent="0.25">
      <c r="A14" s="3" t="s">
        <v>12</v>
      </c>
      <c r="B14" s="5"/>
      <c r="C14" s="14" t="s">
        <v>18</v>
      </c>
      <c r="D14" s="14">
        <v>8</v>
      </c>
      <c r="E14" s="25">
        <v>8</v>
      </c>
      <c r="F14" s="25">
        <v>8</v>
      </c>
      <c r="G14" s="25">
        <v>8</v>
      </c>
      <c r="H14" s="25">
        <v>8</v>
      </c>
      <c r="I14" s="25">
        <v>8</v>
      </c>
      <c r="J14" s="25">
        <v>8</v>
      </c>
      <c r="K14" s="25">
        <v>8</v>
      </c>
      <c r="L14" s="25">
        <v>8</v>
      </c>
      <c r="M14" s="25">
        <v>9</v>
      </c>
      <c r="N14" s="25">
        <v>9</v>
      </c>
      <c r="O14" s="25">
        <v>9</v>
      </c>
      <c r="P14" s="17">
        <f t="shared" si="0"/>
        <v>99</v>
      </c>
      <c r="Q14" s="21">
        <f t="shared" si="1"/>
        <v>8.25</v>
      </c>
    </row>
    <row r="15" spans="1:17" x14ac:dyDescent="0.25">
      <c r="A15" s="4" t="s">
        <v>5</v>
      </c>
      <c r="B15" s="2"/>
      <c r="C15" s="14" t="s">
        <v>17</v>
      </c>
      <c r="D15" s="14">
        <v>26</v>
      </c>
      <c r="E15" s="25">
        <v>26</v>
      </c>
      <c r="F15" s="25">
        <v>26</v>
      </c>
      <c r="G15" s="25">
        <v>26</v>
      </c>
      <c r="H15" s="25">
        <v>26</v>
      </c>
      <c r="I15" s="25">
        <v>26</v>
      </c>
      <c r="J15" s="25">
        <v>27</v>
      </c>
      <c r="K15" s="25">
        <v>26</v>
      </c>
      <c r="L15" s="25">
        <v>26</v>
      </c>
      <c r="M15" s="25">
        <v>27</v>
      </c>
      <c r="N15" s="25">
        <v>26</v>
      </c>
      <c r="O15" s="25">
        <v>27</v>
      </c>
      <c r="P15" s="17">
        <f t="shared" si="0"/>
        <v>315</v>
      </c>
      <c r="Q15" s="21">
        <f t="shared" si="1"/>
        <v>26.25</v>
      </c>
    </row>
    <row r="16" spans="1:17" x14ac:dyDescent="0.25">
      <c r="A16" s="3" t="s">
        <v>6</v>
      </c>
      <c r="B16" s="5"/>
      <c r="C16" s="14"/>
      <c r="D16" s="1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7"/>
      <c r="Q16" s="21">
        <f t="shared" si="1"/>
        <v>0</v>
      </c>
    </row>
    <row r="17" spans="1:17" x14ac:dyDescent="0.25">
      <c r="A17" s="3" t="s">
        <v>7</v>
      </c>
      <c r="B17" s="5"/>
      <c r="C17" s="14"/>
      <c r="D17" s="1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17"/>
      <c r="Q17" s="21">
        <f t="shared" si="1"/>
        <v>0</v>
      </c>
    </row>
    <row r="18" spans="1:17" x14ac:dyDescent="0.25">
      <c r="A18" s="3" t="s">
        <v>8</v>
      </c>
      <c r="B18" s="5"/>
      <c r="C18" s="14"/>
      <c r="D18" s="1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7"/>
      <c r="Q18" s="22">
        <f t="shared" si="1"/>
        <v>0</v>
      </c>
    </row>
    <row r="19" spans="1:17" x14ac:dyDescent="0.25">
      <c r="C19" s="18" t="s">
        <v>0</v>
      </c>
      <c r="D19" s="26">
        <f>SUM(D7:D18)</f>
        <v>26786</v>
      </c>
      <c r="E19" s="26">
        <f t="shared" ref="E19:O19" si="2">SUM(E7:E18)</f>
        <v>26804</v>
      </c>
      <c r="F19" s="26">
        <f t="shared" si="2"/>
        <v>26771</v>
      </c>
      <c r="G19" s="26">
        <f t="shared" si="2"/>
        <v>26740</v>
      </c>
      <c r="H19" s="26">
        <f t="shared" si="2"/>
        <v>26775</v>
      </c>
      <c r="I19" s="26">
        <f t="shared" si="2"/>
        <v>26874</v>
      </c>
      <c r="J19" s="26">
        <f t="shared" si="2"/>
        <v>26850</v>
      </c>
      <c r="K19" s="26">
        <f t="shared" si="2"/>
        <v>26922</v>
      </c>
      <c r="L19" s="26">
        <f t="shared" si="2"/>
        <v>26987</v>
      </c>
      <c r="M19" s="26">
        <f t="shared" si="2"/>
        <v>27097</v>
      </c>
      <c r="N19" s="26">
        <f t="shared" si="2"/>
        <v>26901</v>
      </c>
      <c r="O19" s="26">
        <f t="shared" si="2"/>
        <v>27068</v>
      </c>
      <c r="P19" s="19">
        <f>SUM(D19:O19)</f>
        <v>322575</v>
      </c>
      <c r="Q19" s="23">
        <f>SUM(Q7:Q18)</f>
        <v>26881.25</v>
      </c>
    </row>
    <row r="22" spans="1:17" ht="15.75" x14ac:dyDescent="0.25">
      <c r="C22" s="9" t="s">
        <v>23</v>
      </c>
      <c r="D22" s="10">
        <v>44197</v>
      </c>
      <c r="E22" s="11">
        <v>44228</v>
      </c>
      <c r="F22" s="11">
        <v>44256</v>
      </c>
      <c r="G22" s="11">
        <v>44287</v>
      </c>
      <c r="H22" s="11">
        <v>44317</v>
      </c>
      <c r="I22" s="11">
        <v>44348</v>
      </c>
      <c r="J22" s="11">
        <v>44378</v>
      </c>
      <c r="K22" s="11">
        <v>44409</v>
      </c>
      <c r="L22" s="11">
        <v>44440</v>
      </c>
      <c r="M22" s="11">
        <v>44470</v>
      </c>
      <c r="N22" s="11">
        <v>44501</v>
      </c>
      <c r="O22" s="11">
        <v>44531</v>
      </c>
      <c r="P22" s="12" t="s">
        <v>0</v>
      </c>
      <c r="Q22" s="13" t="s">
        <v>14</v>
      </c>
    </row>
    <row r="23" spans="1:17" x14ac:dyDescent="0.25">
      <c r="A23" s="3" t="s">
        <v>1</v>
      </c>
      <c r="B23" s="5"/>
      <c r="C23" s="14" t="s">
        <v>13</v>
      </c>
      <c r="D23" s="24">
        <f>23742+2</f>
        <v>23744</v>
      </c>
      <c r="E23" s="25">
        <f>23800+1</f>
        <v>23801</v>
      </c>
      <c r="F23" s="25">
        <f>23926+0</f>
        <v>23926</v>
      </c>
      <c r="G23" s="25">
        <f>23859+2</f>
        <v>23861</v>
      </c>
      <c r="H23" s="25">
        <f>23866+0</f>
        <v>23866</v>
      </c>
      <c r="I23" s="25">
        <f>23942+2</f>
        <v>23944</v>
      </c>
      <c r="J23" s="25">
        <f>23853+0</f>
        <v>23853</v>
      </c>
      <c r="K23" s="25">
        <f>23980+2</f>
        <v>23982</v>
      </c>
      <c r="L23" s="25">
        <f>23952+1</f>
        <v>23953</v>
      </c>
      <c r="M23" s="25">
        <f>24004</f>
        <v>24004</v>
      </c>
      <c r="N23" s="25">
        <f>24013+2</f>
        <v>24015</v>
      </c>
      <c r="O23" s="25">
        <f>24097+1</f>
        <v>24098</v>
      </c>
      <c r="P23" s="17">
        <f t="shared" ref="P23:P30" si="3">SUM(D23:O23)</f>
        <v>287047</v>
      </c>
      <c r="Q23" s="20">
        <f>P23/12</f>
        <v>23920.583333333332</v>
      </c>
    </row>
    <row r="24" spans="1:17" x14ac:dyDescent="0.25">
      <c r="A24" s="3" t="s">
        <v>2</v>
      </c>
      <c r="B24" s="5"/>
      <c r="C24" s="14" t="s">
        <v>17</v>
      </c>
      <c r="D24" s="14">
        <v>18</v>
      </c>
      <c r="E24" s="14">
        <v>18</v>
      </c>
      <c r="F24" s="14">
        <v>18</v>
      </c>
      <c r="G24" s="14">
        <v>18</v>
      </c>
      <c r="H24" s="14">
        <v>18</v>
      </c>
      <c r="I24" s="14">
        <v>18</v>
      </c>
      <c r="J24" s="14">
        <v>18</v>
      </c>
      <c r="K24" s="14">
        <v>18</v>
      </c>
      <c r="L24" s="14">
        <v>18</v>
      </c>
      <c r="M24" s="25">
        <v>17</v>
      </c>
      <c r="N24" s="25">
        <v>17</v>
      </c>
      <c r="O24" s="25">
        <v>17</v>
      </c>
      <c r="P24" s="17">
        <f t="shared" si="3"/>
        <v>213</v>
      </c>
      <c r="Q24" s="21">
        <f t="shared" ref="Q24:Q31" si="4">P24/12</f>
        <v>17.75</v>
      </c>
    </row>
    <row r="25" spans="1:17" x14ac:dyDescent="0.25">
      <c r="A25" s="3" t="s">
        <v>3</v>
      </c>
      <c r="B25" s="5"/>
      <c r="C25" s="14" t="s">
        <v>18</v>
      </c>
      <c r="D25" s="14">
        <v>2880</v>
      </c>
      <c r="E25" s="25">
        <v>2886</v>
      </c>
      <c r="F25" s="25">
        <v>2923</v>
      </c>
      <c r="G25" s="25">
        <v>2911</v>
      </c>
      <c r="H25" s="25">
        <v>2927</v>
      </c>
      <c r="I25" s="25">
        <v>2941</v>
      </c>
      <c r="J25" s="25">
        <v>2946</v>
      </c>
      <c r="K25" s="25">
        <v>2924</v>
      </c>
      <c r="L25" s="25">
        <v>2936</v>
      </c>
      <c r="M25" s="25">
        <v>2937</v>
      </c>
      <c r="N25" s="25">
        <v>2943</v>
      </c>
      <c r="O25" s="25">
        <v>2928</v>
      </c>
      <c r="P25" s="17">
        <f t="shared" si="3"/>
        <v>35082</v>
      </c>
      <c r="Q25" s="21">
        <f t="shared" si="4"/>
        <v>2923.5</v>
      </c>
    </row>
    <row r="26" spans="1:17" x14ac:dyDescent="0.25">
      <c r="A26" s="4" t="s">
        <v>4</v>
      </c>
      <c r="B26" s="2"/>
      <c r="C26" s="14" t="s">
        <v>19</v>
      </c>
      <c r="D26" s="14">
        <v>345</v>
      </c>
      <c r="E26" s="25">
        <v>348</v>
      </c>
      <c r="F26" s="25">
        <v>352</v>
      </c>
      <c r="G26" s="25">
        <v>352</v>
      </c>
      <c r="H26" s="25">
        <v>352</v>
      </c>
      <c r="I26" s="25">
        <v>353</v>
      </c>
      <c r="J26" s="25">
        <v>352</v>
      </c>
      <c r="K26" s="25">
        <v>355</v>
      </c>
      <c r="L26" s="25">
        <v>351</v>
      </c>
      <c r="M26" s="25">
        <v>353</v>
      </c>
      <c r="N26" s="25">
        <v>354</v>
      </c>
      <c r="O26" s="25">
        <v>354</v>
      </c>
      <c r="P26" s="17">
        <f t="shared" si="3"/>
        <v>4221</v>
      </c>
      <c r="Q26" s="21">
        <f t="shared" si="4"/>
        <v>351.75</v>
      </c>
    </row>
    <row r="27" spans="1:17" x14ac:dyDescent="0.25">
      <c r="A27" s="3" t="s">
        <v>9</v>
      </c>
      <c r="B27" s="5"/>
      <c r="C27" s="14" t="s">
        <v>20</v>
      </c>
      <c r="D27" s="14">
        <v>5</v>
      </c>
      <c r="E27" s="14">
        <v>5</v>
      </c>
      <c r="F27" s="14">
        <v>5</v>
      </c>
      <c r="G27" s="14">
        <v>5</v>
      </c>
      <c r="H27" s="14">
        <v>5</v>
      </c>
      <c r="I27" s="14">
        <v>5</v>
      </c>
      <c r="J27" s="14">
        <v>5</v>
      </c>
      <c r="K27" s="14">
        <v>5</v>
      </c>
      <c r="L27" s="14">
        <v>5</v>
      </c>
      <c r="M27" s="14">
        <v>5</v>
      </c>
      <c r="N27" s="14">
        <v>5</v>
      </c>
      <c r="O27" s="14">
        <v>5</v>
      </c>
      <c r="P27" s="17">
        <f t="shared" si="3"/>
        <v>60</v>
      </c>
      <c r="Q27" s="21">
        <f t="shared" si="4"/>
        <v>5</v>
      </c>
    </row>
    <row r="28" spans="1:17" x14ac:dyDescent="0.25">
      <c r="A28" s="3" t="s">
        <v>10</v>
      </c>
      <c r="B28" s="5"/>
      <c r="C28" s="14" t="s">
        <v>21</v>
      </c>
      <c r="D28" s="15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7">
        <f t="shared" si="3"/>
        <v>12</v>
      </c>
      <c r="Q28" s="21">
        <f t="shared" si="4"/>
        <v>1</v>
      </c>
    </row>
    <row r="29" spans="1:17" x14ac:dyDescent="0.25">
      <c r="A29" s="3" t="s">
        <v>11</v>
      </c>
      <c r="B29" s="5"/>
      <c r="C29" s="14" t="s">
        <v>18</v>
      </c>
      <c r="D29" s="15">
        <v>8</v>
      </c>
      <c r="E29" s="16">
        <v>8</v>
      </c>
      <c r="F29" s="16">
        <v>8</v>
      </c>
      <c r="G29" s="16">
        <v>9</v>
      </c>
      <c r="H29" s="16">
        <v>9</v>
      </c>
      <c r="I29" s="16">
        <v>9</v>
      </c>
      <c r="J29" s="16">
        <v>9</v>
      </c>
      <c r="K29" s="16">
        <v>9</v>
      </c>
      <c r="L29" s="16">
        <v>9</v>
      </c>
      <c r="M29" s="16">
        <v>9</v>
      </c>
      <c r="N29" s="16">
        <v>9</v>
      </c>
      <c r="O29" s="16">
        <v>9</v>
      </c>
      <c r="P29" s="17">
        <f t="shared" si="3"/>
        <v>105</v>
      </c>
      <c r="Q29" s="21">
        <f t="shared" si="4"/>
        <v>8.75</v>
      </c>
    </row>
    <row r="30" spans="1:17" x14ac:dyDescent="0.25">
      <c r="A30" s="3" t="s">
        <v>12</v>
      </c>
      <c r="B30" s="5"/>
      <c r="C30" s="14" t="s">
        <v>17</v>
      </c>
      <c r="D30" s="14">
        <v>26</v>
      </c>
      <c r="E30" s="25">
        <v>24</v>
      </c>
      <c r="F30" s="25">
        <v>24</v>
      </c>
      <c r="G30" s="25">
        <v>24</v>
      </c>
      <c r="H30" s="25">
        <v>24</v>
      </c>
      <c r="I30" s="25">
        <v>24</v>
      </c>
      <c r="J30" s="25">
        <v>24</v>
      </c>
      <c r="K30" s="25">
        <v>24</v>
      </c>
      <c r="L30" s="25">
        <v>25</v>
      </c>
      <c r="M30" s="25">
        <v>23</v>
      </c>
      <c r="N30" s="25">
        <v>23</v>
      </c>
      <c r="O30" s="25">
        <v>23</v>
      </c>
      <c r="P30" s="17">
        <f t="shared" si="3"/>
        <v>288</v>
      </c>
      <c r="Q30" s="21">
        <f t="shared" si="4"/>
        <v>24</v>
      </c>
    </row>
    <row r="31" spans="1:17" x14ac:dyDescent="0.25">
      <c r="A31" s="4" t="s">
        <v>5</v>
      </c>
      <c r="B31" s="2"/>
      <c r="C31" s="14"/>
      <c r="D31" s="1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17"/>
      <c r="Q31" s="21">
        <f t="shared" si="4"/>
        <v>0</v>
      </c>
    </row>
    <row r="32" spans="1:17" x14ac:dyDescent="0.25">
      <c r="A32" s="3" t="s">
        <v>6</v>
      </c>
      <c r="B32" s="5"/>
      <c r="C32" s="14"/>
      <c r="D32" s="1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7"/>
      <c r="Q32" s="21">
        <f t="shared" ref="Q32:Q35" si="5">P32/12</f>
        <v>0</v>
      </c>
    </row>
    <row r="33" spans="1:17" x14ac:dyDescent="0.25">
      <c r="A33" s="3" t="s">
        <v>7</v>
      </c>
      <c r="B33" s="5"/>
      <c r="C33" s="14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7"/>
      <c r="Q33" s="21">
        <f t="shared" si="5"/>
        <v>0</v>
      </c>
    </row>
    <row r="34" spans="1:17" x14ac:dyDescent="0.25">
      <c r="A34" s="3" t="s">
        <v>8</v>
      </c>
      <c r="B34" s="5"/>
      <c r="C34" s="14"/>
      <c r="D34" s="1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17"/>
      <c r="Q34" s="22">
        <f t="shared" si="5"/>
        <v>0</v>
      </c>
    </row>
    <row r="35" spans="1:17" x14ac:dyDescent="0.25">
      <c r="C35" s="18" t="s">
        <v>0</v>
      </c>
      <c r="D35" s="26">
        <f>SUM(D23:D34)</f>
        <v>27027</v>
      </c>
      <c r="E35" s="26">
        <f t="shared" ref="E35:O35" si="6">SUM(E23:E34)</f>
        <v>27091</v>
      </c>
      <c r="F35" s="26">
        <f t="shared" si="6"/>
        <v>27257</v>
      </c>
      <c r="G35" s="26">
        <f t="shared" si="6"/>
        <v>27181</v>
      </c>
      <c r="H35" s="26">
        <f t="shared" si="6"/>
        <v>27202</v>
      </c>
      <c r="I35" s="26">
        <f t="shared" si="6"/>
        <v>27295</v>
      </c>
      <c r="J35" s="26">
        <f t="shared" si="6"/>
        <v>27208</v>
      </c>
      <c r="K35" s="26">
        <f t="shared" si="6"/>
        <v>27318</v>
      </c>
      <c r="L35" s="26">
        <f t="shared" si="6"/>
        <v>27298</v>
      </c>
      <c r="M35" s="26">
        <f t="shared" si="6"/>
        <v>27349</v>
      </c>
      <c r="N35" s="26">
        <f t="shared" si="6"/>
        <v>27367</v>
      </c>
      <c r="O35" s="26">
        <f t="shared" si="6"/>
        <v>27435</v>
      </c>
      <c r="P35" s="19">
        <f>SUM(D35:O35)</f>
        <v>327028</v>
      </c>
      <c r="Q35" s="23">
        <f t="shared" si="5"/>
        <v>27252.333333333332</v>
      </c>
    </row>
    <row r="38" spans="1:17" ht="15.75" x14ac:dyDescent="0.25">
      <c r="C38" s="9">
        <v>2022</v>
      </c>
      <c r="D38" s="10">
        <v>44562</v>
      </c>
      <c r="E38" s="11">
        <v>44620</v>
      </c>
      <c r="F38" s="11">
        <v>44621</v>
      </c>
      <c r="G38" s="11">
        <v>44652</v>
      </c>
      <c r="H38" s="11">
        <v>44682</v>
      </c>
      <c r="I38" s="11">
        <v>44713</v>
      </c>
      <c r="J38" s="11">
        <v>44743</v>
      </c>
      <c r="K38" s="11">
        <v>44774</v>
      </c>
      <c r="L38" s="11">
        <v>44805</v>
      </c>
      <c r="M38" s="11">
        <v>44835</v>
      </c>
      <c r="N38" s="11">
        <v>44866</v>
      </c>
      <c r="O38" s="11">
        <v>44896</v>
      </c>
      <c r="P38" s="12" t="s">
        <v>0</v>
      </c>
      <c r="Q38" s="13" t="s">
        <v>14</v>
      </c>
    </row>
    <row r="39" spans="1:17" x14ac:dyDescent="0.25">
      <c r="A39" s="3" t="s">
        <v>1</v>
      </c>
      <c r="B39" s="5"/>
      <c r="C39" s="14" t="s">
        <v>13</v>
      </c>
      <c r="D39" s="14">
        <f>24035+1</f>
        <v>24036</v>
      </c>
      <c r="E39" s="25">
        <f>24004+1</f>
        <v>24005</v>
      </c>
      <c r="F39" s="25">
        <f>24208+1</f>
        <v>24209</v>
      </c>
      <c r="G39" s="25">
        <v>24100</v>
      </c>
      <c r="H39" s="25">
        <f>24141+2</f>
        <v>24143</v>
      </c>
      <c r="I39" s="25">
        <f>24155+1</f>
        <v>24156</v>
      </c>
      <c r="J39" s="25">
        <v>24203</v>
      </c>
      <c r="K39" s="25">
        <f>24275+2</f>
        <v>24277</v>
      </c>
      <c r="L39" s="25">
        <f>24435+2</f>
        <v>24437</v>
      </c>
      <c r="M39" s="25">
        <f>24492+2</f>
        <v>24494</v>
      </c>
      <c r="N39" s="25">
        <f>24128+2</f>
        <v>24130</v>
      </c>
      <c r="O39" s="25">
        <f>24540+2</f>
        <v>24542</v>
      </c>
      <c r="P39" s="17">
        <f t="shared" ref="P39:P46" si="7">SUM(D39:O39)</f>
        <v>290732</v>
      </c>
      <c r="Q39" s="20">
        <f>P39/12</f>
        <v>24227.666666666668</v>
      </c>
    </row>
    <row r="40" spans="1:17" x14ac:dyDescent="0.25">
      <c r="A40" s="3" t="s">
        <v>2</v>
      </c>
      <c r="B40" s="5"/>
      <c r="C40" s="14" t="s">
        <v>17</v>
      </c>
      <c r="D40" s="14">
        <v>17</v>
      </c>
      <c r="E40" s="25">
        <v>17</v>
      </c>
      <c r="F40" s="25">
        <v>17</v>
      </c>
      <c r="G40" s="25">
        <v>17</v>
      </c>
      <c r="H40" s="25">
        <v>17</v>
      </c>
      <c r="I40" s="25">
        <v>17</v>
      </c>
      <c r="J40" s="25">
        <v>17</v>
      </c>
      <c r="K40" s="25">
        <v>18</v>
      </c>
      <c r="L40" s="25">
        <v>15</v>
      </c>
      <c r="M40" s="25">
        <v>16</v>
      </c>
      <c r="N40" s="25">
        <v>16</v>
      </c>
      <c r="O40" s="25">
        <v>16</v>
      </c>
      <c r="P40" s="17">
        <f t="shared" si="7"/>
        <v>200</v>
      </c>
      <c r="Q40" s="21">
        <f t="shared" ref="Q40:Q50" si="8">P40/12</f>
        <v>16.666666666666668</v>
      </c>
    </row>
    <row r="41" spans="1:17" x14ac:dyDescent="0.25">
      <c r="A41" s="3" t="s">
        <v>3</v>
      </c>
      <c r="B41" s="5"/>
      <c r="C41" s="14" t="s">
        <v>18</v>
      </c>
      <c r="D41" s="14">
        <v>2952</v>
      </c>
      <c r="E41" s="25">
        <v>2899</v>
      </c>
      <c r="F41" s="25">
        <v>2927</v>
      </c>
      <c r="G41" s="25">
        <v>2894</v>
      </c>
      <c r="H41" s="25">
        <v>2936</v>
      </c>
      <c r="I41" s="25">
        <v>2903</v>
      </c>
      <c r="J41" s="25">
        <v>2903</v>
      </c>
      <c r="K41" s="25">
        <v>2909</v>
      </c>
      <c r="L41" s="25">
        <v>2908</v>
      </c>
      <c r="M41" s="25">
        <v>2929</v>
      </c>
      <c r="N41" s="25">
        <v>2895</v>
      </c>
      <c r="O41" s="25">
        <v>2944</v>
      </c>
      <c r="P41" s="17">
        <f t="shared" si="7"/>
        <v>34999</v>
      </c>
      <c r="Q41" s="21">
        <f t="shared" si="8"/>
        <v>2916.5833333333335</v>
      </c>
    </row>
    <row r="42" spans="1:17" x14ac:dyDescent="0.25">
      <c r="A42" s="4" t="s">
        <v>4</v>
      </c>
      <c r="B42" s="2"/>
      <c r="C42" s="14" t="s">
        <v>19</v>
      </c>
      <c r="D42" s="14">
        <v>354</v>
      </c>
      <c r="E42" s="25">
        <v>352</v>
      </c>
      <c r="F42" s="25">
        <v>354</v>
      </c>
      <c r="G42" s="25">
        <v>354</v>
      </c>
      <c r="H42" s="25">
        <v>355</v>
      </c>
      <c r="I42" s="25">
        <v>355</v>
      </c>
      <c r="J42" s="25">
        <v>355</v>
      </c>
      <c r="K42" s="25">
        <v>358</v>
      </c>
      <c r="L42" s="25">
        <v>357</v>
      </c>
      <c r="M42" s="25">
        <v>357</v>
      </c>
      <c r="N42" s="25">
        <v>358</v>
      </c>
      <c r="O42" s="25">
        <v>358</v>
      </c>
      <c r="P42" s="17">
        <f t="shared" si="7"/>
        <v>4267</v>
      </c>
      <c r="Q42" s="21">
        <f t="shared" si="8"/>
        <v>355.58333333333331</v>
      </c>
    </row>
    <row r="43" spans="1:17" x14ac:dyDescent="0.25">
      <c r="A43" s="3" t="s">
        <v>9</v>
      </c>
      <c r="B43" s="5"/>
      <c r="C43" s="14" t="s">
        <v>20</v>
      </c>
      <c r="D43" s="14">
        <v>5</v>
      </c>
      <c r="E43" s="25">
        <v>5</v>
      </c>
      <c r="F43" s="25">
        <v>5</v>
      </c>
      <c r="G43" s="25">
        <v>5</v>
      </c>
      <c r="H43" s="25">
        <v>5</v>
      </c>
      <c r="I43" s="25">
        <v>5</v>
      </c>
      <c r="J43" s="25">
        <v>5</v>
      </c>
      <c r="K43" s="25">
        <v>5</v>
      </c>
      <c r="L43" s="25">
        <v>5</v>
      </c>
      <c r="M43" s="25">
        <v>5</v>
      </c>
      <c r="N43" s="25">
        <v>5</v>
      </c>
      <c r="O43" s="25">
        <v>5</v>
      </c>
      <c r="P43" s="17">
        <f t="shared" si="7"/>
        <v>60</v>
      </c>
      <c r="Q43" s="21">
        <f t="shared" si="8"/>
        <v>5</v>
      </c>
    </row>
    <row r="44" spans="1:17" x14ac:dyDescent="0.25">
      <c r="A44" s="3" t="s">
        <v>10</v>
      </c>
      <c r="B44" s="5"/>
      <c r="C44" s="14" t="s">
        <v>21</v>
      </c>
      <c r="D44" s="14">
        <v>1</v>
      </c>
      <c r="E44" s="25">
        <v>1</v>
      </c>
      <c r="F44" s="25">
        <v>1</v>
      </c>
      <c r="G44" s="25">
        <v>1</v>
      </c>
      <c r="H44" s="25">
        <v>1</v>
      </c>
      <c r="I44" s="25">
        <v>1</v>
      </c>
      <c r="J44" s="25">
        <v>1</v>
      </c>
      <c r="K44" s="25">
        <v>1</v>
      </c>
      <c r="L44" s="25">
        <v>1</v>
      </c>
      <c r="M44" s="25">
        <v>1</v>
      </c>
      <c r="N44" s="25">
        <v>1</v>
      </c>
      <c r="O44" s="25">
        <v>1</v>
      </c>
      <c r="P44" s="17">
        <f t="shared" si="7"/>
        <v>12</v>
      </c>
      <c r="Q44" s="21">
        <f t="shared" si="8"/>
        <v>1</v>
      </c>
    </row>
    <row r="45" spans="1:17" x14ac:dyDescent="0.25">
      <c r="A45" s="3" t="s">
        <v>11</v>
      </c>
      <c r="B45" s="5"/>
      <c r="C45" s="14" t="s">
        <v>18</v>
      </c>
      <c r="D45" s="14">
        <v>9</v>
      </c>
      <c r="E45" s="25">
        <v>9</v>
      </c>
      <c r="F45" s="25">
        <v>9</v>
      </c>
      <c r="G45" s="25">
        <v>10</v>
      </c>
      <c r="H45" s="25">
        <v>10</v>
      </c>
      <c r="I45" s="25">
        <v>10</v>
      </c>
      <c r="J45" s="25">
        <v>10</v>
      </c>
      <c r="K45" s="25">
        <v>10</v>
      </c>
      <c r="L45" s="25">
        <v>10</v>
      </c>
      <c r="M45" s="25">
        <v>10</v>
      </c>
      <c r="N45" s="25">
        <v>10</v>
      </c>
      <c r="O45" s="25">
        <v>10</v>
      </c>
      <c r="P45" s="17">
        <f t="shared" si="7"/>
        <v>117</v>
      </c>
      <c r="Q45" s="21">
        <f t="shared" si="8"/>
        <v>9.75</v>
      </c>
    </row>
    <row r="46" spans="1:17" x14ac:dyDescent="0.25">
      <c r="A46" s="3" t="s">
        <v>12</v>
      </c>
      <c r="B46" s="5"/>
      <c r="C46" s="14" t="s">
        <v>17</v>
      </c>
      <c r="D46" s="14">
        <v>23</v>
      </c>
      <c r="E46" s="25">
        <v>23</v>
      </c>
      <c r="F46" s="25">
        <v>23</v>
      </c>
      <c r="G46" s="25">
        <v>23</v>
      </c>
      <c r="H46" s="25">
        <v>23</v>
      </c>
      <c r="I46" s="25">
        <v>23</v>
      </c>
      <c r="J46" s="25">
        <v>23</v>
      </c>
      <c r="K46" s="25">
        <v>24</v>
      </c>
      <c r="L46" s="25">
        <v>22</v>
      </c>
      <c r="M46" s="25">
        <v>21</v>
      </c>
      <c r="N46" s="25">
        <v>22</v>
      </c>
      <c r="O46" s="25">
        <v>22</v>
      </c>
      <c r="P46" s="17">
        <f t="shared" si="7"/>
        <v>272</v>
      </c>
      <c r="Q46" s="21">
        <f t="shared" si="8"/>
        <v>22.666666666666668</v>
      </c>
    </row>
    <row r="47" spans="1:17" x14ac:dyDescent="0.25">
      <c r="A47" s="4" t="s">
        <v>5</v>
      </c>
      <c r="B47" s="2"/>
      <c r="C47" s="14"/>
      <c r="D47" s="1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17"/>
      <c r="Q47" s="21">
        <f t="shared" si="8"/>
        <v>0</v>
      </c>
    </row>
    <row r="48" spans="1:17" x14ac:dyDescent="0.25">
      <c r="A48" s="3" t="s">
        <v>6</v>
      </c>
      <c r="B48" s="5"/>
      <c r="C48" s="14"/>
      <c r="D48" s="1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17"/>
      <c r="Q48" s="21">
        <f t="shared" si="8"/>
        <v>0</v>
      </c>
    </row>
    <row r="49" spans="1:17" x14ac:dyDescent="0.25">
      <c r="A49" s="3" t="s">
        <v>7</v>
      </c>
      <c r="B49" s="5"/>
      <c r="C49" s="14"/>
      <c r="D49" s="1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7"/>
      <c r="Q49" s="21">
        <f t="shared" si="8"/>
        <v>0</v>
      </c>
    </row>
    <row r="50" spans="1:17" x14ac:dyDescent="0.25">
      <c r="A50" s="3" t="s">
        <v>8</v>
      </c>
      <c r="B50" s="5"/>
      <c r="C50" s="14"/>
      <c r="D50" s="1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7"/>
      <c r="Q50" s="22">
        <f t="shared" si="8"/>
        <v>0</v>
      </c>
    </row>
    <row r="51" spans="1:17" x14ac:dyDescent="0.25">
      <c r="C51" s="18" t="s">
        <v>0</v>
      </c>
      <c r="D51" s="26">
        <f>SUM(D39:D50)</f>
        <v>27397</v>
      </c>
      <c r="E51" s="27">
        <f t="shared" ref="E51:O51" si="9">SUM(E39:E50)</f>
        <v>27311</v>
      </c>
      <c r="F51" s="27">
        <f t="shared" si="9"/>
        <v>27545</v>
      </c>
      <c r="G51" s="27">
        <f t="shared" si="9"/>
        <v>27404</v>
      </c>
      <c r="H51" s="27">
        <f t="shared" si="9"/>
        <v>27490</v>
      </c>
      <c r="I51" s="27">
        <f t="shared" si="9"/>
        <v>27470</v>
      </c>
      <c r="J51" s="27">
        <f t="shared" si="9"/>
        <v>27517</v>
      </c>
      <c r="K51" s="27">
        <f t="shared" si="9"/>
        <v>27602</v>
      </c>
      <c r="L51" s="27">
        <f t="shared" si="9"/>
        <v>27755</v>
      </c>
      <c r="M51" s="27">
        <f t="shared" si="9"/>
        <v>27833</v>
      </c>
      <c r="N51" s="27">
        <f t="shared" si="9"/>
        <v>27437</v>
      </c>
      <c r="O51" s="27">
        <f t="shared" si="9"/>
        <v>27898</v>
      </c>
      <c r="P51" s="19">
        <f>SUM(D51:O51)</f>
        <v>330659</v>
      </c>
      <c r="Q51" s="23">
        <f>SUM(Q39:Q50)</f>
        <v>27554.916666666668</v>
      </c>
    </row>
  </sheetData>
  <mergeCells count="1">
    <mergeCell ref="P1:Q1"/>
  </mergeCells>
  <pageMargins left="0.7" right="0.7" top="0.75" bottom="0.75" header="0.3" footer="0.3"/>
  <pageSetup orientation="portrait" r:id="rId1"/>
  <headerFooter>
    <oddHeader>&amp;RExhibit 15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Marylou Henderlight</dc:creator>
  <cp:lastModifiedBy>Patsy</cp:lastModifiedBy>
  <dcterms:created xsi:type="dcterms:W3CDTF">2021-12-07T19:52:01Z</dcterms:created>
  <dcterms:modified xsi:type="dcterms:W3CDTF">2023-06-08T19:16:38Z</dcterms:modified>
</cp:coreProperties>
</file>