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0" windowWidth="4900" windowHeight="7660" tabRatio="862" activeTab="0"/>
  </bookViews>
  <sheets>
    <sheet name="ACA SUMMARY" sheetId="1" r:id="rId1"/>
    <sheet name="SS &amp; GSO" sheetId="2" r:id="rId2"/>
    <sheet name="Uncollectible ACA" sheetId="3" r:id="rId3"/>
  </sheets>
  <definedNames>
    <definedName name="_xlfn._FV" hidden="1">#NAME?</definedName>
    <definedName name="_xlnm.Print_Area" localSheetId="0">'ACA SUMMARY'!$A$1:$L$46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/>
</workbook>
</file>

<file path=xl/sharedStrings.xml><?xml version="1.0" encoding="utf-8"?>
<sst xmlns="http://schemas.openxmlformats.org/spreadsheetml/2006/main" count="129" uniqueCount="76">
  <si>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</si>
  <si>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</si>
  <si>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</si>
  <si>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</si>
  <si>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</si>
  <si>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</si>
  <si>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</si>
  <si>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</si>
  <si>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</si>
  <si>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</si>
  <si>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</si>
  <si>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</si>
  <si>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</si>
  <si>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</si>
  <si>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</si>
  <si>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</si>
  <si>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</si>
  <si>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</si>
  <si>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</si>
  <si>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</si>
  <si>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</si>
  <si>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</si>
  <si>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</si>
  <si>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</si>
  <si>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</si>
  <si>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</si>
  <si>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</si>
  <si>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</si>
  <si>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</si>
  <si>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</si>
  <si>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</si>
  <si>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</si>
  <si>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</si>
  <si>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</si>
  <si>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Gas Cost Audit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</si>
  <si>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</si>
  <si>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</si>
  <si>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</si>
  <si>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</si>
  <si>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</si>
  <si>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</si>
  <si>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</si>
  <si>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</si>
  <si>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</si>
  <si>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</si>
  <si>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</si>
  <si>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</si>
  <si>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</si>
  <si>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</si>
  <si>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</si>
  <si>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</si>
  <si>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</si>
  <si>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</si>
  <si>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</si>
  <si>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</si>
  <si>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</si>
  <si>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</si>
  <si>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</si>
  <si>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</si>
  <si>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</si>
  <si>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</si>
  <si>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</si>
  <si>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</si>
  <si>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</si>
  <si>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</si>
  <si>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</si>
  <si>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</si>
  <si>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</si>
  <si>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</si>
  <si>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BASED ON THE THREE MONTHS ENDED FEBRUARY 28, 2023</t>
  </si>
  <si>
    <t>For the Three Months Ending February 28, 2023</t>
  </si>
  <si>
    <t>FOR THE THREE MONTHS ENDED FEBRUARY 28, 2023</t>
  </si>
  <si>
    <t>Expected Sales Volumes for the Twelve Months End May 31, 2024</t>
  </si>
  <si>
    <t>DEMAND ACA TO EXPIRE UNIT 21 MAY (MAY 29, 2024)</t>
  </si>
  <si>
    <t>COMMODITY ACA TO EXPIRE UNIT 21 MAY (MAY 29, 2024)</t>
  </si>
  <si>
    <t>TOTAL ACA TO EXPIRE UNIT 21 MAY (MAY 29, 2024)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</si>
</sst>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0"/>
    <numFmt numFmtId="170" formatCode="0.000000"/>
    <numFmt numFmtId="171" formatCode="_(* #,##0.0000_);_(* \(#,##0.0000\);_(* &quot;-&quot;??_);_(@_)"/>
    <numFmt numFmtId="172" formatCode="_(* #,##0.00000_);_(* \(#,##0.00000\);_(* &quot;-&quot;??_);_(@_)"/>
    <numFmt numFmtId="173" formatCode="0.0000_)"/>
    <numFmt numFmtId="174" formatCode="&quot;$&quot;#,##0.0000_);\(&quot;$&quot;#,##0.0000\)"/>
    <numFmt numFmtId="175" formatCode="0.000_)"/>
    <numFmt numFmtId="176" formatCode="0.00_)"/>
    <numFmt numFmtId="177" formatCode="0.0_)"/>
    <numFmt numFmtId="178" formatCode="0_)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#,##0.000000_);\(#,##0.000000\)"/>
    <numFmt numFmtId="184" formatCode="0.00000_)"/>
    <numFmt numFmtId="185" formatCode="0.000000_)"/>
    <numFmt numFmtId="186" formatCode="0.0"/>
    <numFmt numFmtId="187" formatCode="_(* #,##0.000000_);_(* \(#,##0.000000\);_(* &quot;-&quot;??_);_(@_)"/>
    <numFmt numFmtId="188" formatCode="mmmm\-yy"/>
    <numFmt numFmtId="189" formatCode="0.00_);\(0.00\)"/>
    <numFmt numFmtId="190" formatCode="0.00_);[Red]\(0.00\)"/>
    <numFmt numFmtId="191" formatCode="0.0_);\(0.0\)"/>
    <numFmt numFmtId="192" formatCode="0_);\(0\)"/>
    <numFmt numFmtId="193" formatCode="0.0000_);\(0.0000\)"/>
    <numFmt numFmtId="194" formatCode="&quot;$&quot;#,##0.00"/>
    <numFmt numFmtId="195" formatCode="_(* #,##0.0000_);_(* \(#,##0.0000\);_(* &quot;-&quot;????_);_(@_)"/>
    <numFmt numFmtId="196" formatCode="_(* #,##0.0_);_(* \(#,##0.0\);_(* &quot;-&quot;?_);_(@_)"/>
    <numFmt numFmtId="197" formatCode="&quot;$&quot;#,##0.00000"/>
    <numFmt numFmtId="198" formatCode="&quot;$&quot;#,##0"/>
    <numFmt numFmtId="199" formatCode="&quot;$&quot;#,##0.0000"/>
    <numFmt numFmtId="200" formatCode="_(&quot;$&quot;* #,##0.0000_);_(&quot;$&quot;* \(#,##0.0000\);_(&quot;$&quot;* &quot;-&quot;????_);_(@_)"/>
    <numFmt numFmtId="201" formatCode="0.0000%"/>
    <numFmt numFmtId="202" formatCode="&quot;$&quot;#,##0.0_);\(&quot;$&quot;#,##0.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mmmm\ yyyy"/>
    <numFmt numFmtId="208" formatCode="mmm\-yyyy"/>
    <numFmt numFmtId="209" formatCode="#,##0.0"/>
    <numFmt numFmtId="210" formatCode="mmmm\ d\,\ yyyy"/>
    <numFmt numFmtId="211" formatCode="#,##0.00000000_);\(#,##0.00000000\)"/>
    <numFmt numFmtId="212" formatCode="&quot;$&quot;#,##0.000_);\(&quot;$&quot;#,##0.000\)"/>
    <numFmt numFmtId="213" formatCode="[$-409]dddd\,\ mmmm\ dd\,\ yyyy"/>
    <numFmt numFmtId="214" formatCode="m/d/yy;@"/>
    <numFmt numFmtId="215" formatCode="&quot;$&quot;#,##0.00000_);\(&quot;$&quot;#,##0.00000\)"/>
    <numFmt numFmtId="216" formatCode="&quot;$&quot;#,##0.000000_);\(&quot;$&quot;#,##0.000000\)"/>
    <numFmt numFmtId="217" formatCode="&quot;$&quot;#,##0.0000000_);\(&quot;$&quot;#,##0.0000000\)"/>
    <numFmt numFmtId="218" formatCode="&quot;$&quot;#,##0.00000000_);\(&quot;$&quot;#,##0.000000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u val="single"/>
      <sz val="10"/>
      <name val="Calibri"/>
      <family val="2"/>
    </font>
    <font>
      <u val="single"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167" fontId="24" fillId="0" borderId="0" xfId="0" applyNumberFormat="1" applyFont="1" applyFill="1" applyAlignment="1">
      <alignment/>
    </xf>
    <xf numFmtId="167" fontId="24" fillId="0" borderId="0" xfId="42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5" fontId="25" fillId="0" borderId="0" xfId="0" applyNumberFormat="1" applyFont="1" applyFill="1" applyAlignment="1">
      <alignment/>
    </xf>
    <xf numFmtId="5" fontId="24" fillId="0" borderId="0" xfId="0" applyNumberFormat="1" applyFont="1" applyFill="1" applyAlignment="1">
      <alignment/>
    </xf>
    <xf numFmtId="174" fontId="24" fillId="0" borderId="0" xfId="42" applyNumberFormat="1" applyFont="1" applyFill="1" applyAlignment="1">
      <alignment/>
    </xf>
    <xf numFmtId="207" fontId="24" fillId="0" borderId="0" xfId="0" applyNumberFormat="1" applyFont="1" applyFill="1" applyAlignment="1" applyProtection="1" quotePrefix="1">
      <alignment horizontal="left"/>
      <protection/>
    </xf>
    <xf numFmtId="37" fontId="24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 horizontal="centerContinuous"/>
    </xf>
    <xf numFmtId="37" fontId="26" fillId="0" borderId="0" xfId="0" applyNumberFormat="1" applyFont="1" applyFill="1" applyBorder="1" applyAlignment="1" applyProtection="1">
      <alignment horizontal="centerContinuous"/>
      <protection/>
    </xf>
    <xf numFmtId="1" fontId="26" fillId="0" borderId="0" xfId="0" applyNumberFormat="1" applyFont="1" applyFill="1" applyBorder="1" applyAlignment="1">
      <alignment horizontal="centerContinuous"/>
    </xf>
    <xf numFmtId="1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37" fontId="24" fillId="0" borderId="0" xfId="0" applyNumberFormat="1" applyFont="1" applyFill="1" applyAlignment="1" applyProtection="1">
      <alignment horizontal="center"/>
      <protection/>
    </xf>
    <xf numFmtId="1" fontId="24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37" fontId="24" fillId="0" borderId="0" xfId="42" applyNumberFormat="1" applyFont="1" applyFill="1" applyAlignment="1" applyProtection="1">
      <alignment horizontal="right"/>
      <protection/>
    </xf>
    <xf numFmtId="167" fontId="24" fillId="0" borderId="0" xfId="42" applyNumberFormat="1" applyFont="1" applyFill="1" applyAlignment="1" applyProtection="1">
      <alignment horizontal="right"/>
      <protection/>
    </xf>
    <xf numFmtId="174" fontId="24" fillId="0" borderId="0" xfId="42" applyNumberFormat="1" applyFont="1" applyFill="1" applyAlignment="1" applyProtection="1">
      <alignment horizontal="right"/>
      <protection/>
    </xf>
    <xf numFmtId="198" fontId="24" fillId="0" borderId="0" xfId="42" applyNumberFormat="1" applyFont="1" applyFill="1" applyAlignment="1" applyProtection="1">
      <alignment horizontal="right"/>
      <protection/>
    </xf>
    <xf numFmtId="5" fontId="24" fillId="0" borderId="0" xfId="42" applyNumberFormat="1" applyFont="1" applyFill="1" applyAlignment="1" applyProtection="1">
      <alignment horizontal="right"/>
      <protection/>
    </xf>
    <xf numFmtId="5" fontId="24" fillId="0" borderId="0" xfId="0" applyNumberFormat="1" applyFont="1" applyFill="1" applyAlignment="1" applyProtection="1">
      <alignment/>
      <protection/>
    </xf>
    <xf numFmtId="37" fontId="24" fillId="0" borderId="0" xfId="0" applyNumberFormat="1" applyFont="1" applyFill="1" applyAlignment="1" applyProtection="1">
      <alignment horizontal="left"/>
      <protection/>
    </xf>
    <xf numFmtId="167" fontId="25" fillId="0" borderId="0" xfId="42" applyNumberFormat="1" applyFont="1" applyFill="1" applyAlignment="1" applyProtection="1">
      <alignment horizontal="right"/>
      <protection/>
    </xf>
    <xf numFmtId="5" fontId="25" fillId="0" borderId="0" xfId="42" applyNumberFormat="1" applyFont="1" applyFill="1" applyAlignment="1" applyProtection="1">
      <alignment horizontal="right"/>
      <protection/>
    </xf>
    <xf numFmtId="5" fontId="25" fillId="0" borderId="0" xfId="42" applyNumberFormat="1" applyFont="1" applyFill="1" applyAlignment="1">
      <alignment horizontal="right"/>
    </xf>
    <xf numFmtId="167" fontId="24" fillId="0" borderId="0" xfId="42" applyNumberFormat="1" applyFont="1" applyFill="1" applyAlignment="1" applyProtection="1">
      <alignment/>
      <protection/>
    </xf>
    <xf numFmtId="5" fontId="24" fillId="0" borderId="0" xfId="42" applyNumberFormat="1" applyFont="1" applyFill="1" applyAlignment="1" applyProtection="1">
      <alignment/>
      <protection/>
    </xf>
    <xf numFmtId="5" fontId="24" fillId="0" borderId="0" xfId="0" applyNumberFormat="1" applyFont="1" applyFill="1" applyAlignment="1" applyProtection="1">
      <alignment horizontal="right"/>
      <protection/>
    </xf>
    <xf numFmtId="37" fontId="25" fillId="0" borderId="0" xfId="0" applyNumberFormat="1" applyFont="1" applyFill="1" applyBorder="1" applyAlignment="1" applyProtection="1">
      <alignment/>
      <protection/>
    </xf>
    <xf numFmtId="167" fontId="25" fillId="0" borderId="0" xfId="42" applyNumberFormat="1" applyFont="1" applyFill="1" applyBorder="1" applyAlignment="1">
      <alignment horizontal="right"/>
    </xf>
    <xf numFmtId="167" fontId="25" fillId="0" borderId="0" xfId="42" applyNumberFormat="1" applyFont="1" applyFill="1" applyAlignment="1" applyProtection="1">
      <alignment/>
      <protection/>
    </xf>
    <xf numFmtId="3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73" fontId="25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>
      <alignment horizontal="right"/>
    </xf>
    <xf numFmtId="5" fontId="24" fillId="0" borderId="0" xfId="42" applyNumberFormat="1" applyFont="1" applyFill="1" applyAlignment="1" applyProtection="1">
      <alignment/>
      <protection/>
    </xf>
    <xf numFmtId="37" fontId="25" fillId="0" borderId="0" xfId="0" applyNumberFormat="1" applyFont="1" applyFill="1" applyAlignment="1">
      <alignment/>
    </xf>
    <xf numFmtId="37" fontId="26" fillId="0" borderId="0" xfId="0" applyNumberFormat="1" applyFont="1" applyFill="1" applyBorder="1" applyAlignment="1" applyProtection="1">
      <alignment horizontal="center"/>
      <protection/>
    </xf>
    <xf numFmtId="37" fontId="26" fillId="0" borderId="0" xfId="0" applyNumberFormat="1" applyFont="1" applyFill="1" applyBorder="1" applyAlignment="1" applyProtection="1">
      <alignment horizontal="left"/>
      <protection/>
    </xf>
    <xf numFmtId="1" fontId="24" fillId="0" borderId="0" xfId="0" applyNumberFormat="1" applyFont="1" applyFill="1" applyBorder="1" applyAlignment="1">
      <alignment/>
    </xf>
    <xf numFmtId="5" fontId="25" fillId="0" borderId="0" xfId="0" applyNumberFormat="1" applyFont="1" applyFill="1" applyAlignment="1" applyProtection="1">
      <alignment/>
      <protection/>
    </xf>
    <xf numFmtId="37" fontId="25" fillId="0" borderId="0" xfId="0" applyNumberFormat="1" applyFont="1" applyFill="1" applyAlignment="1" applyProtection="1">
      <alignment horizontal="left"/>
      <protection/>
    </xf>
    <xf numFmtId="39" fontId="24" fillId="0" borderId="0" xfId="0" applyNumberFormat="1" applyFont="1" applyFill="1" applyAlignment="1" applyProtection="1">
      <alignment horizontal="left"/>
      <protection/>
    </xf>
    <xf numFmtId="5" fontId="25" fillId="0" borderId="0" xfId="0" applyNumberFormat="1" applyFont="1" applyFill="1" applyAlignment="1" applyProtection="1">
      <alignment horizontal="left"/>
      <protection/>
    </xf>
    <xf numFmtId="5" fontId="23" fillId="0" borderId="0" xfId="42" applyNumberFormat="1" applyFont="1" applyFill="1" applyAlignment="1" applyProtection="1">
      <alignment horizontal="right"/>
      <protection/>
    </xf>
    <xf numFmtId="5" fontId="24" fillId="0" borderId="10" xfId="42" applyNumberFormat="1" applyFont="1" applyFill="1" applyBorder="1" applyAlignment="1" applyProtection="1">
      <alignment horizontal="right"/>
      <protection/>
    </xf>
    <xf numFmtId="37" fontId="26" fillId="0" borderId="0" xfId="0" applyNumberFormat="1" applyFont="1" applyFill="1" applyAlignment="1" applyProtection="1">
      <alignment horizontal="left"/>
      <protection/>
    </xf>
    <xf numFmtId="174" fontId="26" fillId="0" borderId="0" xfId="42" applyNumberFormat="1" applyFont="1" applyFill="1" applyAlignment="1" applyProtection="1">
      <alignment horizontal="right"/>
      <protection/>
    </xf>
    <xf numFmtId="5" fontId="24" fillId="0" borderId="0" xfId="42" applyNumberFormat="1" applyFont="1" applyFill="1" applyBorder="1" applyAlignment="1" applyProtection="1">
      <alignment horizontal="right"/>
      <protection/>
    </xf>
    <xf numFmtId="37" fontId="28" fillId="0" borderId="0" xfId="0" applyNumberFormat="1" applyFont="1" applyFill="1" applyAlignment="1" applyProtection="1">
      <alignment horizontal="left"/>
      <protection/>
    </xf>
    <xf numFmtId="174" fontId="28" fillId="0" borderId="10" xfId="42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 quotePrefix="1">
      <alignment/>
    </xf>
    <xf numFmtId="37" fontId="27" fillId="0" borderId="0" xfId="0" applyNumberFormat="1" applyFont="1" applyFill="1" applyAlignment="1" applyProtection="1">
      <alignment horizontal="left"/>
      <protection/>
    </xf>
    <xf numFmtId="17" fontId="23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204" fontId="24" fillId="0" borderId="0" xfId="44" applyNumberFormat="1" applyFont="1" applyFill="1" applyAlignment="1">
      <alignment horizontal="right"/>
    </xf>
    <xf numFmtId="204" fontId="23" fillId="0" borderId="0" xfId="44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" fontId="27" fillId="0" borderId="0" xfId="0" applyNumberFormat="1" applyFont="1" applyFill="1" applyAlignment="1" quotePrefix="1">
      <alignment horizontal="center"/>
    </xf>
    <xf numFmtId="37" fontId="30" fillId="0" borderId="0" xfId="0" applyNumberFormat="1" applyFont="1" applyFill="1" applyAlignment="1" applyProtection="1">
      <alignment horizontal="center"/>
      <protection/>
    </xf>
    <xf numFmtId="167" fontId="24" fillId="0" borderId="0" xfId="42" applyNumberFormat="1" applyFont="1" applyFill="1" applyAlignment="1">
      <alignment horizontal="center"/>
    </xf>
    <xf numFmtId="37" fontId="24" fillId="0" borderId="0" xfId="0" applyNumberFormat="1" applyFont="1" applyFill="1" applyAlignment="1" applyProtection="1">
      <alignment horizontal="right"/>
      <protection/>
    </xf>
    <xf numFmtId="7" fontId="24" fillId="0" borderId="10" xfId="0" applyNumberFormat="1" applyFont="1" applyFill="1" applyBorder="1" applyAlignment="1" applyProtection="1">
      <alignment horizontal="right"/>
      <protection/>
    </xf>
    <xf numFmtId="7" fontId="23" fillId="0" borderId="0" xfId="42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>
      <alignment/>
    </xf>
    <xf numFmtId="1" fontId="26" fillId="0" borderId="0" xfId="0" applyNumberFormat="1" applyFont="1" applyFill="1" applyAlignment="1">
      <alignment horizontal="center"/>
    </xf>
    <xf numFmtId="1" fontId="29" fillId="0" borderId="0" xfId="0" applyNumberFormat="1" applyFont="1" applyFill="1" applyAlignment="1">
      <alignment horizontal="center"/>
    </xf>
    <xf numFmtId="0" fontId="26" fillId="0" borderId="0" xfId="0" applyFont="1" applyFill="1" applyAlignment="1" quotePrefix="1">
      <alignment horizontal="center"/>
    </xf>
    <xf numFmtId="43" fontId="24" fillId="0" borderId="0" xfId="42" applyFont="1" applyFill="1" applyAlignment="1">
      <alignment/>
    </xf>
    <xf numFmtId="172" fontId="24" fillId="0" borderId="0" xfId="42" applyNumberFormat="1" applyFont="1" applyFill="1" applyAlignment="1">
      <alignment/>
    </xf>
    <xf numFmtId="167" fontId="24" fillId="0" borderId="0" xfId="42" applyNumberFormat="1" applyFont="1" applyFill="1" applyAlignment="1" quotePrefix="1">
      <alignment/>
    </xf>
    <xf numFmtId="167" fontId="24" fillId="0" borderId="0" xfId="42" applyNumberFormat="1" applyFont="1" applyFill="1" applyAlignment="1">
      <alignment/>
    </xf>
    <xf numFmtId="5" fontId="24" fillId="0" borderId="0" xfId="42" applyNumberFormat="1" applyFont="1" applyFill="1" applyAlignment="1">
      <alignment/>
    </xf>
    <xf numFmtId="167" fontId="24" fillId="0" borderId="0" xfId="42" applyNumberFormat="1" applyFont="1" applyFill="1" applyBorder="1" applyAlignment="1">
      <alignment/>
    </xf>
    <xf numFmtId="5" fontId="24" fillId="0" borderId="11" xfId="42" applyNumberFormat="1" applyFont="1" applyFill="1" applyBorder="1" applyAlignment="1">
      <alignment/>
    </xf>
    <xf numFmtId="5" fontId="24" fillId="0" borderId="11" xfId="0" applyNumberFormat="1" applyFont="1" applyFill="1" applyBorder="1" applyAlignment="1">
      <alignment/>
    </xf>
    <xf numFmtId="181" fontId="24" fillId="0" borderId="0" xfId="0" applyNumberFormat="1" applyFont="1" applyFill="1" applyAlignment="1">
      <alignment/>
    </xf>
    <xf numFmtId="5" fontId="24" fillId="0" borderId="10" xfId="0" applyNumberFormat="1" applyFont="1" applyFill="1" applyBorder="1" applyAlignment="1">
      <alignment/>
    </xf>
    <xf numFmtId="181" fontId="24" fillId="0" borderId="0" xfId="0" applyNumberFormat="1" applyFont="1" applyFill="1" applyBorder="1" applyAlignment="1">
      <alignment/>
    </xf>
    <xf numFmtId="37" fontId="24" fillId="0" borderId="0" xfId="42" applyNumberFormat="1" applyFont="1" applyFill="1" applyAlignment="1">
      <alignment/>
    </xf>
    <xf numFmtId="0" fontId="26" fillId="0" borderId="0" xfId="0" applyFont="1" applyFill="1" applyAlignment="1">
      <alignment/>
    </xf>
    <xf numFmtId="204" fontId="26" fillId="0" borderId="0" xfId="44" applyNumberFormat="1" applyFont="1" applyFill="1" applyAlignment="1">
      <alignment/>
    </xf>
    <xf numFmtId="39" fontId="26" fillId="0" borderId="0" xfId="0" applyNumberFormat="1" applyFont="1" applyFill="1" applyAlignment="1">
      <alignment/>
    </xf>
    <xf numFmtId="37" fontId="24" fillId="0" borderId="0" xfId="0" applyNumberFormat="1" applyFont="1" applyFill="1" applyAlignment="1">
      <alignment horizontal="right"/>
    </xf>
    <xf numFmtId="37" fontId="29" fillId="0" borderId="0" xfId="0" applyNumberFormat="1" applyFont="1" applyFill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37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M323"/>
  <sheetViews>
    <sheetView tabSelected="1" zoomScaleSheetLayoutView="85" zoomScalePageLayoutView="0" workbookViewId="0" topLeftCell="A12">
      <selection activeCell="E29" sqref="E29"/>
    </sheetView>
  </sheetViews>
  <sheetFormatPr defaultColWidth="9.140625" defaultRowHeight="14.25" customHeight="1"/>
  <cols>
    <col min="1" max="1" width="4.140625" style="13" bestFit="1" customWidth="1"/>
    <col min="2" max="2" width="16.8515625" style="13" customWidth="1"/>
    <col min="3" max="3" width="10.8515625" style="13" customWidth="1"/>
    <col min="4" max="4" width="10.140625" style="13" bestFit="1" customWidth="1"/>
    <col min="5" max="5" width="11.57421875" style="13" bestFit="1" customWidth="1"/>
    <col min="6" max="7" width="14.8515625" style="13" bestFit="1" customWidth="1"/>
    <col min="8" max="9" width="12.00390625" style="13" customWidth="1"/>
    <col min="10" max="10" width="14.140625" style="13" customWidth="1"/>
    <col min="11" max="11" width="13.00390625" style="13" bestFit="1" customWidth="1"/>
    <col min="12" max="12" width="14.140625" style="13" bestFit="1" customWidth="1"/>
    <col min="13" max="16" width="15.8515625" style="13" customWidth="1"/>
    <col min="17" max="17" width="17.8515625" style="13" customWidth="1"/>
    <col min="18" max="18" width="16.8515625" style="13" customWidth="1"/>
    <col min="19" max="157" width="15.8515625" style="13" customWidth="1"/>
    <col min="158" max="16384" width="9.140625" style="13" customWidth="1"/>
  </cols>
  <sheetData>
    <row r="1" spans="1:12" ht="18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4.25" customHeight="1">
      <c r="A2" s="10"/>
      <c r="B2" s="10"/>
      <c r="C2" s="10"/>
      <c r="D2" s="10"/>
      <c r="E2" s="11"/>
      <c r="F2" s="10"/>
      <c r="G2" s="10"/>
      <c r="H2" s="10"/>
      <c r="I2" s="10"/>
      <c r="J2" s="10"/>
      <c r="K2" s="12"/>
      <c r="L2" s="12"/>
    </row>
    <row r="3" spans="1:12" ht="14.25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4.25" customHeight="1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6" ht="14.25" customHeight="1">
      <c r="A5" s="93" t="s">
        <v>69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</row>
    <row r="6" spans="1:126" s="17" customFormat="1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</row>
    <row r="7" spans="1:126" ht="14.25" customHeight="1">
      <c r="A7" s="4"/>
      <c r="B7" s="4"/>
      <c r="C7" s="15" t="s">
        <v>3</v>
      </c>
      <c r="D7" s="15" t="s">
        <v>4</v>
      </c>
      <c r="E7" s="15" t="s">
        <v>5</v>
      </c>
      <c r="F7" s="15" t="s">
        <v>6</v>
      </c>
      <c r="G7" s="15"/>
      <c r="H7" s="15"/>
      <c r="I7" s="15"/>
      <c r="J7" s="15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</row>
    <row r="8" spans="1:126" ht="14.25" customHeight="1">
      <c r="A8" s="4"/>
      <c r="B8" s="4"/>
      <c r="C8" s="15" t="s">
        <v>7</v>
      </c>
      <c r="D8" s="15" t="s">
        <v>8</v>
      </c>
      <c r="E8" s="15" t="s">
        <v>9</v>
      </c>
      <c r="F8" s="15" t="s">
        <v>10</v>
      </c>
      <c r="G8" s="4"/>
      <c r="H8" s="15" t="s">
        <v>4</v>
      </c>
      <c r="I8" s="15"/>
      <c r="J8" s="15" t="s">
        <v>3</v>
      </c>
      <c r="K8" s="4"/>
      <c r="L8" s="15" t="s">
        <v>11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</row>
    <row r="9" spans="1:12" ht="14.25" customHeight="1">
      <c r="A9" s="15" t="s">
        <v>52</v>
      </c>
      <c r="B9" s="4"/>
      <c r="C9" s="16" t="s">
        <v>13</v>
      </c>
      <c r="D9" s="16" t="s">
        <v>7</v>
      </c>
      <c r="E9" s="16" t="s">
        <v>7</v>
      </c>
      <c r="F9" s="16" t="s">
        <v>14</v>
      </c>
      <c r="G9" s="15" t="s">
        <v>14</v>
      </c>
      <c r="H9" s="16" t="s">
        <v>8</v>
      </c>
      <c r="I9" s="16" t="s">
        <v>67</v>
      </c>
      <c r="J9" s="16" t="s">
        <v>14</v>
      </c>
      <c r="K9" s="15" t="s">
        <v>15</v>
      </c>
      <c r="L9" s="15" t="s">
        <v>16</v>
      </c>
    </row>
    <row r="10" spans="1:18" ht="14.25" customHeight="1">
      <c r="A10" s="18" t="s">
        <v>53</v>
      </c>
      <c r="B10" s="1" t="s">
        <v>51</v>
      </c>
      <c r="C10" s="18" t="s">
        <v>19</v>
      </c>
      <c r="D10" s="18" t="s">
        <v>13</v>
      </c>
      <c r="E10" s="18" t="s">
        <v>13</v>
      </c>
      <c r="F10" s="18" t="s">
        <v>20</v>
      </c>
      <c r="G10" s="18" t="s">
        <v>21</v>
      </c>
      <c r="H10" s="18" t="s">
        <v>21</v>
      </c>
      <c r="I10" s="18" t="s">
        <v>21</v>
      </c>
      <c r="J10" s="18" t="s">
        <v>21</v>
      </c>
      <c r="K10" s="1" t="s">
        <v>22</v>
      </c>
      <c r="L10" s="1" t="s">
        <v>23</v>
      </c>
      <c r="Q10" s="67"/>
      <c r="R10" s="67"/>
    </row>
    <row r="11" spans="1:12" ht="14.25" customHeight="1">
      <c r="A11" s="18"/>
      <c r="B11" s="18"/>
      <c r="C11" s="16" t="s">
        <v>25</v>
      </c>
      <c r="D11" s="16" t="s">
        <v>25</v>
      </c>
      <c r="E11" s="16" t="s">
        <v>25</v>
      </c>
      <c r="F11" s="16" t="s">
        <v>26</v>
      </c>
      <c r="G11" s="16" t="s">
        <v>27</v>
      </c>
      <c r="H11" s="16" t="s">
        <v>27</v>
      </c>
      <c r="I11" s="16"/>
      <c r="J11" s="16" t="s">
        <v>27</v>
      </c>
      <c r="K11" s="16" t="s">
        <v>27</v>
      </c>
      <c r="L11" s="16" t="s">
        <v>27</v>
      </c>
    </row>
    <row r="12" spans="1:195" ht="14.25" customHeight="1">
      <c r="A12" s="19"/>
      <c r="B12" s="20"/>
      <c r="C12" s="16" t="s">
        <v>28</v>
      </c>
      <c r="D12" s="16" t="s">
        <v>29</v>
      </c>
      <c r="E12" s="16" t="s">
        <v>30</v>
      </c>
      <c r="F12" s="16" t="s">
        <v>54</v>
      </c>
      <c r="G12" s="16">
        <v>-5</v>
      </c>
      <c r="H12" s="16" t="s">
        <v>31</v>
      </c>
      <c r="I12" s="16">
        <v>-7</v>
      </c>
      <c r="J12" s="16" t="s">
        <v>66</v>
      </c>
      <c r="K12" s="16">
        <v>-9</v>
      </c>
      <c r="L12" s="16" t="s">
        <v>65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</row>
    <row r="13" spans="1:195" s="17" customFormat="1" ht="14.25" customHeight="1">
      <c r="A13" s="19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</row>
    <row r="14" spans="1:14" s="17" customFormat="1" ht="12.75">
      <c r="A14" s="16">
        <v>1</v>
      </c>
      <c r="B14" s="8">
        <v>44897</v>
      </c>
      <c r="C14" s="21">
        <f>1068021.6+586363.3+44724.4+1098</f>
        <v>1700207.3</v>
      </c>
      <c r="D14" s="21">
        <f>'SS &amp; GSO'!F15</f>
        <v>10</v>
      </c>
      <c r="E14" s="22">
        <f>C14-D14</f>
        <v>1700197.3</v>
      </c>
      <c r="F14" s="23">
        <f>ROUND(+G14/E14,4)</f>
        <v>7.5484</v>
      </c>
      <c r="G14" s="24">
        <v>12833713.200000001</v>
      </c>
      <c r="H14" s="25">
        <v>9518.56</v>
      </c>
      <c r="I14" s="25">
        <v>-20684.679999999997</v>
      </c>
      <c r="J14" s="26">
        <f>G14+H14-I14</f>
        <v>12863916.440000001</v>
      </c>
      <c r="K14" s="26">
        <v>15939029.25</v>
      </c>
      <c r="L14" s="26">
        <f>K14-J14</f>
        <v>3075112.8099999987</v>
      </c>
      <c r="M14" s="21"/>
      <c r="N14" s="69"/>
    </row>
    <row r="15" spans="1:15" s="17" customFormat="1" ht="12.75">
      <c r="A15" s="16">
        <v>2</v>
      </c>
      <c r="B15" s="8">
        <f>+B14+31</f>
        <v>44928</v>
      </c>
      <c r="C15" s="21">
        <f>1388084.2+757671.2+55029.5+1426</f>
        <v>2202210.9</v>
      </c>
      <c r="D15" s="21">
        <f>'SS &amp; GSO'!F16</f>
        <v>0</v>
      </c>
      <c r="E15" s="22">
        <f>C15-D15</f>
        <v>2202210.9</v>
      </c>
      <c r="F15" s="23">
        <f>ROUND(+G15/E15,4)</f>
        <v>7.5488</v>
      </c>
      <c r="G15" s="24">
        <v>16624043</v>
      </c>
      <c r="H15" s="25">
        <v>9462.1</v>
      </c>
      <c r="I15" s="25">
        <v>-11907.099999999999</v>
      </c>
      <c r="J15" s="26">
        <f>G15+H15-I15</f>
        <v>16645412.2</v>
      </c>
      <c r="K15" s="26">
        <v>15603436.85</v>
      </c>
      <c r="L15" s="26">
        <f>K15-J15</f>
        <v>-1041975.3499999996</v>
      </c>
      <c r="M15" s="3"/>
      <c r="N15" s="69"/>
      <c r="O15" s="69"/>
    </row>
    <row r="16" spans="1:15" s="17" customFormat="1" ht="12.75">
      <c r="A16" s="16">
        <v>3</v>
      </c>
      <c r="B16" s="8">
        <f>+B15+31</f>
        <v>44959</v>
      </c>
      <c r="C16" s="21">
        <f>1148253.9+619941.1+29820.5+1480</f>
        <v>1799495.5</v>
      </c>
      <c r="D16" s="21">
        <f>'SS &amp; GSO'!F17</f>
        <v>124</v>
      </c>
      <c r="E16" s="22">
        <f>C16-D16</f>
        <v>1799371.5</v>
      </c>
      <c r="F16" s="23">
        <f>ROUND(+G16/E16,4)</f>
        <v>7.5492</v>
      </c>
      <c r="G16" s="24">
        <v>13583874.689999998</v>
      </c>
      <c r="H16" s="25">
        <v>10186.380000000003</v>
      </c>
      <c r="I16" s="25">
        <v>1203.4699999999993</v>
      </c>
      <c r="J16" s="26">
        <f>G16+H16-I16</f>
        <v>13592857.599999998</v>
      </c>
      <c r="K16" s="26">
        <v>-1551177.2299999993</v>
      </c>
      <c r="L16" s="26">
        <f>K16-J16</f>
        <v>-15144034.829999996</v>
      </c>
      <c r="M16" s="21"/>
      <c r="N16" s="69"/>
      <c r="O16" s="69"/>
    </row>
    <row r="17" spans="1:17" s="17" customFormat="1" ht="12.75">
      <c r="A17" s="16"/>
      <c r="B17" s="27"/>
      <c r="C17" s="28"/>
      <c r="D17" s="28"/>
      <c r="E17" s="28"/>
      <c r="F17" s="29"/>
      <c r="G17" s="29"/>
      <c r="H17" s="30"/>
      <c r="I17" s="30"/>
      <c r="J17" s="5"/>
      <c r="K17" s="5"/>
      <c r="L17" s="5"/>
      <c r="M17" s="21"/>
      <c r="N17" s="69"/>
      <c r="O17" s="69"/>
      <c r="P17" s="69"/>
      <c r="Q17" s="69"/>
    </row>
    <row r="18" spans="1:17" s="17" customFormat="1" ht="12.75">
      <c r="A18" s="16">
        <f>+A16+1</f>
        <v>4</v>
      </c>
      <c r="B18" s="27" t="s">
        <v>32</v>
      </c>
      <c r="C18" s="31">
        <f>SUM(C14:C16)</f>
        <v>5701913.7</v>
      </c>
      <c r="D18" s="31">
        <f>SUM(D14:D16)</f>
        <v>134</v>
      </c>
      <c r="E18" s="31">
        <f>SUM(E14:E16)</f>
        <v>5701779.7</v>
      </c>
      <c r="F18" s="32"/>
      <c r="G18" s="32">
        <f aca="true" t="shared" si="0" ref="G18:L18">SUM(G14:G16)</f>
        <v>43041630.89</v>
      </c>
      <c r="H18" s="32">
        <f t="shared" si="0"/>
        <v>29167.04</v>
      </c>
      <c r="I18" s="32">
        <f t="shared" si="0"/>
        <v>-31388.309999999998</v>
      </c>
      <c r="J18" s="32">
        <f t="shared" si="0"/>
        <v>43102186.239999995</v>
      </c>
      <c r="K18" s="33">
        <f t="shared" si="0"/>
        <v>29991288.87</v>
      </c>
      <c r="L18" s="33">
        <f t="shared" si="0"/>
        <v>-13110897.369999997</v>
      </c>
      <c r="M18" s="70"/>
      <c r="Q18" s="69"/>
    </row>
    <row r="19" spans="1:17" s="17" customFormat="1" ht="12.75">
      <c r="A19" s="16"/>
      <c r="B19" s="27"/>
      <c r="C19" s="34"/>
      <c r="D19" s="35"/>
      <c r="E19" s="35"/>
      <c r="F19" s="35"/>
      <c r="G19" s="36"/>
      <c r="H19" s="36"/>
      <c r="I19" s="36"/>
      <c r="J19" s="36"/>
      <c r="K19" s="37"/>
      <c r="L19" s="38"/>
      <c r="Q19" s="69"/>
    </row>
    <row r="20" spans="1:12" s="17" customFormat="1" ht="12.75" customHeight="1">
      <c r="A20" s="16">
        <f>+A18+1</f>
        <v>5</v>
      </c>
      <c r="B20" s="27" t="s">
        <v>33</v>
      </c>
      <c r="C20" s="39"/>
      <c r="D20" s="40"/>
      <c r="E20" s="39"/>
      <c r="F20" s="39"/>
      <c r="G20" s="36"/>
      <c r="H20" s="36"/>
      <c r="I20" s="36"/>
      <c r="J20" s="36"/>
      <c r="K20" s="41"/>
      <c r="L20" s="42">
        <v>-747236.57</v>
      </c>
    </row>
    <row r="21" spans="1:12" s="17" customFormat="1" ht="12.75">
      <c r="A21" s="16">
        <f>+A20+1</f>
        <v>6</v>
      </c>
      <c r="B21" s="27" t="s">
        <v>24</v>
      </c>
      <c r="C21" s="39"/>
      <c r="D21" s="40"/>
      <c r="E21" s="39"/>
      <c r="F21" s="39"/>
      <c r="G21" s="36"/>
      <c r="H21" s="36"/>
      <c r="I21" s="36"/>
      <c r="J21" s="36"/>
      <c r="K21" s="43"/>
      <c r="L21" s="42">
        <v>0</v>
      </c>
    </row>
    <row r="22" spans="1:12" s="17" customFormat="1" ht="12.75">
      <c r="A22" s="16">
        <f>+A21+1</f>
        <v>7</v>
      </c>
      <c r="B22" s="27" t="s">
        <v>34</v>
      </c>
      <c r="C22" s="39"/>
      <c r="D22" s="40"/>
      <c r="E22" s="39"/>
      <c r="F22" s="39"/>
      <c r="G22" s="36"/>
      <c r="H22" s="36"/>
      <c r="I22" s="36"/>
      <c r="J22" s="36"/>
      <c r="K22" s="43"/>
      <c r="L22" s="42">
        <v>0</v>
      </c>
    </row>
    <row r="23" spans="1:12" s="17" customFormat="1" ht="12.75">
      <c r="A23" s="44"/>
      <c r="B23" s="45"/>
      <c r="C23" s="39"/>
      <c r="D23" s="39"/>
      <c r="E23" s="39"/>
      <c r="F23" s="39"/>
      <c r="G23" s="36"/>
      <c r="H23" s="36"/>
      <c r="I23" s="36"/>
      <c r="J23" s="36"/>
      <c r="K23" s="46"/>
      <c r="L23" s="47"/>
    </row>
    <row r="24" spans="1:38" s="17" customFormat="1" ht="13.5" thickBot="1">
      <c r="A24" s="16">
        <f>+A22+1</f>
        <v>8</v>
      </c>
      <c r="B24" s="27" t="s">
        <v>35</v>
      </c>
      <c r="C24" s="48"/>
      <c r="D24" s="48"/>
      <c r="E24" s="48"/>
      <c r="F24" s="48"/>
      <c r="G24" s="36"/>
      <c r="H24" s="36"/>
      <c r="I24" s="36"/>
      <c r="J24" s="36"/>
      <c r="K24" s="49"/>
      <c r="L24" s="71">
        <f>SUM(L18:L22)</f>
        <v>-13858133.939999998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38" s="17" customFormat="1" ht="13.5" thickTop="1">
      <c r="A25" s="16"/>
      <c r="B25" s="27"/>
      <c r="C25" s="48"/>
      <c r="D25" s="48"/>
      <c r="E25" s="48"/>
      <c r="F25" s="48"/>
      <c r="G25" s="36"/>
      <c r="H25" s="36"/>
      <c r="I25" s="36"/>
      <c r="J25" s="36"/>
      <c r="K25" s="27"/>
      <c r="L25" s="50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spans="1:38" s="17" customFormat="1" ht="12.75">
      <c r="A26" s="16">
        <f>+A24+1</f>
        <v>9</v>
      </c>
      <c r="B26" s="27" t="s">
        <v>36</v>
      </c>
      <c r="C26" s="48"/>
      <c r="D26" s="48"/>
      <c r="E26" s="48"/>
      <c r="F26" s="48"/>
      <c r="G26" s="48"/>
      <c r="H26" s="48"/>
      <c r="I26" s="48"/>
      <c r="J26" s="48"/>
      <c r="K26" s="27"/>
      <c r="L26" s="25">
        <v>9778318.2993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spans="1:38" s="17" customFormat="1" ht="12.75">
      <c r="A27" s="16">
        <f>+A26+1</f>
        <v>10</v>
      </c>
      <c r="B27" s="27" t="s">
        <v>68</v>
      </c>
      <c r="C27" s="48"/>
      <c r="D27" s="48"/>
      <c r="E27" s="48"/>
      <c r="F27" s="48"/>
      <c r="G27" s="48"/>
      <c r="H27" s="48"/>
      <c r="I27" s="48"/>
      <c r="J27" s="48"/>
      <c r="K27" s="27"/>
      <c r="L27" s="51">
        <v>3293254.04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s="17" customFormat="1" ht="13.5" thickBot="1">
      <c r="A28" s="16">
        <f>+A27+1</f>
        <v>11</v>
      </c>
      <c r="B28" s="27" t="s">
        <v>55</v>
      </c>
      <c r="C28" s="48"/>
      <c r="D28" s="48"/>
      <c r="E28" s="48"/>
      <c r="F28" s="48"/>
      <c r="G28" s="48"/>
      <c r="H28" s="48"/>
      <c r="I28" s="48"/>
      <c r="J28" s="48"/>
      <c r="K28" s="27"/>
      <c r="L28" s="52">
        <f>L27-L26</f>
        <v>-6485064.2593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s="17" customFormat="1" ht="13.5" thickTop="1">
      <c r="A29" s="16">
        <f>+A28+1</f>
        <v>12</v>
      </c>
      <c r="B29" s="27" t="s">
        <v>72</v>
      </c>
      <c r="C29" s="48"/>
      <c r="D29" s="48"/>
      <c r="E29" s="48"/>
      <c r="F29" s="48"/>
      <c r="G29" s="48"/>
      <c r="H29" s="48"/>
      <c r="I29" s="48"/>
      <c r="J29" s="48"/>
      <c r="K29" s="27"/>
      <c r="L29" s="21">
        <f>(13046000/1.101)*(1-0.005)-2677</f>
        <v>11787304.83469573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1:38" s="17" customFormat="1" ht="12.75">
      <c r="A30" s="16"/>
      <c r="B30" s="27"/>
      <c r="C30" s="48"/>
      <c r="D30" s="48"/>
      <c r="E30" s="48"/>
      <c r="F30" s="48"/>
      <c r="G30" s="48"/>
      <c r="H30" s="48"/>
      <c r="I30" s="48"/>
      <c r="J30" s="48"/>
      <c r="K30" s="27"/>
      <c r="L30" s="28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s="17" customFormat="1" ht="12.75">
      <c r="A31" s="16">
        <f>+A29+1</f>
        <v>13</v>
      </c>
      <c r="B31" s="53" t="s">
        <v>73</v>
      </c>
      <c r="C31" s="48"/>
      <c r="D31" s="48"/>
      <c r="E31" s="48"/>
      <c r="F31" s="48"/>
      <c r="G31" s="48"/>
      <c r="H31" s="48"/>
      <c r="I31" s="48"/>
      <c r="J31" s="48"/>
      <c r="K31" s="27"/>
      <c r="L31" s="54">
        <f>ROUND(L28/L29,4)</f>
        <v>-0.5502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1:38" s="17" customFormat="1" ht="12.75">
      <c r="A32" s="16"/>
      <c r="B32" s="27"/>
      <c r="C32" s="48"/>
      <c r="D32" s="48"/>
      <c r="E32" s="48"/>
      <c r="F32" s="48"/>
      <c r="G32" s="48"/>
      <c r="H32" s="48"/>
      <c r="I32" s="48"/>
      <c r="J32" s="48"/>
      <c r="K32" s="27"/>
      <c r="L32" s="28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s="17" customFormat="1" ht="12.75">
      <c r="A33" s="16">
        <f>+A31+1</f>
        <v>14</v>
      </c>
      <c r="B33" s="27" t="s">
        <v>37</v>
      </c>
      <c r="C33" s="48"/>
      <c r="D33" s="48"/>
      <c r="E33" s="48"/>
      <c r="F33" s="48"/>
      <c r="G33" s="48"/>
      <c r="H33" s="48"/>
      <c r="I33" s="48"/>
      <c r="J33" s="48"/>
      <c r="K33" s="27"/>
      <c r="L33" s="25">
        <v>33323867.9057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s="17" customFormat="1" ht="12.75">
      <c r="A34" s="16">
        <f>+A33+1</f>
        <v>15</v>
      </c>
      <c r="B34" s="27" t="s">
        <v>38</v>
      </c>
      <c r="C34" s="48"/>
      <c r="D34" s="48"/>
      <c r="E34" s="48"/>
      <c r="F34" s="48"/>
      <c r="G34" s="48"/>
      <c r="H34" s="48"/>
      <c r="I34" s="48"/>
      <c r="J34" s="48"/>
      <c r="K34" s="27"/>
      <c r="L34" s="51">
        <v>25950798.26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s="17" customFormat="1" ht="12.75">
      <c r="A35" s="16">
        <f>+A34+1</f>
        <v>16</v>
      </c>
      <c r="B35" s="27" t="s">
        <v>56</v>
      </c>
      <c r="C35" s="48"/>
      <c r="D35" s="48"/>
      <c r="E35" s="48"/>
      <c r="F35" s="48"/>
      <c r="G35" s="48"/>
      <c r="H35" s="48"/>
      <c r="I35" s="48"/>
      <c r="J35" s="48"/>
      <c r="K35" s="27"/>
      <c r="L35" s="55">
        <f>L34-L33</f>
        <v>-7373069.6456999965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spans="1:38" s="17" customFormat="1" ht="12.75">
      <c r="A36" s="16">
        <f>+A35+1</f>
        <v>17</v>
      </c>
      <c r="B36" s="27" t="s">
        <v>63</v>
      </c>
      <c r="C36" s="48"/>
      <c r="D36" s="48"/>
      <c r="E36" s="48"/>
      <c r="F36" s="48"/>
      <c r="G36" s="48"/>
      <c r="H36" s="48"/>
      <c r="I36" s="48"/>
      <c r="J36" s="48"/>
      <c r="K36" s="27"/>
      <c r="L36" s="72">
        <f>'Uncollectible ACA'!F12</f>
        <v>-23948.889999999985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spans="1:38" s="17" customFormat="1" ht="13.5" thickBot="1">
      <c r="A37" s="16">
        <f>+A36+1</f>
        <v>18</v>
      </c>
      <c r="B37" s="27" t="s">
        <v>64</v>
      </c>
      <c r="C37" s="48"/>
      <c r="D37" s="48"/>
      <c r="E37" s="48"/>
      <c r="F37" s="48"/>
      <c r="G37" s="48"/>
      <c r="H37" s="48"/>
      <c r="I37" s="48"/>
      <c r="J37" s="48"/>
      <c r="K37" s="27"/>
      <c r="L37" s="52">
        <f>L36+L35</f>
        <v>-7397018.535699996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spans="1:38" s="17" customFormat="1" ht="13.5" thickTop="1">
      <c r="A38" s="16">
        <f>+A37+1</f>
        <v>19</v>
      </c>
      <c r="B38" s="27" t="s">
        <v>72</v>
      </c>
      <c r="C38" s="48"/>
      <c r="D38" s="48"/>
      <c r="E38" s="48"/>
      <c r="F38" s="48"/>
      <c r="G38" s="48"/>
      <c r="H38" s="48"/>
      <c r="I38" s="48"/>
      <c r="J38" s="48"/>
      <c r="K38" s="27"/>
      <c r="L38" s="21">
        <f>L29</f>
        <v>11787304.83469573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spans="1:38" s="17" customFormat="1" ht="12.75">
      <c r="A39" s="16"/>
      <c r="B39" s="27"/>
      <c r="C39" s="48"/>
      <c r="D39" s="48"/>
      <c r="E39" s="48"/>
      <c r="F39" s="48"/>
      <c r="G39" s="48"/>
      <c r="H39" s="48"/>
      <c r="I39" s="48"/>
      <c r="J39" s="48"/>
      <c r="K39" s="27"/>
      <c r="L39" s="28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spans="1:38" s="17" customFormat="1" ht="12.75">
      <c r="A40" s="16">
        <f>+A38+1</f>
        <v>20</v>
      </c>
      <c r="B40" s="53" t="s">
        <v>74</v>
      </c>
      <c r="C40" s="48"/>
      <c r="D40" s="48"/>
      <c r="E40" s="48"/>
      <c r="F40" s="48"/>
      <c r="G40" s="48"/>
      <c r="H40" s="48"/>
      <c r="I40" s="48"/>
      <c r="J40" s="48"/>
      <c r="K40" s="27"/>
      <c r="L40" s="54">
        <f>ROUND(L37/L38,4)</f>
        <v>-0.6275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s="17" customFormat="1" ht="12.75">
      <c r="A41" s="16"/>
      <c r="B41" s="27"/>
      <c r="C41" s="48"/>
      <c r="D41" s="48"/>
      <c r="E41" s="48"/>
      <c r="F41" s="48"/>
      <c r="G41" s="48"/>
      <c r="H41" s="48"/>
      <c r="I41" s="48"/>
      <c r="J41" s="48"/>
      <c r="K41" s="27"/>
      <c r="L41" s="23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spans="1:38" s="17" customFormat="1" ht="15" thickBot="1">
      <c r="A42" s="16">
        <f>+A40+1</f>
        <v>21</v>
      </c>
      <c r="B42" s="56" t="s">
        <v>75</v>
      </c>
      <c r="C42" s="48"/>
      <c r="D42" s="48"/>
      <c r="E42" s="48"/>
      <c r="F42" s="48"/>
      <c r="G42" s="48"/>
      <c r="H42" s="48"/>
      <c r="I42" s="48"/>
      <c r="J42" s="48"/>
      <c r="K42" s="48"/>
      <c r="L42" s="57">
        <f>L31+L40</f>
        <v>-1.1777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spans="1:38" s="17" customFormat="1" ht="13.5" thickTop="1">
      <c r="A43" s="1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2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s="4" customFormat="1" ht="12.75">
      <c r="A44" s="58"/>
    </row>
    <row r="45" s="4" customFormat="1" ht="12.75">
      <c r="A45" s="58"/>
    </row>
    <row r="46" spans="1:38" s="17" customFormat="1" ht="12.75">
      <c r="A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:38" s="17" customFormat="1" ht="12.75">
      <c r="A47" s="58"/>
      <c r="B47" s="27"/>
      <c r="C47" s="27"/>
      <c r="D47" s="27"/>
      <c r="E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spans="1:38" s="17" customFormat="1" ht="12.75">
      <c r="A48" s="58"/>
      <c r="B48" s="27"/>
      <c r="C48" s="27"/>
      <c r="D48" s="27"/>
      <c r="E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:38" s="17" customFormat="1" ht="12.75">
      <c r="A49" s="27"/>
      <c r="B49" s="27"/>
      <c r="C49" s="27"/>
      <c r="D49" s="27"/>
      <c r="E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spans="1:38" s="17" customFormat="1" ht="12.75">
      <c r="A50" s="27"/>
      <c r="B50" s="27"/>
      <c r="C50" s="27"/>
      <c r="D50" s="27"/>
      <c r="E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8" s="17" customFormat="1" ht="12.75">
      <c r="A51" s="27"/>
      <c r="B51" s="27"/>
      <c r="C51" s="27"/>
      <c r="D51" s="27"/>
      <c r="E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spans="1:38" s="17" customFormat="1" ht="12.75">
      <c r="A52" s="27"/>
      <c r="B52" s="27"/>
      <c r="C52" s="27"/>
      <c r="D52" s="27"/>
      <c r="E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spans="1:38" s="17" customFormat="1" ht="12.75">
      <c r="A53" s="27"/>
      <c r="B53" s="27"/>
      <c r="C53" s="27"/>
      <c r="D53" s="27"/>
      <c r="E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spans="1:38" s="17" customFormat="1" ht="12.75">
      <c r="A54" s="27"/>
      <c r="B54" s="27"/>
      <c r="C54" s="27"/>
      <c r="D54" s="27"/>
      <c r="E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38" s="17" customFormat="1" ht="12.75">
      <c r="A55" s="27"/>
      <c r="B55" s="27"/>
      <c r="C55" s="27"/>
      <c r="D55" s="27"/>
      <c r="E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38" s="17" customFormat="1" ht="12.75">
      <c r="A56" s="27"/>
      <c r="B56" s="27"/>
      <c r="C56" s="27"/>
      <c r="D56" s="27"/>
      <c r="E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:38" s="17" customFormat="1" ht="14.25" customHeight="1">
      <c r="A57" s="27"/>
      <c r="B57" s="27"/>
      <c r="C57" s="27"/>
      <c r="D57" s="27"/>
      <c r="E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spans="1:38" s="17" customFormat="1" ht="14.25" customHeight="1">
      <c r="A58" s="27"/>
      <c r="B58" s="27"/>
      <c r="C58" s="27"/>
      <c r="D58" s="27"/>
      <c r="E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spans="1:38" s="17" customFormat="1" ht="14.25" customHeight="1">
      <c r="A59" s="27"/>
      <c r="B59" s="27"/>
      <c r="C59" s="27"/>
      <c r="D59" s="27"/>
      <c r="E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spans="1:38" s="17" customFormat="1" ht="14.25" customHeight="1">
      <c r="A60" s="27"/>
      <c r="B60" s="27"/>
      <c r="C60" s="27"/>
      <c r="D60" s="27"/>
      <c r="E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spans="1:38" s="17" customFormat="1" ht="14.25" customHeight="1">
      <c r="A61" s="27"/>
      <c r="B61" s="27"/>
      <c r="C61" s="27"/>
      <c r="D61" s="27"/>
      <c r="E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spans="1:38" s="17" customFormat="1" ht="14.25" customHeight="1">
      <c r="A62" s="27"/>
      <c r="B62" s="27"/>
      <c r="C62" s="27"/>
      <c r="D62" s="27"/>
      <c r="E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spans="1:38" s="17" customFormat="1" ht="14.25" customHeight="1">
      <c r="A63" s="27"/>
      <c r="B63" s="27"/>
      <c r="C63" s="27"/>
      <c r="D63" s="27"/>
      <c r="E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spans="1:38" s="17" customFormat="1" ht="14.25" customHeight="1">
      <c r="A64" s="27"/>
      <c r="B64" s="27"/>
      <c r="C64" s="27"/>
      <c r="D64" s="27"/>
      <c r="E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1:38" s="17" customFormat="1" ht="14.25" customHeight="1">
      <c r="A65" s="27"/>
      <c r="B65" s="27"/>
      <c r="C65" s="27"/>
      <c r="D65" s="27"/>
      <c r="E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spans="1:38" s="17" customFormat="1" ht="14.25" customHeight="1">
      <c r="A66" s="27"/>
      <c r="B66" s="27"/>
      <c r="C66" s="27"/>
      <c r="D66" s="27"/>
      <c r="E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1:38" s="17" customFormat="1" ht="14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1:38" s="17" customFormat="1" ht="14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1:38" s="17" customFormat="1" ht="14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s="17" customFormat="1" ht="14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spans="1:38" s="17" customFormat="1" ht="14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1:38" s="17" customFormat="1" ht="14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spans="1:38" s="17" customFormat="1" ht="14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spans="1:38" s="17" customFormat="1" ht="14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spans="1:38" s="17" customFormat="1" ht="14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1:38" s="17" customFormat="1" ht="14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1:38" s="17" customFormat="1" ht="14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1:38" s="17" customFormat="1" ht="14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1:38" s="17" customFormat="1" ht="14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spans="1:38" s="17" customFormat="1" ht="14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spans="1:38" s="17" customFormat="1" ht="14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spans="1:38" s="17" customFormat="1" ht="14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spans="1:38" s="17" customFormat="1" ht="14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spans="1:38" s="17" customFormat="1" ht="14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spans="1:38" s="17" customFormat="1" ht="14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spans="1:38" s="17" customFormat="1" ht="14.2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spans="1:38" s="17" customFormat="1" ht="14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spans="1:38" s="17" customFormat="1" ht="14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1:38" s="17" customFormat="1" ht="14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spans="1:38" s="17" customFormat="1" ht="14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1:38" s="17" customFormat="1" ht="14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spans="1:38" s="17" customFormat="1" ht="14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spans="1:38" s="17" customFormat="1" ht="14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spans="1:38" s="17" customFormat="1" ht="14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spans="1:38" s="17" customFormat="1" ht="14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spans="1:38" s="17" customFormat="1" ht="14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spans="1:38" s="17" customFormat="1" ht="14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spans="1:38" s="17" customFormat="1" ht="14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spans="1:38" s="17" customFormat="1" ht="14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1:38" s="17" customFormat="1" ht="14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spans="1:38" ht="14.2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</row>
    <row r="102" spans="1:38" ht="14.2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</row>
    <row r="103" spans="1:38" ht="14.2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</row>
    <row r="104" spans="1:38" ht="14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</row>
    <row r="105" spans="1:38" ht="14.2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</row>
    <row r="106" spans="1:38" ht="14.2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</row>
    <row r="107" spans="1:38" ht="14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</row>
    <row r="108" spans="1:38" ht="14.2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1:38" ht="14.2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1:38" ht="14.2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</row>
    <row r="111" spans="1:38" ht="14.2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</row>
    <row r="112" spans="1:38" ht="14.2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</row>
    <row r="113" spans="1:38" ht="14.2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</row>
    <row r="114" spans="1:38" ht="14.2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</row>
    <row r="115" spans="1:38" ht="14.2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</row>
    <row r="116" spans="1:38" ht="14.2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</row>
    <row r="117" spans="1:38" ht="14.2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</row>
    <row r="118" spans="1:38" ht="14.2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</row>
    <row r="119" spans="1:38" ht="14.2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</row>
    <row r="120" spans="1:38" ht="14.2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</row>
    <row r="121" spans="1:38" ht="14.2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</row>
    <row r="122" spans="1:38" ht="14.2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</row>
    <row r="123" spans="1:38" ht="14.2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</row>
    <row r="124" spans="1:38" ht="14.2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</row>
    <row r="125" spans="1:38" ht="14.2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</row>
    <row r="126" spans="1:38" ht="14.2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</row>
    <row r="127" spans="1:38" ht="14.2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</row>
    <row r="128" spans="1:38" ht="14.2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</row>
    <row r="129" spans="1:38" ht="14.2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</row>
    <row r="130" spans="1:38" ht="14.2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</row>
    <row r="131" spans="1:38" ht="14.2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</row>
    <row r="132" spans="1:38" ht="14.2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</row>
    <row r="133" spans="1:38" ht="14.2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</row>
    <row r="134" spans="1:38" ht="14.2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</row>
    <row r="135" spans="1:38" ht="14.2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</row>
    <row r="136" spans="1:38" ht="14.2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</row>
    <row r="137" spans="1:38" ht="14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1:38" ht="14.2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</row>
    <row r="139" spans="1:38" ht="14.2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</row>
    <row r="140" spans="1:38" ht="14.2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</row>
    <row r="141" spans="1:38" ht="14.2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</row>
    <row r="142" spans="1:38" ht="14.2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</row>
    <row r="143" spans="1:38" ht="14.2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</row>
    <row r="144" spans="1:38" ht="14.2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</row>
    <row r="145" spans="1:38" ht="14.2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</row>
    <row r="146" spans="1:38" ht="14.2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</row>
    <row r="147" spans="1:38" ht="14.2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</row>
    <row r="148" spans="1:38" ht="14.2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</row>
    <row r="149" spans="1:38" ht="14.2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</row>
    <row r="150" spans="1:38" ht="14.2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</row>
    <row r="151" spans="1:38" ht="14.2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</row>
    <row r="152" spans="1:38" ht="14.2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</row>
    <row r="153" spans="1:38" ht="14.2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</row>
    <row r="154" spans="1:38" ht="14.2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</row>
    <row r="155" spans="1:38" ht="14.2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</row>
    <row r="156" spans="1:38" ht="14.2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</row>
    <row r="157" spans="1:38" ht="14.2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</row>
    <row r="158" spans="1:38" ht="14.2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</row>
    <row r="159" spans="1:38" ht="14.2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</row>
    <row r="160" spans="1:38" ht="14.2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</row>
    <row r="161" spans="1:38" ht="14.2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</row>
    <row r="162" spans="1:38" ht="14.2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</row>
    <row r="163" spans="1:38" ht="14.2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</row>
    <row r="164" spans="1:38" ht="14.2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</row>
    <row r="165" spans="1:38" ht="14.2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</row>
    <row r="166" spans="1:38" ht="14.2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</row>
    <row r="167" spans="1:38" ht="14.2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</row>
    <row r="168" spans="1:38" ht="14.2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</row>
    <row r="169" spans="1:38" ht="14.2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</row>
    <row r="170" spans="1:38" ht="14.2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</row>
    <row r="171" spans="1:38" ht="14.2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</row>
    <row r="172" spans="1:38" ht="14.2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</row>
    <row r="173" spans="1:38" ht="14.2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</row>
    <row r="174" spans="1:38" ht="14.2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</row>
    <row r="175" spans="1:38" ht="14.2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</row>
    <row r="176" spans="1:38" ht="14.2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</row>
    <row r="177" spans="1:38" ht="14.2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</row>
    <row r="178" spans="1:38" ht="14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</row>
    <row r="179" spans="1:38" ht="14.2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</row>
    <row r="180" spans="1:38" ht="14.2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</row>
    <row r="181" spans="1:38" ht="14.2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</row>
    <row r="182" spans="1:38" ht="14.2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</row>
    <row r="183" spans="1:38" ht="14.2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</row>
    <row r="184" spans="1:38" ht="14.2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</row>
    <row r="185" spans="1:38" ht="14.2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</row>
    <row r="186" spans="1:38" ht="14.2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</row>
    <row r="187" spans="1:38" ht="14.2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</row>
    <row r="188" spans="1:38" ht="14.2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</row>
    <row r="189" spans="1:38" ht="14.2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</row>
    <row r="190" spans="1:38" ht="14.2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</row>
    <row r="191" spans="1:38" ht="14.2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</row>
    <row r="192" spans="1:38" ht="14.2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</row>
    <row r="193" spans="1:38" ht="14.2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</row>
    <row r="194" spans="1:38" ht="14.2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</row>
    <row r="195" spans="1:38" ht="14.2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</row>
    <row r="196" spans="1:38" ht="14.2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</row>
    <row r="197" spans="1:38" ht="14.2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</row>
    <row r="198" spans="1:38" ht="14.2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</row>
    <row r="199" spans="1:38" ht="14.2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</row>
    <row r="200" spans="1:38" ht="14.2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</row>
    <row r="201" spans="1:38" ht="14.2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</row>
    <row r="202" spans="1:38" ht="14.2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</row>
    <row r="203" spans="1:38" ht="14.2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</row>
    <row r="204" spans="1:38" ht="14.2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</row>
    <row r="205" spans="1:38" ht="14.2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</row>
    <row r="206" spans="1:38" ht="14.2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</row>
    <row r="207" spans="1:38" ht="14.2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</row>
    <row r="208" spans="1:38" ht="14.2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</row>
    <row r="209" spans="1:38" ht="14.2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</row>
    <row r="210" spans="1:38" ht="14.2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</row>
    <row r="211" spans="1:38" ht="14.2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</row>
    <row r="212" spans="1:38" ht="14.2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</row>
    <row r="213" spans="1:38" ht="14.2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</row>
    <row r="214" spans="1:38" ht="14.2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</row>
    <row r="215" spans="1:38" ht="14.2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</row>
    <row r="216" spans="1:38" ht="14.2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</row>
    <row r="217" spans="1:38" ht="14.2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</row>
    <row r="218" spans="1:38" ht="14.2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</row>
    <row r="219" spans="1:38" ht="14.2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</row>
    <row r="220" spans="1:38" ht="14.2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</row>
    <row r="221" spans="1:38" ht="14.2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</row>
    <row r="222" spans="1:38" ht="14.2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</row>
    <row r="223" spans="1:38" ht="14.2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</row>
    <row r="224" spans="1:38" ht="14.2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</row>
    <row r="225" spans="1:38" ht="14.2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</row>
    <row r="226" spans="1:38" ht="14.2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</row>
    <row r="227" spans="1:38" ht="14.2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</row>
    <row r="228" spans="1:38" ht="14.2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</row>
    <row r="229" spans="1:38" ht="14.2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</row>
    <row r="230" spans="1:38" ht="14.2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</row>
    <row r="231" spans="1:38" ht="14.2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</row>
    <row r="232" spans="1:38" ht="14.2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</row>
    <row r="233" spans="1:38" ht="14.2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</row>
    <row r="234" spans="1:38" ht="14.2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</row>
    <row r="235" spans="1:38" ht="14.2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</row>
    <row r="236" spans="1:38" ht="14.2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</row>
    <row r="237" spans="1:38" ht="14.2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</row>
    <row r="238" spans="1:38" ht="14.2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</row>
    <row r="239" spans="1:38" ht="14.2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</row>
    <row r="240" spans="1:38" ht="14.2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</row>
    <row r="241" spans="1:38" ht="14.2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</row>
    <row r="242" spans="1:38" ht="14.2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</row>
    <row r="243" spans="1:38" ht="14.2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</row>
    <row r="244" spans="1:38" ht="14.2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</row>
    <row r="245" spans="1:38" ht="14.2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</row>
    <row r="246" spans="1:38" ht="14.2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</row>
    <row r="247" spans="1:38" ht="14.2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</row>
    <row r="248" spans="1:38" ht="14.2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</row>
    <row r="249" spans="1:38" ht="14.2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</row>
    <row r="250" spans="1:38" ht="14.2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</row>
    <row r="251" spans="1:38" ht="14.2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</row>
    <row r="252" spans="1:38" ht="14.2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</row>
    <row r="253" spans="1:38" ht="14.2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</row>
    <row r="254" spans="1:38" ht="14.2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</row>
    <row r="255" spans="1:38" ht="14.2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</row>
    <row r="256" spans="1:38" ht="14.2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</row>
    <row r="257" spans="1:38" ht="14.2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</row>
    <row r="258" spans="1:38" ht="14.2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</row>
    <row r="259" spans="1:38" ht="14.2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</row>
    <row r="260" spans="1:38" ht="14.2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</row>
    <row r="261" spans="1:38" ht="14.2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</row>
    <row r="262" spans="1:38" ht="14.2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</row>
    <row r="263" spans="1:38" ht="14.2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</row>
    <row r="264" spans="1:38" ht="14.2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</row>
    <row r="265" spans="1:38" ht="14.2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</row>
    <row r="266" spans="1:38" ht="14.2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</row>
    <row r="267" spans="1:38" ht="14.2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</row>
    <row r="268" spans="1:38" ht="14.2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</row>
    <row r="269" spans="1:38" ht="14.2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</row>
    <row r="270" spans="1:38" ht="14.2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</row>
    <row r="271" spans="1:38" ht="14.2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</row>
    <row r="272" spans="1:38" ht="14.2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</row>
    <row r="273" spans="1:38" ht="14.2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</row>
    <row r="274" spans="1:38" ht="14.2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</row>
    <row r="275" spans="1:38" ht="14.2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</row>
    <row r="276" spans="1:38" ht="14.2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</row>
    <row r="277" spans="1:38" ht="14.2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</row>
    <row r="278" spans="1:38" ht="14.2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</row>
    <row r="279" spans="1:38" ht="14.2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</row>
    <row r="280" spans="1:38" ht="14.2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</row>
    <row r="281" spans="1:38" ht="14.2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</row>
    <row r="282" spans="1:38" ht="14.2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</row>
    <row r="283" spans="1:38" ht="14.2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</row>
    <row r="284" spans="1:38" ht="14.2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</row>
    <row r="285" spans="1:38" ht="14.2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</row>
    <row r="286" spans="1:38" ht="14.2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</row>
    <row r="287" spans="1:38" ht="14.2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</row>
    <row r="288" spans="1:38" ht="14.2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</row>
    <row r="289" spans="1:38" ht="14.2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</row>
    <row r="290" spans="1:38" ht="14.2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</row>
    <row r="291" spans="1:38" ht="14.2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</row>
    <row r="292" spans="1:38" ht="14.2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</row>
    <row r="293" spans="1:38" ht="14.2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</row>
    <row r="294" spans="1:38" ht="14.2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</row>
    <row r="295" spans="1:38" ht="14.2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</row>
    <row r="296" spans="1:38" ht="14.2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</row>
    <row r="297" spans="1:38" ht="14.2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</row>
    <row r="298" spans="1:38" ht="14.2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</row>
    <row r="299" spans="1:38" ht="14.2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</row>
    <row r="300" spans="1:38" ht="14.2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</row>
    <row r="301" spans="1:38" ht="14.2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</row>
    <row r="302" spans="1:38" ht="14.2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</row>
    <row r="303" spans="1:38" ht="14.2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</row>
    <row r="304" spans="1:38" ht="14.2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</row>
    <row r="305" spans="1:38" ht="14.2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</row>
    <row r="306" spans="1:38" ht="14.2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</row>
    <row r="307" spans="1:38" ht="14.2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</row>
    <row r="308" spans="1:38" ht="14.2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</row>
    <row r="309" spans="1:38" ht="14.2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</row>
    <row r="310" spans="1:38" ht="14.2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</row>
    <row r="311" spans="1:38" ht="14.2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</row>
    <row r="312" spans="1:38" ht="14.2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</row>
    <row r="313" spans="1:38" ht="14.2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</row>
    <row r="314" spans="1:38" ht="14.2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</row>
    <row r="315" spans="1:38" ht="14.2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</row>
    <row r="316" spans="1:38" ht="14.2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</row>
    <row r="317" spans="1:38" ht="14.2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</row>
    <row r="318" spans="1:38" ht="14.2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</row>
    <row r="319" spans="1:38" ht="14.2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</row>
    <row r="320" spans="1:38" ht="14.2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</row>
    <row r="321" spans="1:38" ht="14.2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</row>
    <row r="322" spans="1:38" ht="14.2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</row>
    <row r="323" spans="1:38" ht="14.2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71" r:id="rId1"/>
  <headerFooter alignWithMargins="0">
    <oddHeader>&amp;RSchedule No. 2
Sheet 1 of 3
</oddHeader>
  </headerFooter>
  <rowBreaks count="1" manualBreakCount="1">
    <brk id="42" max="255" man="1"/>
  </row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181"/>
  <sheetViews>
    <sheetView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9.140625" style="4" customWidth="1"/>
    <col min="2" max="2" width="15.8515625" style="4" customWidth="1"/>
    <col min="3" max="3" width="2.421875" style="4" customWidth="1"/>
    <col min="4" max="5" width="9.140625" style="4" customWidth="1"/>
    <col min="6" max="6" width="13.140625" style="4" bestFit="1" customWidth="1"/>
    <col min="7" max="7" width="12.140625" style="4" customWidth="1"/>
    <col min="8" max="8" width="11.8515625" style="4" customWidth="1"/>
    <col min="9" max="9" width="10.140625" style="4" bestFit="1" customWidth="1"/>
    <col min="10" max="16384" width="9.140625" style="4" customWidth="1"/>
  </cols>
  <sheetData>
    <row r="1" s="64" customFormat="1" ht="12.75">
      <c r="A1" s="73"/>
    </row>
    <row r="2" s="64" customFormat="1" ht="12.75"/>
    <row r="3" spans="1:9" s="64" customFormat="1" ht="12.75">
      <c r="A3" s="96" t="s">
        <v>39</v>
      </c>
      <c r="B3" s="96"/>
      <c r="C3" s="96"/>
      <c r="D3" s="96"/>
      <c r="E3" s="96"/>
      <c r="F3" s="96"/>
      <c r="G3" s="96"/>
      <c r="H3" s="96"/>
      <c r="I3" s="96"/>
    </row>
    <row r="4" spans="1:9" s="64" customFormat="1" ht="12.75">
      <c r="A4" s="96" t="s">
        <v>40</v>
      </c>
      <c r="B4" s="96"/>
      <c r="C4" s="96"/>
      <c r="D4" s="96"/>
      <c r="E4" s="96"/>
      <c r="F4" s="96"/>
      <c r="G4" s="96"/>
      <c r="H4" s="96"/>
      <c r="I4" s="96"/>
    </row>
    <row r="5" spans="1:9" s="64" customFormat="1" ht="12.75">
      <c r="A5" s="96" t="s">
        <v>41</v>
      </c>
      <c r="B5" s="96"/>
      <c r="C5" s="96"/>
      <c r="D5" s="96"/>
      <c r="E5" s="96"/>
      <c r="F5" s="96"/>
      <c r="G5" s="96"/>
      <c r="H5" s="96"/>
      <c r="I5" s="96"/>
    </row>
    <row r="6" spans="1:9" s="64" customFormat="1" ht="12.75">
      <c r="A6" s="97" t="s">
        <v>71</v>
      </c>
      <c r="B6" s="97"/>
      <c r="C6" s="97"/>
      <c r="D6" s="97"/>
      <c r="E6" s="97"/>
      <c r="F6" s="97"/>
      <c r="G6" s="97"/>
      <c r="H6" s="97"/>
      <c r="I6" s="97"/>
    </row>
    <row r="7" s="64" customFormat="1" ht="12.75">
      <c r="A7" s="73"/>
    </row>
    <row r="8" spans="1:7" s="64" customFormat="1" ht="12.75">
      <c r="A8" s="73"/>
      <c r="G8" s="65" t="s">
        <v>6</v>
      </c>
    </row>
    <row r="9" spans="6:8" s="64" customFormat="1" ht="12.75">
      <c r="F9" s="65" t="s">
        <v>42</v>
      </c>
      <c r="G9" s="65" t="s">
        <v>42</v>
      </c>
      <c r="H9" s="65" t="s">
        <v>42</v>
      </c>
    </row>
    <row r="10" spans="1:8" s="64" customFormat="1" ht="12.75">
      <c r="A10" s="74" t="s">
        <v>12</v>
      </c>
      <c r="B10" s="74"/>
      <c r="F10" s="65" t="s">
        <v>43</v>
      </c>
      <c r="G10" s="65" t="s">
        <v>21</v>
      </c>
      <c r="H10" s="65" t="s">
        <v>43</v>
      </c>
    </row>
    <row r="11" spans="1:8" s="64" customFormat="1" ht="12.75">
      <c r="A11" s="75" t="s">
        <v>17</v>
      </c>
      <c r="B11" s="75" t="s">
        <v>18</v>
      </c>
      <c r="F11" s="66" t="s">
        <v>13</v>
      </c>
      <c r="G11" s="66" t="s">
        <v>20</v>
      </c>
      <c r="H11" s="66" t="s">
        <v>21</v>
      </c>
    </row>
    <row r="12" spans="1:8" s="64" customFormat="1" ht="12.75">
      <c r="A12" s="74"/>
      <c r="B12" s="74"/>
      <c r="F12" s="76" t="s">
        <v>28</v>
      </c>
      <c r="G12" s="76" t="s">
        <v>29</v>
      </c>
      <c r="H12" s="76" t="s">
        <v>44</v>
      </c>
    </row>
    <row r="13" spans="1:8" s="64" customFormat="1" ht="12.75">
      <c r="A13" s="74"/>
      <c r="B13" s="74"/>
      <c r="F13" s="65" t="s">
        <v>25</v>
      </c>
      <c r="G13" s="65" t="s">
        <v>26</v>
      </c>
      <c r="H13" s="65" t="s">
        <v>27</v>
      </c>
    </row>
    <row r="14" spans="1:8" ht="12.75">
      <c r="A14" s="17"/>
      <c r="B14" s="17"/>
      <c r="F14" s="77"/>
      <c r="G14" s="78"/>
      <c r="H14" s="77"/>
    </row>
    <row r="15" spans="1:10" ht="12.75">
      <c r="A15" s="17">
        <v>1</v>
      </c>
      <c r="B15" s="8">
        <f>'ACA SUMMARY'!B14</f>
        <v>44897</v>
      </c>
      <c r="F15" s="88">
        <v>10</v>
      </c>
      <c r="G15" s="7">
        <f>IF(F15=0,0,ROUND(H15/F15,4))</f>
        <v>5.646</v>
      </c>
      <c r="H15" s="81">
        <v>56.46</v>
      </c>
      <c r="I15" s="2"/>
      <c r="J15" s="79"/>
    </row>
    <row r="16" spans="1:10" ht="12.75">
      <c r="A16" s="17">
        <v>2</v>
      </c>
      <c r="B16" s="8">
        <f>'ACA SUMMARY'!B15</f>
        <v>44928</v>
      </c>
      <c r="F16" s="88">
        <v>0</v>
      </c>
      <c r="G16" s="7">
        <f>IF(F16=0,0,ROUND(H16/F16,4))</f>
        <v>0</v>
      </c>
      <c r="H16" s="81">
        <v>0</v>
      </c>
      <c r="I16" s="2"/>
      <c r="J16" s="79"/>
    </row>
    <row r="17" spans="1:10" ht="12.75">
      <c r="A17" s="17">
        <v>3</v>
      </c>
      <c r="B17" s="8">
        <f>'ACA SUMMARY'!B16</f>
        <v>44959</v>
      </c>
      <c r="F17" s="88">
        <v>124</v>
      </c>
      <c r="G17" s="7">
        <f>IF(F17=0,0,ROUND(H17/F17,4))</f>
        <v>5.841</v>
      </c>
      <c r="H17" s="81">
        <v>724.28</v>
      </c>
      <c r="I17" s="2"/>
      <c r="J17" s="79"/>
    </row>
    <row r="18" spans="1:10" ht="12.75">
      <c r="A18" s="15"/>
      <c r="F18" s="80"/>
      <c r="G18" s="78"/>
      <c r="H18" s="81"/>
      <c r="J18" s="82"/>
    </row>
    <row r="19" spans="1:10" ht="13.5" thickBot="1">
      <c r="A19" s="17">
        <f>+A17+1</f>
        <v>4</v>
      </c>
      <c r="B19" s="64" t="s">
        <v>45</v>
      </c>
      <c r="F19" s="82" t="s">
        <v>46</v>
      </c>
      <c r="G19" s="78"/>
      <c r="H19" s="83">
        <f>SUM(H15:H17)</f>
        <v>780.74</v>
      </c>
      <c r="J19" s="82"/>
    </row>
    <row r="20" spans="1:10" ht="12.75">
      <c r="A20" s="15"/>
      <c r="F20" s="80"/>
      <c r="G20" s="78"/>
      <c r="H20" s="80"/>
      <c r="J20" s="80"/>
    </row>
    <row r="21" spans="1:10" ht="12.75">
      <c r="A21" s="15"/>
      <c r="F21" s="80"/>
      <c r="G21" s="78"/>
      <c r="H21" s="80"/>
      <c r="J21" s="80"/>
    </row>
    <row r="22" spans="1:10" ht="12.75">
      <c r="A22" s="15"/>
      <c r="F22" s="80"/>
      <c r="G22" s="78"/>
      <c r="H22" s="80"/>
      <c r="J22" s="80"/>
    </row>
    <row r="23" spans="1:10" ht="12.75">
      <c r="A23" s="15"/>
      <c r="F23" s="80"/>
      <c r="G23" s="78"/>
      <c r="H23" s="80"/>
      <c r="J23" s="80"/>
    </row>
    <row r="24" spans="1:7" s="64" customFormat="1" ht="12.75">
      <c r="A24" s="66"/>
      <c r="G24" s="65" t="s">
        <v>6</v>
      </c>
    </row>
    <row r="25" spans="1:10" s="64" customFormat="1" ht="12.75">
      <c r="A25" s="65"/>
      <c r="F25" s="65" t="s">
        <v>42</v>
      </c>
      <c r="G25" s="65" t="s">
        <v>42</v>
      </c>
      <c r="H25" s="65" t="s">
        <v>42</v>
      </c>
      <c r="J25" s="65"/>
    </row>
    <row r="26" spans="1:10" s="64" customFormat="1" ht="12.75">
      <c r="A26" s="74" t="s">
        <v>12</v>
      </c>
      <c r="B26" s="74"/>
      <c r="F26" s="65" t="s">
        <v>47</v>
      </c>
      <c r="G26" s="65" t="s">
        <v>48</v>
      </c>
      <c r="H26" s="65" t="s">
        <v>48</v>
      </c>
      <c r="J26" s="65"/>
    </row>
    <row r="27" spans="1:10" s="64" customFormat="1" ht="12.75">
      <c r="A27" s="75" t="s">
        <v>17</v>
      </c>
      <c r="B27" s="75" t="s">
        <v>18</v>
      </c>
      <c r="C27" s="73"/>
      <c r="D27" s="73"/>
      <c r="E27" s="73"/>
      <c r="F27" s="66" t="s">
        <v>13</v>
      </c>
      <c r="G27" s="66" t="s">
        <v>20</v>
      </c>
      <c r="H27" s="66" t="s">
        <v>21</v>
      </c>
      <c r="J27" s="66"/>
    </row>
    <row r="28" spans="1:10" s="64" customFormat="1" ht="12.75">
      <c r="A28" s="74"/>
      <c r="B28" s="74"/>
      <c r="F28" s="76" t="s">
        <v>28</v>
      </c>
      <c r="G28" s="76" t="s">
        <v>29</v>
      </c>
      <c r="H28" s="76" t="s">
        <v>44</v>
      </c>
      <c r="J28" s="76"/>
    </row>
    <row r="29" spans="1:10" s="64" customFormat="1" ht="12.75">
      <c r="A29" s="74"/>
      <c r="B29" s="74"/>
      <c r="F29" s="65" t="s">
        <v>25</v>
      </c>
      <c r="G29" s="65" t="s">
        <v>26</v>
      </c>
      <c r="H29" s="65" t="s">
        <v>27</v>
      </c>
      <c r="J29" s="65"/>
    </row>
    <row r="30" spans="1:10" ht="12.75">
      <c r="A30" s="17"/>
      <c r="B30" s="17"/>
      <c r="F30" s="77"/>
      <c r="G30" s="78"/>
      <c r="H30" s="77"/>
      <c r="J30" s="77"/>
    </row>
    <row r="31" spans="1:10" ht="12.75">
      <c r="A31" s="17">
        <f>+A19+1</f>
        <v>5</v>
      </c>
      <c r="B31" s="8">
        <f>B15</f>
        <v>44897</v>
      </c>
      <c r="F31" s="88">
        <v>1036</v>
      </c>
      <c r="G31" s="7">
        <f>IF(F31=0,0,ROUND(H31/F31,4))</f>
        <v>9.1333</v>
      </c>
      <c r="H31" s="81">
        <v>9462.1</v>
      </c>
      <c r="I31" s="6"/>
      <c r="J31" s="79"/>
    </row>
    <row r="32" spans="1:9" ht="12.75">
      <c r="A32" s="17">
        <f>+A31+1</f>
        <v>6</v>
      </c>
      <c r="B32" s="8">
        <f>B16</f>
        <v>44928</v>
      </c>
      <c r="F32" s="88">
        <v>1036</v>
      </c>
      <c r="G32" s="7">
        <f>IF(F32=0,0,ROUND(H32/F32,4))</f>
        <v>9.1333</v>
      </c>
      <c r="H32" s="81">
        <v>9462.1</v>
      </c>
      <c r="I32" s="6"/>
    </row>
    <row r="33" spans="1:9" ht="12.75">
      <c r="A33" s="17">
        <f>+A32+1</f>
        <v>7</v>
      </c>
      <c r="B33" s="8">
        <f>B17</f>
        <v>44959</v>
      </c>
      <c r="F33" s="88">
        <v>1036</v>
      </c>
      <c r="G33" s="7">
        <f>IF(F33=0,0,ROUND(H33/F33,4))</f>
        <v>9.1333</v>
      </c>
      <c r="H33" s="81">
        <v>9462.1</v>
      </c>
      <c r="I33" s="6"/>
    </row>
    <row r="34" spans="1:8" ht="12.75">
      <c r="A34" s="15"/>
      <c r="G34" s="78"/>
      <c r="H34" s="5"/>
    </row>
    <row r="35" spans="1:8" ht="13.5" thickBot="1">
      <c r="A35" s="17">
        <f>+A33+1</f>
        <v>8</v>
      </c>
      <c r="B35" s="64" t="s">
        <v>49</v>
      </c>
      <c r="F35" s="2"/>
      <c r="G35" s="78"/>
      <c r="H35" s="84">
        <f>SUM(H31:H33)</f>
        <v>28386.300000000003</v>
      </c>
    </row>
    <row r="36" spans="1:8" ht="12.75">
      <c r="A36" s="15"/>
      <c r="G36" s="78"/>
      <c r="H36" s="6"/>
    </row>
    <row r="37" spans="1:10" ht="12.75">
      <c r="A37" s="15"/>
      <c r="G37" s="78"/>
      <c r="H37" s="6"/>
      <c r="J37" s="85"/>
    </row>
    <row r="38" spans="1:10" ht="13.5" thickBot="1">
      <c r="A38" s="17">
        <f>+A35+1</f>
        <v>9</v>
      </c>
      <c r="B38" s="64" t="s">
        <v>50</v>
      </c>
      <c r="G38" s="78"/>
      <c r="H38" s="86">
        <f>H19+H35</f>
        <v>29167.040000000005</v>
      </c>
      <c r="J38" s="85"/>
    </row>
    <row r="39" spans="7:10" ht="13.5" thickTop="1">
      <c r="G39" s="78"/>
      <c r="H39" s="4" t="s">
        <v>46</v>
      </c>
      <c r="J39" s="87"/>
    </row>
    <row r="40" spans="7:10" ht="12.75">
      <c r="G40" s="78"/>
      <c r="J40" s="87"/>
    </row>
    <row r="41" spans="7:10" ht="12.75">
      <c r="G41" s="78"/>
      <c r="H41" s="6"/>
      <c r="J41" s="87"/>
    </row>
    <row r="42" spans="7:10" ht="12.75">
      <c r="G42" s="78"/>
      <c r="H42" s="6"/>
      <c r="J42" s="87"/>
    </row>
    <row r="43" spans="7:10" ht="12.75">
      <c r="G43" s="78"/>
      <c r="H43" s="6"/>
      <c r="J43" s="87"/>
    </row>
    <row r="44" spans="7:10" ht="12.75">
      <c r="G44" s="78"/>
      <c r="H44" s="6"/>
      <c r="J44" s="85"/>
    </row>
    <row r="45" spans="7:10" ht="12.75">
      <c r="G45" s="78"/>
      <c r="H45" s="6"/>
      <c r="J45" s="85"/>
    </row>
    <row r="46" spans="7:10" ht="12.75">
      <c r="G46" s="78"/>
      <c r="H46" s="6"/>
      <c r="J46" s="85"/>
    </row>
    <row r="47" spans="7:10" ht="12.75">
      <c r="G47" s="78"/>
      <c r="H47" s="6"/>
      <c r="J47" s="85"/>
    </row>
    <row r="48" spans="7:10" ht="12.75">
      <c r="G48" s="78"/>
      <c r="H48" s="6"/>
      <c r="J48" s="85"/>
    </row>
    <row r="49" spans="7:10" ht="12.75">
      <c r="G49" s="78"/>
      <c r="H49" s="6"/>
      <c r="J49" s="85"/>
    </row>
    <row r="50" spans="7:10" ht="12.75">
      <c r="G50" s="78"/>
      <c r="H50" s="6"/>
      <c r="J50" s="85"/>
    </row>
    <row r="51" spans="7:10" ht="12.75">
      <c r="G51" s="78"/>
      <c r="J51" s="85"/>
    </row>
    <row r="52" spans="7:10" ht="12.75">
      <c r="G52" s="78"/>
      <c r="J52" s="85"/>
    </row>
    <row r="53" spans="7:10" ht="12.75">
      <c r="G53" s="78"/>
      <c r="J53" s="85"/>
    </row>
    <row r="54" ht="12.75">
      <c r="G54" s="78"/>
    </row>
    <row r="55" ht="12.75">
      <c r="G55" s="78"/>
    </row>
    <row r="56" ht="12.75">
      <c r="G56" s="78"/>
    </row>
    <row r="57" ht="12.75">
      <c r="G57" s="78"/>
    </row>
    <row r="58" ht="12.75">
      <c r="G58" s="78"/>
    </row>
    <row r="59" ht="12.75">
      <c r="G59" s="78"/>
    </row>
    <row r="60" ht="12.75">
      <c r="G60" s="78"/>
    </row>
    <row r="61" ht="12.75">
      <c r="G61" s="78"/>
    </row>
    <row r="62" ht="12.75">
      <c r="G62" s="78"/>
    </row>
    <row r="63" ht="12.75">
      <c r="G63" s="78"/>
    </row>
    <row r="64" ht="12.75">
      <c r="G64" s="78"/>
    </row>
    <row r="65" ht="12.75">
      <c r="G65" s="78"/>
    </row>
    <row r="66" ht="12.75">
      <c r="G66" s="78"/>
    </row>
    <row r="67" ht="12.75">
      <c r="G67" s="78"/>
    </row>
    <row r="68" ht="12.75">
      <c r="G68" s="78"/>
    </row>
    <row r="69" ht="12.75">
      <c r="G69" s="78"/>
    </row>
    <row r="70" ht="12.75">
      <c r="G70" s="78"/>
    </row>
    <row r="71" ht="12.75">
      <c r="G71" s="78"/>
    </row>
    <row r="72" ht="12.75">
      <c r="G72" s="78"/>
    </row>
    <row r="73" ht="12.75">
      <c r="G73" s="78"/>
    </row>
    <row r="74" ht="12.75">
      <c r="G74" s="78"/>
    </row>
    <row r="75" ht="12.75">
      <c r="G75" s="78"/>
    </row>
    <row r="76" ht="12.75">
      <c r="G76" s="78"/>
    </row>
    <row r="77" ht="12.75">
      <c r="G77" s="78"/>
    </row>
    <row r="78" ht="12.75">
      <c r="G78" s="78"/>
    </row>
    <row r="79" ht="12.75">
      <c r="G79" s="78"/>
    </row>
    <row r="80" ht="12.75">
      <c r="G80" s="78"/>
    </row>
    <row r="81" ht="12.75">
      <c r="G81" s="78"/>
    </row>
    <row r="82" ht="12.75">
      <c r="G82" s="78"/>
    </row>
    <row r="83" ht="12.75">
      <c r="G83" s="78"/>
    </row>
    <row r="84" ht="12.75">
      <c r="G84" s="78"/>
    </row>
    <row r="85" ht="12.75">
      <c r="G85" s="78"/>
    </row>
    <row r="86" ht="12.75">
      <c r="G86" s="78"/>
    </row>
    <row r="87" ht="12.75">
      <c r="G87" s="78"/>
    </row>
    <row r="88" ht="12.75">
      <c r="G88" s="78"/>
    </row>
    <row r="89" ht="12.75">
      <c r="G89" s="78"/>
    </row>
    <row r="90" ht="12.75">
      <c r="G90" s="78"/>
    </row>
    <row r="91" ht="12.75">
      <c r="G91" s="78"/>
    </row>
    <row r="92" ht="12.75">
      <c r="G92" s="78"/>
    </row>
    <row r="93" ht="12.75">
      <c r="G93" s="78"/>
    </row>
    <row r="94" ht="12.75">
      <c r="G94" s="78"/>
    </row>
    <row r="95" ht="12.75">
      <c r="G95" s="78"/>
    </row>
    <row r="96" ht="12.75">
      <c r="G96" s="78"/>
    </row>
    <row r="97" ht="12.75">
      <c r="G97" s="78"/>
    </row>
    <row r="98" ht="12.75">
      <c r="G98" s="78"/>
    </row>
    <row r="99" ht="12.75">
      <c r="G99" s="78"/>
    </row>
    <row r="100" ht="12.75">
      <c r="G100" s="78"/>
    </row>
    <row r="101" ht="12.75">
      <c r="G101" s="78"/>
    </row>
    <row r="102" ht="12.75">
      <c r="G102" s="78"/>
    </row>
    <row r="103" ht="12.75">
      <c r="G103" s="78"/>
    </row>
    <row r="104" ht="12.75">
      <c r="G104" s="78"/>
    </row>
    <row r="105" ht="12.75">
      <c r="G105" s="78"/>
    </row>
    <row r="106" ht="12.75">
      <c r="G106" s="78"/>
    </row>
    <row r="107" ht="12.75">
      <c r="G107" s="78"/>
    </row>
    <row r="108" ht="12.75">
      <c r="G108" s="78"/>
    </row>
    <row r="109" ht="12.75">
      <c r="G109" s="78"/>
    </row>
    <row r="110" ht="12.75">
      <c r="G110" s="78"/>
    </row>
    <row r="111" ht="12.75">
      <c r="G111" s="78"/>
    </row>
    <row r="112" ht="12.75">
      <c r="G112" s="78"/>
    </row>
    <row r="113" ht="12.75">
      <c r="G113" s="78"/>
    </row>
    <row r="114" ht="12.75">
      <c r="G114" s="78"/>
    </row>
    <row r="115" ht="12.75">
      <c r="G115" s="78"/>
    </row>
    <row r="116" ht="12.75">
      <c r="G116" s="78"/>
    </row>
    <row r="117" ht="12.75">
      <c r="G117" s="78"/>
    </row>
    <row r="118" ht="12.75">
      <c r="G118" s="78"/>
    </row>
    <row r="119" ht="12.75">
      <c r="G119" s="78"/>
    </row>
    <row r="120" ht="12.75">
      <c r="G120" s="78"/>
    </row>
    <row r="121" ht="12.75">
      <c r="G121" s="78"/>
    </row>
    <row r="122" ht="12.75">
      <c r="G122" s="78"/>
    </row>
    <row r="123" ht="12.75">
      <c r="G123" s="78"/>
    </row>
    <row r="124" ht="12.75">
      <c r="G124" s="78"/>
    </row>
    <row r="125" ht="12.75">
      <c r="G125" s="78"/>
    </row>
    <row r="126" ht="12.75">
      <c r="G126" s="78"/>
    </row>
    <row r="127" ht="12.75">
      <c r="G127" s="78"/>
    </row>
    <row r="128" ht="12.75">
      <c r="G128" s="78"/>
    </row>
    <row r="129" ht="12.75">
      <c r="G129" s="78"/>
    </row>
    <row r="130" ht="12.75">
      <c r="G130" s="78"/>
    </row>
    <row r="131" ht="12.75">
      <c r="G131" s="78"/>
    </row>
    <row r="132" ht="12.75">
      <c r="G132" s="78"/>
    </row>
    <row r="133" ht="12.75">
      <c r="G133" s="78"/>
    </row>
    <row r="134" ht="12.75">
      <c r="G134" s="78"/>
    </row>
    <row r="135" ht="12.75">
      <c r="G135" s="78"/>
    </row>
    <row r="136" ht="12.75">
      <c r="G136" s="78"/>
    </row>
    <row r="137" ht="12.75">
      <c r="G137" s="78"/>
    </row>
    <row r="138" ht="12.75">
      <c r="G138" s="78"/>
    </row>
    <row r="139" ht="12.75">
      <c r="G139" s="78"/>
    </row>
    <row r="140" ht="12.75">
      <c r="G140" s="78"/>
    </row>
    <row r="141" ht="12.75">
      <c r="G141" s="78"/>
    </row>
    <row r="142" ht="12.75">
      <c r="G142" s="78"/>
    </row>
    <row r="143" ht="12.75">
      <c r="G143" s="78"/>
    </row>
    <row r="144" ht="12.75">
      <c r="G144" s="78"/>
    </row>
    <row r="145" ht="12.75">
      <c r="G145" s="78"/>
    </row>
    <row r="146" ht="12.75">
      <c r="G146" s="78"/>
    </row>
    <row r="147" ht="12.75">
      <c r="G147" s="78"/>
    </row>
    <row r="148" ht="12.75">
      <c r="G148" s="78"/>
    </row>
    <row r="149" ht="12.75">
      <c r="G149" s="78"/>
    </row>
    <row r="150" ht="12.75">
      <c r="G150" s="78"/>
    </row>
    <row r="151" ht="12.75">
      <c r="G151" s="78"/>
    </row>
    <row r="152" ht="12.75">
      <c r="G152" s="78"/>
    </row>
    <row r="153" ht="12.75">
      <c r="G153" s="78"/>
    </row>
    <row r="154" ht="12.75">
      <c r="G154" s="78"/>
    </row>
    <row r="155" ht="12.75">
      <c r="G155" s="78"/>
    </row>
    <row r="156" ht="12.75">
      <c r="G156" s="78"/>
    </row>
    <row r="157" ht="12.75">
      <c r="G157" s="78"/>
    </row>
    <row r="158" ht="12.75">
      <c r="G158" s="78"/>
    </row>
    <row r="159" ht="12.75">
      <c r="G159" s="78"/>
    </row>
    <row r="160" ht="12.75">
      <c r="G160" s="78"/>
    </row>
    <row r="161" ht="12.75">
      <c r="G161" s="78"/>
    </row>
    <row r="162" ht="12.75">
      <c r="G162" s="78"/>
    </row>
    <row r="163" ht="12.75">
      <c r="G163" s="78"/>
    </row>
    <row r="164" ht="12.75">
      <c r="G164" s="78"/>
    </row>
    <row r="165" ht="12.75">
      <c r="G165" s="78"/>
    </row>
    <row r="166" ht="12.75">
      <c r="G166" s="78"/>
    </row>
    <row r="167" ht="12.75">
      <c r="G167" s="78"/>
    </row>
    <row r="168" ht="12.75">
      <c r="G168" s="78"/>
    </row>
    <row r="169" ht="12.75">
      <c r="G169" s="78"/>
    </row>
    <row r="170" ht="12.75">
      <c r="G170" s="78"/>
    </row>
    <row r="171" ht="12.75">
      <c r="G171" s="78"/>
    </row>
    <row r="172" ht="12.75">
      <c r="G172" s="78"/>
    </row>
    <row r="173" ht="12.75">
      <c r="G173" s="78"/>
    </row>
    <row r="174" ht="12.75">
      <c r="G174" s="78"/>
    </row>
    <row r="175" ht="12.75">
      <c r="G175" s="78"/>
    </row>
    <row r="176" ht="12.75">
      <c r="G176" s="78"/>
    </row>
    <row r="177" ht="12.75">
      <c r="G177" s="78"/>
    </row>
    <row r="178" ht="12.75">
      <c r="G178" s="78"/>
    </row>
    <row r="179" ht="12.75">
      <c r="G179" s="78"/>
    </row>
    <row r="180" ht="12.75">
      <c r="G180" s="78"/>
    </row>
    <row r="181" ht="12.75">
      <c r="G181" s="78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7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90" zoomScaleNormal="90" zoomScalePageLayoutView="0" workbookViewId="0" topLeftCell="A1">
      <selection activeCell="F37" sqref="F37"/>
    </sheetView>
  </sheetViews>
  <sheetFormatPr defaultColWidth="9.140625" defaultRowHeight="12.75"/>
  <cols>
    <col min="1" max="1" width="4.00390625" style="4" bestFit="1" customWidth="1"/>
    <col min="2" max="2" width="17.421875" style="4" bestFit="1" customWidth="1"/>
    <col min="3" max="4" width="9.140625" style="4" bestFit="1" customWidth="1"/>
    <col min="5" max="5" width="8.57421875" style="4" bestFit="1" customWidth="1"/>
    <col min="6" max="6" width="10.57421875" style="4" bestFit="1" customWidth="1"/>
    <col min="7" max="16384" width="9.140625" style="4" customWidth="1"/>
  </cols>
  <sheetData>
    <row r="2" spans="1:6" ht="12.75">
      <c r="A2" s="96" t="s">
        <v>57</v>
      </c>
      <c r="B2" s="96"/>
      <c r="C2" s="96"/>
      <c r="D2" s="96"/>
      <c r="E2" s="96"/>
      <c r="F2" s="89"/>
    </row>
    <row r="3" spans="1:6" ht="12.75">
      <c r="A3" s="96" t="s">
        <v>58</v>
      </c>
      <c r="B3" s="96"/>
      <c r="C3" s="96"/>
      <c r="D3" s="96"/>
      <c r="E3" s="96"/>
      <c r="F3" s="89"/>
    </row>
    <row r="4" spans="1:6" ht="12.75">
      <c r="A4" s="96" t="s">
        <v>70</v>
      </c>
      <c r="B4" s="96"/>
      <c r="C4" s="96"/>
      <c r="D4" s="96"/>
      <c r="E4" s="96"/>
      <c r="F4" s="89"/>
    </row>
    <row r="5" ht="12.75">
      <c r="A5" s="15" t="s">
        <v>52</v>
      </c>
    </row>
    <row r="6" spans="1:6" ht="12.75">
      <c r="A6" s="1" t="s">
        <v>53</v>
      </c>
      <c r="B6" s="1" t="s">
        <v>59</v>
      </c>
      <c r="C6" s="60">
        <v>44925</v>
      </c>
      <c r="D6" s="60">
        <v>44957</v>
      </c>
      <c r="E6" s="60">
        <v>44985</v>
      </c>
      <c r="F6" s="1" t="s">
        <v>3</v>
      </c>
    </row>
    <row r="7" spans="2:6" ht="12.75">
      <c r="B7" s="1"/>
      <c r="C7" s="60"/>
      <c r="D7" s="60"/>
      <c r="E7" s="60"/>
      <c r="F7" s="1"/>
    </row>
    <row r="8" spans="1:6" ht="12.75">
      <c r="A8" s="15">
        <v>1</v>
      </c>
      <c r="B8" s="61" t="s">
        <v>60</v>
      </c>
      <c r="C8" s="62">
        <v>67580.82</v>
      </c>
      <c r="D8" s="62">
        <v>31889.82</v>
      </c>
      <c r="E8" s="62">
        <v>19833.870000000003</v>
      </c>
      <c r="F8" s="62">
        <f>SUM(C8:E8)</f>
        <v>119304.51000000001</v>
      </c>
    </row>
    <row r="9" spans="1:6" ht="12.75">
      <c r="A9" s="15"/>
      <c r="B9" s="61"/>
      <c r="C9" s="92"/>
      <c r="D9" s="92"/>
      <c r="E9" s="92"/>
      <c r="F9" s="92"/>
    </row>
    <row r="10" spans="1:6" ht="12.75">
      <c r="A10" s="15">
        <v>2</v>
      </c>
      <c r="B10" s="64" t="s">
        <v>61</v>
      </c>
      <c r="C10" s="63">
        <v>42612.23</v>
      </c>
      <c r="D10" s="63">
        <v>55514.28999999999</v>
      </c>
      <c r="E10" s="63">
        <v>45126.88</v>
      </c>
      <c r="F10" s="63">
        <f>SUM(C10:E10)</f>
        <v>143253.4</v>
      </c>
    </row>
    <row r="11" spans="1:6" ht="12.75">
      <c r="A11" s="15"/>
      <c r="C11" s="9"/>
      <c r="D11" s="9"/>
      <c r="E11" s="9"/>
      <c r="F11" s="9"/>
    </row>
    <row r="12" spans="1:6" ht="12.75">
      <c r="A12" s="15">
        <f>A10+1</f>
        <v>3</v>
      </c>
      <c r="B12" s="64" t="s">
        <v>62</v>
      </c>
      <c r="C12" s="90">
        <f>C8-C10</f>
        <v>24968.590000000004</v>
      </c>
      <c r="D12" s="90">
        <f>D8-D10</f>
        <v>-23624.469999999994</v>
      </c>
      <c r="E12" s="90">
        <f>E8-E10</f>
        <v>-25293.009999999995</v>
      </c>
      <c r="F12" s="90">
        <f>F8-F10</f>
        <v>-23948.889999999985</v>
      </c>
    </row>
    <row r="13" spans="1:6" ht="12.75">
      <c r="A13" s="15"/>
      <c r="B13" s="64"/>
      <c r="C13" s="91"/>
      <c r="D13" s="91"/>
      <c r="E13" s="91"/>
      <c r="F13" s="91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Black \ Linda \ E</cp:lastModifiedBy>
  <cp:lastPrinted>2019-09-13T12:55:39Z</cp:lastPrinted>
  <dcterms:created xsi:type="dcterms:W3CDTF">2006-07-28T14:45:22Z</dcterms:created>
  <dcterms:modified xsi:type="dcterms:W3CDTF">2023-04-21T17:19:33Z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