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EKPC/A-EKPC Member Credit 2023/"/>
    </mc:Choice>
  </mc:AlternateContent>
  <xr:revisionPtr revIDLastSave="22" documentId="14_{6CE84E0D-EB11-41BF-A55E-44EFBE1BD749}" xr6:coauthVersionLast="47" xr6:coauthVersionMax="47" xr10:uidLastSave="{62B5D3B3-887B-42CD-B062-F6C658BAE970}"/>
  <bookViews>
    <workbookView xWindow="-108" yWindow="-108" windowWidth="23256" windowHeight="12456" xr2:uid="{79F1B251-B6BE-48B2-924D-5FF29C5238C4}"/>
  </bookViews>
  <sheets>
    <sheet name="Sheet1" sheetId="1" r:id="rId1"/>
  </sheets>
  <definedNames>
    <definedName name="_xlnm.Print_Area" localSheetId="0">Sheet1!$A$1:$K$51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K19" i="1" l="1"/>
  <c r="K29" i="1"/>
  <c r="K43" i="1" s="1"/>
  <c r="K30" i="1"/>
  <c r="K44" i="1" s="1"/>
  <c r="A49" i="1"/>
  <c r="A50" i="1" s="1"/>
  <c r="A51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J38" i="1"/>
  <c r="J42" i="1"/>
  <c r="J45" i="1"/>
  <c r="K45" i="1"/>
  <c r="J46" i="1"/>
  <c r="K46" i="1"/>
  <c r="J47" i="1"/>
  <c r="K47" i="1"/>
  <c r="I45" i="1"/>
  <c r="I46" i="1"/>
  <c r="I47" i="1"/>
  <c r="H4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J25" i="1"/>
  <c r="J39" i="1" s="1"/>
  <c r="J26" i="1"/>
  <c r="J40" i="1" s="1"/>
  <c r="J27" i="1"/>
  <c r="J41" i="1" s="1"/>
  <c r="J28" i="1"/>
  <c r="J29" i="1"/>
  <c r="J43" i="1" s="1"/>
  <c r="J30" i="1"/>
  <c r="J44" i="1" s="1"/>
  <c r="J24" i="1"/>
  <c r="H34" i="1"/>
  <c r="I26" i="1" s="1"/>
  <c r="I40" i="1" s="1"/>
  <c r="J19" i="1"/>
  <c r="H19" i="1"/>
  <c r="AA7" i="1"/>
  <c r="AA8" i="1"/>
  <c r="AA9" i="1"/>
  <c r="AA10" i="1"/>
  <c r="AA11" i="1"/>
  <c r="AA12" i="1"/>
  <c r="AA6" i="1"/>
  <c r="V16" i="1"/>
  <c r="W16" i="1"/>
  <c r="X10" i="1" s="1"/>
  <c r="Y16" i="1"/>
  <c r="Z10" i="1" s="1"/>
  <c r="D16" i="1"/>
  <c r="D18" i="1" s="1"/>
  <c r="K27" i="1" l="1"/>
  <c r="K41" i="1" s="1"/>
  <c r="K26" i="1"/>
  <c r="K40" i="1" s="1"/>
  <c r="K24" i="1"/>
  <c r="K38" i="1" s="1"/>
  <c r="K25" i="1"/>
  <c r="K39" i="1" s="1"/>
  <c r="K28" i="1"/>
  <c r="K42" i="1" s="1"/>
  <c r="J48" i="1"/>
  <c r="I24" i="1"/>
  <c r="I38" i="1" s="1"/>
  <c r="I48" i="1" s="1"/>
  <c r="I30" i="1"/>
  <c r="I44" i="1" s="1"/>
  <c r="I25" i="1"/>
  <c r="I39" i="1" s="1"/>
  <c r="J34" i="1"/>
  <c r="I29" i="1"/>
  <c r="I43" i="1" s="1"/>
  <c r="I28" i="1"/>
  <c r="I42" i="1" s="1"/>
  <c r="I27" i="1"/>
  <c r="I41" i="1" s="1"/>
  <c r="Y18" i="1"/>
  <c r="AC9" i="1" s="1"/>
  <c r="X16" i="1"/>
  <c r="X12" i="1"/>
  <c r="X6" i="1"/>
  <c r="X11" i="1"/>
  <c r="X9" i="1"/>
  <c r="X8" i="1"/>
  <c r="Z9" i="1"/>
  <c r="X15" i="1"/>
  <c r="X7" i="1"/>
  <c r="Z13" i="1"/>
  <c r="Z12" i="1"/>
  <c r="X14" i="1"/>
  <c r="Z6" i="1"/>
  <c r="Z14" i="1"/>
  <c r="Z11" i="1"/>
  <c r="X13" i="1"/>
  <c r="Z7" i="1"/>
  <c r="Z15" i="1"/>
  <c r="Z8" i="1"/>
  <c r="Z16" i="1"/>
  <c r="W18" i="1"/>
  <c r="AA16" i="1"/>
  <c r="K48" i="1" l="1"/>
  <c r="K34" i="1"/>
  <c r="I34" i="1"/>
  <c r="AC8" i="1"/>
  <c r="AC6" i="1"/>
  <c r="AC11" i="1"/>
  <c r="AC7" i="1"/>
  <c r="AC12" i="1"/>
  <c r="AC10" i="1"/>
  <c r="AB6" i="1"/>
  <c r="AB7" i="1"/>
  <c r="AB8" i="1"/>
  <c r="AB11" i="1"/>
  <c r="AB9" i="1"/>
  <c r="AB12" i="1"/>
  <c r="AB10" i="1"/>
  <c r="AC16" i="1" l="1"/>
  <c r="AB16" i="1"/>
</calcChain>
</file>

<file path=xl/sharedStrings.xml><?xml version="1.0" encoding="utf-8"?>
<sst xmlns="http://schemas.openxmlformats.org/spreadsheetml/2006/main" count="90" uniqueCount="56">
  <si>
    <t xml:space="preserve">Residential </t>
  </si>
  <si>
    <t xml:space="preserve">Total Allocated Amount: </t>
  </si>
  <si>
    <t>Customers:</t>
  </si>
  <si>
    <t>KWH:</t>
  </si>
  <si>
    <t>Revenue:</t>
  </si>
  <si>
    <t>Additions</t>
  </si>
  <si>
    <t>Deletions</t>
  </si>
  <si>
    <t>Active</t>
  </si>
  <si>
    <t>Starting Customers: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</si>
  <si>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</si>
  <si>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</si>
  <si>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</si>
  <si>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</si>
  <si>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</si>
  <si>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</si>
  <si>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</si>
  <si>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</si>
  <si>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</si>
  <si>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</si>
  <si>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Total</t>
  </si>
  <si>
    <t>Name</t>
  </si>
  <si>
    <t>Count</t>
  </si>
  <si>
    <t>KWH</t>
  </si>
  <si>
    <t>Revenue</t>
  </si>
  <si>
    <t>KWH Share</t>
  </si>
  <si>
    <t>Rev Share</t>
  </si>
  <si>
    <t>Credit per Active Customer</t>
  </si>
  <si>
    <t>Credit per Addition</t>
  </si>
  <si>
    <t>Credit per Deletion</t>
  </si>
  <si>
    <t>Large Power</t>
  </si>
  <si>
    <t>Total Allocated Amount:</t>
  </si>
  <si>
    <t>Share by Count</t>
  </si>
  <si>
    <t>Share by KWH</t>
  </si>
  <si>
    <t>Share by Rev</t>
  </si>
  <si>
    <t>#</t>
  </si>
  <si>
    <t>(Total $ / 2023 Active)</t>
  </si>
  <si>
    <t>Illustrative Example of Billing Credit Calculations</t>
  </si>
  <si>
    <t>Credit by Count</t>
  </si>
  <si>
    <t>Credit by KWH</t>
  </si>
  <si>
    <t>Credit by Rev</t>
  </si>
  <si>
    <t>Credit for New Customers:</t>
  </si>
  <si>
    <t>Credit for Departed Customers:</t>
  </si>
  <si>
    <t>LP member A</t>
  </si>
  <si>
    <t>LP member B</t>
  </si>
  <si>
    <t>LP member C</t>
  </si>
  <si>
    <t>LP member D</t>
  </si>
  <si>
    <t>LP member E</t>
  </si>
  <si>
    <t>LP member F</t>
  </si>
  <si>
    <t>LP member G</t>
  </si>
  <si>
    <t>LP member H</t>
  </si>
  <si>
    <t>LP member I</t>
  </si>
  <si>
    <t>LP member J</t>
  </si>
  <si>
    <t>2022 Member Data</t>
  </si>
  <si>
    <t>For Year</t>
  </si>
  <si>
    <t>Credited in</t>
  </si>
  <si>
    <t>2023 Member Data at Billing Credit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</si>
</sst>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-&quot;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3" fillId="4" borderId="0" xfId="0" applyFont="1" applyFill="1"/>
    <xf numFmtId="6" fontId="4" fillId="2" borderId="0" xfId="0" applyNumberFormat="1" applyFont="1" applyFill="1"/>
    <xf numFmtId="8" fontId="2" fillId="0" borderId="0" xfId="0" applyNumberFormat="1" applyFont="1"/>
    <xf numFmtId="166" fontId="2" fillId="0" borderId="0" xfId="0" applyNumberFormat="1" applyFont="1"/>
    <xf numFmtId="164" fontId="2" fillId="0" borderId="0" xfId="1" applyNumberFormat="1" applyFont="1"/>
    <xf numFmtId="9" fontId="2" fillId="0" borderId="0" xfId="3" applyFont="1"/>
    <xf numFmtId="0" fontId="5" fillId="0" borderId="0" xfId="0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5" fontId="2" fillId="0" borderId="0" xfId="2" applyNumberFormat="1" applyFont="1"/>
    <xf numFmtId="0" fontId="2" fillId="0" borderId="1" xfId="0" applyFont="1" applyBorder="1"/>
    <xf numFmtId="164" fontId="2" fillId="0" borderId="1" xfId="0" applyNumberFormat="1" applyFont="1" applyBorder="1"/>
    <xf numFmtId="9" fontId="2" fillId="0" borderId="1" xfId="3" applyFont="1" applyBorder="1"/>
    <xf numFmtId="16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/>
    <xf numFmtId="9" fontId="2" fillId="0" borderId="0" xfId="0" applyNumberFormat="1" applyFont="1"/>
    <xf numFmtId="164" fontId="2" fillId="0" borderId="0" xfId="0" applyNumberFormat="1" applyFont="1"/>
    <xf numFmtId="0" fontId="2" fillId="0" borderId="2" xfId="0" applyFont="1" applyBorder="1" applyAlignment="1">
      <alignment horizontal="right" wrapText="1"/>
    </xf>
    <xf numFmtId="167" fontId="2" fillId="0" borderId="0" xfId="3" applyNumberFormat="1" applyFont="1"/>
    <xf numFmtId="167" fontId="2" fillId="0" borderId="1" xfId="3" applyNumberFormat="1" applyFont="1" applyBorder="1"/>
    <xf numFmtId="167" fontId="2" fillId="0" borderId="0" xfId="3" applyNumberFormat="1" applyFont="1" applyBorder="1"/>
    <xf numFmtId="165" fontId="2" fillId="0" borderId="1" xfId="2" applyNumberFormat="1" applyFont="1" applyBorder="1"/>
    <xf numFmtId="164" fontId="4" fillId="2" borderId="0" xfId="1" applyNumberFormat="1" applyFont="1" applyFill="1"/>
    <xf numFmtId="166" fontId="4" fillId="2" borderId="0" xfId="0" applyNumberFormat="1" applyFont="1" applyFill="1"/>
    <xf numFmtId="0" fontId="2" fillId="2" borderId="0" xfId="0" applyFont="1" applyFill="1"/>
    <xf numFmtId="167" fontId="2" fillId="0" borderId="0" xfId="3" applyNumberFormat="1" applyFont="1" applyFill="1"/>
    <xf numFmtId="0" fontId="2" fillId="0" borderId="0" xfId="0" applyFont="1" applyFill="1"/>
    <xf numFmtId="165" fontId="2" fillId="0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5FB0-C121-4EFC-8FB2-1919DB3FCEF2}">
  <sheetPr>
    <pageSetUpPr fitToPage="1"/>
  </sheetPr>
  <dimension ref="A1:AC51"/>
  <sheetViews>
    <sheetView tabSelected="1" topLeftCell="A26" workbookViewId="0">
      <selection activeCell="G45" sqref="G45:H47"/>
    </sheetView>
  </sheetViews>
  <sheetFormatPr defaultRowHeight="13.2" x14ac:dyDescent="0.25"/>
  <cols>
    <col min="1" max="1" width="6" style="1" customWidth="1"/>
    <col min="2" max="2" width="4.21875" style="3" customWidth="1"/>
    <col min="3" max="3" width="23.21875" style="3" bestFit="1" customWidth="1"/>
    <col min="4" max="4" width="15.109375" style="3" bestFit="1" customWidth="1"/>
    <col min="5" max="5" width="19.109375" style="3" bestFit="1" customWidth="1"/>
    <col min="6" max="6" width="2.109375" style="3" customWidth="1"/>
    <col min="7" max="7" width="21" style="3" bestFit="1" customWidth="1"/>
    <col min="8" max="8" width="6" style="3" bestFit="1" customWidth="1"/>
    <col min="9" max="9" width="10.5546875" style="3" customWidth="1"/>
    <col min="10" max="10" width="11.6640625" style="3" customWidth="1"/>
    <col min="11" max="11" width="10.88671875" style="3" customWidth="1"/>
    <col min="12" max="15" width="10" style="3" customWidth="1"/>
    <col min="16" max="20" width="8.88671875" style="3"/>
    <col min="21" max="21" width="11.5546875" style="3" bestFit="1" customWidth="1"/>
    <col min="22" max="22" width="9" style="3" bestFit="1" customWidth="1"/>
    <col min="23" max="23" width="11.21875" style="3" bestFit="1" customWidth="1"/>
    <col min="24" max="24" width="10.109375" style="3" customWidth="1"/>
    <col min="25" max="26" width="12" style="3" customWidth="1"/>
    <col min="27" max="27" width="10.109375" style="6" bestFit="1" customWidth="1"/>
    <col min="28" max="28" width="11.6640625" style="3" customWidth="1"/>
    <col min="29" max="29" width="9" style="3" bestFit="1" customWidth="1"/>
    <col min="30" max="16384" width="8.88671875" style="3"/>
  </cols>
  <sheetData>
    <row r="1" spans="1:29" x14ac:dyDescent="0.25">
      <c r="A1" s="1" t="s">
        <v>34</v>
      </c>
      <c r="B1" s="2" t="s">
        <v>36</v>
      </c>
      <c r="G1" s="4" t="s">
        <v>53</v>
      </c>
      <c r="H1" s="5">
        <v>2022</v>
      </c>
      <c r="J1" s="4" t="s">
        <v>54</v>
      </c>
      <c r="K1" s="5">
        <v>2023</v>
      </c>
    </row>
    <row r="2" spans="1:29" x14ac:dyDescent="0.25">
      <c r="A2" s="1">
        <v>1</v>
      </c>
    </row>
    <row r="3" spans="1:29" x14ac:dyDescent="0.25">
      <c r="A3" s="1">
        <f>A2+1</f>
        <v>2</v>
      </c>
      <c r="C3" s="7" t="s">
        <v>0</v>
      </c>
      <c r="D3" s="8"/>
      <c r="E3" s="8"/>
      <c r="G3" s="9" t="s">
        <v>29</v>
      </c>
      <c r="H3" s="9"/>
      <c r="I3" s="9"/>
      <c r="J3" s="9"/>
      <c r="K3" s="9"/>
      <c r="V3" s="6">
        <v>2022</v>
      </c>
      <c r="AA3" s="6">
        <v>2023</v>
      </c>
    </row>
    <row r="4" spans="1:29" x14ac:dyDescent="0.25">
      <c r="A4" s="1">
        <f t="shared" ref="A4:A51" si="0">A3+1</f>
        <v>3</v>
      </c>
      <c r="V4" s="6"/>
    </row>
    <row r="5" spans="1:29" x14ac:dyDescent="0.25">
      <c r="A5" s="1">
        <f t="shared" si="0"/>
        <v>4</v>
      </c>
      <c r="C5" s="3" t="s">
        <v>1</v>
      </c>
      <c r="D5" s="10">
        <v>100000</v>
      </c>
      <c r="F5" s="11"/>
      <c r="G5" s="3" t="s">
        <v>30</v>
      </c>
      <c r="K5" s="10">
        <v>25000</v>
      </c>
      <c r="L5" s="4"/>
      <c r="M5" s="4"/>
      <c r="N5" s="4"/>
      <c r="O5" s="4"/>
      <c r="U5" s="3" t="s">
        <v>20</v>
      </c>
      <c r="V5" s="6" t="s">
        <v>21</v>
      </c>
      <c r="W5" s="3" t="s">
        <v>22</v>
      </c>
      <c r="X5" s="3" t="s">
        <v>24</v>
      </c>
      <c r="Y5" s="3" t="s">
        <v>23</v>
      </c>
      <c r="Z5" s="3" t="s">
        <v>25</v>
      </c>
      <c r="AA5" s="6" t="s">
        <v>21</v>
      </c>
      <c r="AB5" s="3" t="s">
        <v>24</v>
      </c>
      <c r="AC5" s="3" t="s">
        <v>25</v>
      </c>
    </row>
    <row r="6" spans="1:29" x14ac:dyDescent="0.25">
      <c r="A6" s="1">
        <f t="shared" si="0"/>
        <v>5</v>
      </c>
      <c r="K6" s="12"/>
      <c r="L6" s="12"/>
      <c r="M6" s="12"/>
      <c r="N6" s="12"/>
      <c r="O6" s="12"/>
      <c r="U6" s="3" t="s">
        <v>9</v>
      </c>
      <c r="V6" s="3">
        <v>1</v>
      </c>
      <c r="W6" s="13">
        <v>100000</v>
      </c>
      <c r="X6" s="14">
        <f>W6/W$16</f>
        <v>4.1152263374485597E-2</v>
      </c>
      <c r="Y6" s="12">
        <v>11000</v>
      </c>
      <c r="Z6" s="14">
        <f>Y6/Y$16</f>
        <v>6.9841269841269841E-3</v>
      </c>
      <c r="AA6" s="6">
        <f>V6</f>
        <v>1</v>
      </c>
      <c r="AB6" s="14">
        <f t="shared" ref="AB6:AB12" si="1">W6/W$18</f>
        <v>4.975124378109453E-2</v>
      </c>
      <c r="AC6" s="14">
        <f>Y6/Y$18</f>
        <v>9.7259062776304164E-3</v>
      </c>
    </row>
    <row r="7" spans="1:29" x14ac:dyDescent="0.25">
      <c r="A7" s="1">
        <f t="shared" si="0"/>
        <v>6</v>
      </c>
      <c r="C7" s="15">
        <v>2022</v>
      </c>
      <c r="G7" s="15" t="s">
        <v>52</v>
      </c>
      <c r="K7" s="12"/>
      <c r="L7" s="12"/>
      <c r="M7" s="12"/>
      <c r="N7" s="12"/>
      <c r="O7" s="12"/>
      <c r="U7" s="3" t="s">
        <v>10</v>
      </c>
      <c r="V7" s="3">
        <v>1</v>
      </c>
      <c r="W7" s="13">
        <v>150000</v>
      </c>
      <c r="X7" s="14">
        <f t="shared" ref="X7:Z16" si="2">W7/W$16</f>
        <v>6.1728395061728392E-2</v>
      </c>
      <c r="Y7" s="12">
        <v>165000</v>
      </c>
      <c r="Z7" s="14">
        <f t="shared" si="2"/>
        <v>0.10476190476190476</v>
      </c>
      <c r="AA7" s="6">
        <f t="shared" ref="AA7:AA12" si="3">V7</f>
        <v>1</v>
      </c>
      <c r="AB7" s="14">
        <f t="shared" si="1"/>
        <v>7.4626865671641784E-2</v>
      </c>
      <c r="AC7" s="14">
        <f t="shared" ref="AC7:AC12" si="4">Y7/Y$18</f>
        <v>0.14588859416445624</v>
      </c>
    </row>
    <row r="8" spans="1:29" x14ac:dyDescent="0.25">
      <c r="A8" s="1">
        <f t="shared" si="0"/>
        <v>7</v>
      </c>
      <c r="C8" s="3" t="s">
        <v>2</v>
      </c>
      <c r="D8" s="32">
        <v>25000</v>
      </c>
      <c r="E8" s="13"/>
      <c r="F8" s="13"/>
      <c r="G8" s="16" t="s">
        <v>20</v>
      </c>
      <c r="H8" s="17" t="s">
        <v>21</v>
      </c>
      <c r="I8" s="16"/>
      <c r="J8" s="17" t="s">
        <v>22</v>
      </c>
      <c r="K8" s="17" t="s">
        <v>23</v>
      </c>
      <c r="L8" s="12"/>
      <c r="M8" s="12"/>
      <c r="N8" s="12"/>
      <c r="O8" s="12"/>
      <c r="U8" s="3" t="s">
        <v>11</v>
      </c>
      <c r="V8" s="3">
        <v>1</v>
      </c>
      <c r="W8" s="13">
        <v>80000</v>
      </c>
      <c r="X8" s="14">
        <f t="shared" si="2"/>
        <v>3.292181069958848E-2</v>
      </c>
      <c r="Y8" s="12">
        <v>75000</v>
      </c>
      <c r="Z8" s="14">
        <f t="shared" si="2"/>
        <v>4.7619047619047616E-2</v>
      </c>
      <c r="AA8" s="6">
        <f t="shared" si="3"/>
        <v>1</v>
      </c>
      <c r="AB8" s="14">
        <f t="shared" si="1"/>
        <v>3.9800995024875621E-2</v>
      </c>
      <c r="AC8" s="14">
        <f t="shared" si="4"/>
        <v>6.6312997347480113E-2</v>
      </c>
    </row>
    <row r="9" spans="1:29" x14ac:dyDescent="0.25">
      <c r="A9" s="1">
        <f t="shared" si="0"/>
        <v>8</v>
      </c>
      <c r="C9" s="3" t="s">
        <v>3</v>
      </c>
      <c r="D9" s="32">
        <v>300000000</v>
      </c>
      <c r="E9" s="13"/>
      <c r="F9" s="13"/>
      <c r="G9" s="5" t="s">
        <v>42</v>
      </c>
      <c r="H9" s="5">
        <v>1</v>
      </c>
      <c r="I9" s="5"/>
      <c r="J9" s="32">
        <v>100000</v>
      </c>
      <c r="K9" s="33">
        <v>8500</v>
      </c>
      <c r="L9" s="12"/>
      <c r="M9" s="12"/>
      <c r="N9" s="12"/>
      <c r="O9" s="12"/>
      <c r="U9" s="3" t="s">
        <v>12</v>
      </c>
      <c r="V9" s="3">
        <v>1</v>
      </c>
      <c r="W9" s="13">
        <v>120000</v>
      </c>
      <c r="X9" s="14">
        <f t="shared" si="2"/>
        <v>4.9382716049382713E-2</v>
      </c>
      <c r="Y9" s="12">
        <v>125000</v>
      </c>
      <c r="Z9" s="14">
        <f t="shared" si="2"/>
        <v>7.9365079365079361E-2</v>
      </c>
      <c r="AA9" s="6">
        <f t="shared" si="3"/>
        <v>1</v>
      </c>
      <c r="AB9" s="14">
        <f t="shared" si="1"/>
        <v>5.9701492537313432E-2</v>
      </c>
      <c r="AC9" s="14">
        <f t="shared" si="4"/>
        <v>0.11052166224580018</v>
      </c>
    </row>
    <row r="10" spans="1:29" x14ac:dyDescent="0.25">
      <c r="A10" s="1">
        <f t="shared" si="0"/>
        <v>9</v>
      </c>
      <c r="C10" s="3" t="s">
        <v>4</v>
      </c>
      <c r="D10" s="32">
        <v>40000000</v>
      </c>
      <c r="E10" s="18"/>
      <c r="F10" s="18"/>
      <c r="G10" s="5" t="s">
        <v>43</v>
      </c>
      <c r="H10" s="5">
        <v>1</v>
      </c>
      <c r="I10" s="5"/>
      <c r="J10" s="32">
        <v>150000</v>
      </c>
      <c r="K10" s="33">
        <v>13000</v>
      </c>
      <c r="L10" s="12"/>
      <c r="M10" s="12"/>
      <c r="N10" s="12"/>
      <c r="O10" s="12"/>
      <c r="U10" s="3" t="s">
        <v>13</v>
      </c>
      <c r="V10" s="3">
        <v>1</v>
      </c>
      <c r="W10" s="13">
        <v>1000000</v>
      </c>
      <c r="X10" s="14">
        <f t="shared" si="2"/>
        <v>0.41152263374485598</v>
      </c>
      <c r="Y10" s="12">
        <v>100000</v>
      </c>
      <c r="Z10" s="14">
        <f t="shared" si="2"/>
        <v>6.3492063492063489E-2</v>
      </c>
      <c r="AA10" s="6">
        <f t="shared" si="3"/>
        <v>1</v>
      </c>
      <c r="AB10" s="14">
        <f t="shared" si="1"/>
        <v>0.49751243781094528</v>
      </c>
      <c r="AC10" s="14">
        <f t="shared" si="4"/>
        <v>8.8417329796640146E-2</v>
      </c>
    </row>
    <row r="11" spans="1:29" x14ac:dyDescent="0.25">
      <c r="A11" s="1">
        <f t="shared" si="0"/>
        <v>10</v>
      </c>
      <c r="G11" s="5" t="s">
        <v>44</v>
      </c>
      <c r="H11" s="5">
        <v>1</v>
      </c>
      <c r="I11" s="5"/>
      <c r="J11" s="32">
        <v>80000</v>
      </c>
      <c r="K11" s="33">
        <v>7000</v>
      </c>
      <c r="L11" s="12"/>
      <c r="M11" s="12"/>
      <c r="N11" s="12"/>
      <c r="O11" s="12"/>
      <c r="U11" s="3" t="s">
        <v>14</v>
      </c>
      <c r="V11" s="3">
        <v>1</v>
      </c>
      <c r="W11" s="13">
        <v>500000</v>
      </c>
      <c r="X11" s="14">
        <f t="shared" si="2"/>
        <v>0.20576131687242799</v>
      </c>
      <c r="Y11" s="12">
        <v>600000</v>
      </c>
      <c r="Z11" s="14">
        <f t="shared" si="2"/>
        <v>0.38095238095238093</v>
      </c>
      <c r="AA11" s="6">
        <f t="shared" si="3"/>
        <v>1</v>
      </c>
      <c r="AB11" s="14">
        <f t="shared" si="1"/>
        <v>0.24875621890547264</v>
      </c>
      <c r="AC11" s="14">
        <f t="shared" si="4"/>
        <v>0.5305039787798409</v>
      </c>
    </row>
    <row r="12" spans="1:29" x14ac:dyDescent="0.25">
      <c r="A12" s="1">
        <f t="shared" si="0"/>
        <v>11</v>
      </c>
      <c r="C12" s="15">
        <v>2023</v>
      </c>
      <c r="G12" s="5" t="s">
        <v>45</v>
      </c>
      <c r="H12" s="5">
        <v>1</v>
      </c>
      <c r="I12" s="5"/>
      <c r="J12" s="32">
        <v>120000</v>
      </c>
      <c r="K12" s="33">
        <v>10500</v>
      </c>
      <c r="L12" s="12"/>
      <c r="M12" s="12"/>
      <c r="N12" s="12"/>
      <c r="O12" s="12"/>
      <c r="U12" s="3" t="s">
        <v>15</v>
      </c>
      <c r="V12" s="3">
        <v>1</v>
      </c>
      <c r="W12" s="13">
        <v>60000</v>
      </c>
      <c r="X12" s="14">
        <f t="shared" si="2"/>
        <v>2.4691358024691357E-2</v>
      </c>
      <c r="Y12" s="12">
        <v>55000</v>
      </c>
      <c r="Z12" s="14">
        <f t="shared" si="2"/>
        <v>3.4920634920634921E-2</v>
      </c>
      <c r="AA12" s="6">
        <f t="shared" si="3"/>
        <v>1</v>
      </c>
      <c r="AB12" s="14">
        <f t="shared" si="1"/>
        <v>2.9850746268656716E-2</v>
      </c>
      <c r="AC12" s="14">
        <f t="shared" si="4"/>
        <v>4.8629531388152077E-2</v>
      </c>
    </row>
    <row r="13" spans="1:29" x14ac:dyDescent="0.25">
      <c r="A13" s="1">
        <f t="shared" si="0"/>
        <v>12</v>
      </c>
      <c r="C13" s="3" t="s">
        <v>8</v>
      </c>
      <c r="D13" s="13">
        <f>D8</f>
        <v>25000</v>
      </c>
      <c r="E13" s="13"/>
      <c r="G13" s="5" t="s">
        <v>46</v>
      </c>
      <c r="H13" s="5">
        <v>1</v>
      </c>
      <c r="I13" s="5"/>
      <c r="J13" s="32">
        <v>1000000</v>
      </c>
      <c r="K13" s="33">
        <v>87500</v>
      </c>
      <c r="L13" s="12"/>
      <c r="M13" s="12"/>
      <c r="N13" s="12"/>
      <c r="O13" s="12"/>
      <c r="U13" s="3" t="s">
        <v>16</v>
      </c>
      <c r="V13" s="3">
        <v>1</v>
      </c>
      <c r="W13" s="13">
        <v>200000</v>
      </c>
      <c r="X13" s="14">
        <f t="shared" si="2"/>
        <v>8.2304526748971193E-2</v>
      </c>
      <c r="Y13" s="12">
        <v>221000</v>
      </c>
      <c r="Z13" s="14">
        <f t="shared" si="2"/>
        <v>0.14031746031746031</v>
      </c>
      <c r="AA13" s="6">
        <v>0</v>
      </c>
      <c r="AB13" s="14">
        <v>0</v>
      </c>
      <c r="AC13" s="14">
        <v>0</v>
      </c>
    </row>
    <row r="14" spans="1:29" x14ac:dyDescent="0.25">
      <c r="A14" s="1">
        <f t="shared" si="0"/>
        <v>13</v>
      </c>
      <c r="C14" s="3" t="s">
        <v>5</v>
      </c>
      <c r="D14" s="32">
        <v>10</v>
      </c>
      <c r="E14" s="13"/>
      <c r="G14" s="5" t="s">
        <v>47</v>
      </c>
      <c r="H14" s="5">
        <v>1</v>
      </c>
      <c r="I14" s="5"/>
      <c r="J14" s="32">
        <v>500000</v>
      </c>
      <c r="K14" s="33">
        <v>41500</v>
      </c>
      <c r="L14" s="12"/>
      <c r="M14" s="12"/>
      <c r="N14" s="12"/>
      <c r="O14" s="12"/>
      <c r="U14" s="3" t="s">
        <v>17</v>
      </c>
      <c r="V14" s="3">
        <v>1</v>
      </c>
      <c r="W14" s="13">
        <v>100000</v>
      </c>
      <c r="X14" s="14">
        <f t="shared" si="2"/>
        <v>4.1152263374485597E-2</v>
      </c>
      <c r="Y14" s="12">
        <v>110000</v>
      </c>
      <c r="Z14" s="14">
        <f t="shared" si="2"/>
        <v>6.9841269841269843E-2</v>
      </c>
      <c r="AA14" s="6">
        <v>0</v>
      </c>
      <c r="AB14" s="14">
        <v>0</v>
      </c>
      <c r="AC14" s="14">
        <v>0</v>
      </c>
    </row>
    <row r="15" spans="1:29" x14ac:dyDescent="0.25">
      <c r="A15" s="1">
        <f t="shared" si="0"/>
        <v>14</v>
      </c>
      <c r="C15" s="3" t="s">
        <v>6</v>
      </c>
      <c r="D15" s="32">
        <v>40</v>
      </c>
      <c r="E15" s="13"/>
      <c r="G15" s="5" t="s">
        <v>48</v>
      </c>
      <c r="H15" s="5">
        <v>1</v>
      </c>
      <c r="I15" s="5"/>
      <c r="J15" s="32">
        <v>60000</v>
      </c>
      <c r="K15" s="33">
        <v>5000</v>
      </c>
      <c r="L15" s="12"/>
      <c r="M15" s="12"/>
      <c r="N15" s="12"/>
      <c r="O15" s="12"/>
      <c r="U15" s="3" t="s">
        <v>18</v>
      </c>
      <c r="V15" s="3">
        <v>1</v>
      </c>
      <c r="W15" s="13">
        <v>120000</v>
      </c>
      <c r="X15" s="14">
        <f t="shared" si="2"/>
        <v>4.9382716049382713E-2</v>
      </c>
      <c r="Y15" s="12">
        <v>113000</v>
      </c>
      <c r="Z15" s="14">
        <f t="shared" si="2"/>
        <v>7.1746031746031752E-2</v>
      </c>
      <c r="AA15" s="6">
        <v>0</v>
      </c>
      <c r="AB15" s="14">
        <v>0</v>
      </c>
      <c r="AC15" s="14">
        <v>0</v>
      </c>
    </row>
    <row r="16" spans="1:29" x14ac:dyDescent="0.25">
      <c r="A16" s="1">
        <f t="shared" si="0"/>
        <v>15</v>
      </c>
      <c r="C16" s="3" t="s">
        <v>7</v>
      </c>
      <c r="D16" s="13">
        <f>D13+D14-D15</f>
        <v>24970</v>
      </c>
      <c r="E16" s="13"/>
      <c r="G16" s="5" t="s">
        <v>49</v>
      </c>
      <c r="H16" s="5">
        <v>1</v>
      </c>
      <c r="I16" s="5"/>
      <c r="J16" s="32">
        <v>200000</v>
      </c>
      <c r="K16" s="33">
        <v>17000</v>
      </c>
      <c r="L16" s="12"/>
      <c r="M16" s="12"/>
      <c r="N16" s="12"/>
      <c r="O16" s="12"/>
      <c r="U16" s="19" t="s">
        <v>19</v>
      </c>
      <c r="V16" s="19">
        <f>SUM(V6:V15)</f>
        <v>10</v>
      </c>
      <c r="W16" s="20">
        <f>SUM(W6:W15)</f>
        <v>2430000</v>
      </c>
      <c r="X16" s="21">
        <f t="shared" si="2"/>
        <v>1</v>
      </c>
      <c r="Y16" s="22">
        <f>SUM(Y6:Y15)</f>
        <v>1575000</v>
      </c>
      <c r="Z16" s="21">
        <f t="shared" si="2"/>
        <v>1</v>
      </c>
      <c r="AA16" s="23">
        <f>SUM(AA6:AA15)</f>
        <v>7</v>
      </c>
      <c r="AB16" s="21">
        <f>SUM(AB6:AB15)</f>
        <v>0.99999999999999989</v>
      </c>
      <c r="AC16" s="24">
        <f>SUM(AC6:AC15)</f>
        <v>1.0000000000000002</v>
      </c>
    </row>
    <row r="17" spans="1:28" x14ac:dyDescent="0.25">
      <c r="A17" s="1">
        <f t="shared" si="0"/>
        <v>16</v>
      </c>
      <c r="G17" s="5" t="s">
        <v>50</v>
      </c>
      <c r="H17" s="5">
        <v>1</v>
      </c>
      <c r="I17" s="5"/>
      <c r="J17" s="32">
        <v>100000</v>
      </c>
      <c r="K17" s="33">
        <v>8300</v>
      </c>
      <c r="AB17" s="25"/>
    </row>
    <row r="18" spans="1:28" x14ac:dyDescent="0.25">
      <c r="A18" s="1">
        <f t="shared" si="0"/>
        <v>17</v>
      </c>
      <c r="C18" s="3" t="s">
        <v>26</v>
      </c>
      <c r="D18" s="11">
        <f>ROUND(D5/D16,2)</f>
        <v>4</v>
      </c>
      <c r="E18" s="11" t="s">
        <v>35</v>
      </c>
      <c r="F18" s="11"/>
      <c r="G18" s="5" t="s">
        <v>51</v>
      </c>
      <c r="H18" s="5">
        <v>1</v>
      </c>
      <c r="I18" s="5"/>
      <c r="J18" s="32">
        <v>120000</v>
      </c>
      <c r="K18" s="33">
        <v>10425</v>
      </c>
      <c r="W18" s="26">
        <f>W6*AA6+W7*AA7+W8*AA8+W9*AA9+W10*AA10+W11*AA11+W12*AA12+W13*AA13+W14*AA14+W15*AA15</f>
        <v>2010000</v>
      </c>
      <c r="Y18" s="12">
        <f>Y6*AA6+Y7*AA7+Y8*AA8+Y9*AA9+Y10*AA10+Y11*AA11+Y12*AA12+Y13*AA13+Y14*AA14+Y15*AA15</f>
        <v>1131000</v>
      </c>
    </row>
    <row r="19" spans="1:28" x14ac:dyDescent="0.25">
      <c r="A19" s="1">
        <f t="shared" si="0"/>
        <v>18</v>
      </c>
      <c r="C19" s="3" t="s">
        <v>27</v>
      </c>
      <c r="D19" s="11">
        <v>0</v>
      </c>
      <c r="E19" s="11"/>
      <c r="G19" s="19" t="s">
        <v>19</v>
      </c>
      <c r="H19" s="19">
        <f>SUM(H9:H18)</f>
        <v>10</v>
      </c>
      <c r="I19" s="19"/>
      <c r="J19" s="20">
        <f>SUM(J9:J18)</f>
        <v>2430000</v>
      </c>
      <c r="K19" s="22">
        <f>SUM(K9:K18)</f>
        <v>208725</v>
      </c>
    </row>
    <row r="20" spans="1:28" x14ac:dyDescent="0.25">
      <c r="A20" s="1">
        <f t="shared" si="0"/>
        <v>19</v>
      </c>
      <c r="C20" s="3" t="s">
        <v>28</v>
      </c>
      <c r="D20" s="11">
        <v>0</v>
      </c>
      <c r="E20" s="11"/>
      <c r="F20" s="11"/>
    </row>
    <row r="21" spans="1:28" x14ac:dyDescent="0.25">
      <c r="A21" s="1">
        <f t="shared" si="0"/>
        <v>20</v>
      </c>
      <c r="D21" s="11"/>
      <c r="E21" s="11"/>
      <c r="F21" s="11"/>
    </row>
    <row r="22" spans="1:28" x14ac:dyDescent="0.25">
      <c r="A22" s="1">
        <f t="shared" si="0"/>
        <v>21</v>
      </c>
      <c r="F22" s="11"/>
      <c r="G22" s="15" t="s">
        <v>55</v>
      </c>
      <c r="H22" s="11"/>
    </row>
    <row r="23" spans="1:28" ht="32.4" customHeight="1" x14ac:dyDescent="0.25">
      <c r="A23" s="1">
        <f t="shared" si="0"/>
        <v>22</v>
      </c>
      <c r="G23" s="16" t="s">
        <v>20</v>
      </c>
      <c r="H23" s="17" t="s">
        <v>21</v>
      </c>
      <c r="I23" s="27" t="s">
        <v>31</v>
      </c>
      <c r="J23" s="27" t="s">
        <v>32</v>
      </c>
      <c r="K23" s="27" t="s">
        <v>33</v>
      </c>
    </row>
    <row r="24" spans="1:28" x14ac:dyDescent="0.25">
      <c r="A24" s="1">
        <f t="shared" si="0"/>
        <v>23</v>
      </c>
      <c r="G24" s="3" t="s">
        <v>42</v>
      </c>
      <c r="H24" s="5">
        <v>1</v>
      </c>
      <c r="I24" s="28">
        <f>1/H$34</f>
        <v>0.14285714285714285</v>
      </c>
      <c r="J24" s="28">
        <f t="shared" ref="J24:K30" si="5">J9/SUM(J$9:J$15)</f>
        <v>4.975124378109453E-2</v>
      </c>
      <c r="K24" s="28">
        <f t="shared" si="5"/>
        <v>4.9132947976878616E-2</v>
      </c>
    </row>
    <row r="25" spans="1:28" x14ac:dyDescent="0.25">
      <c r="A25" s="1">
        <f t="shared" si="0"/>
        <v>24</v>
      </c>
      <c r="G25" s="3" t="s">
        <v>43</v>
      </c>
      <c r="H25" s="5">
        <v>1</v>
      </c>
      <c r="I25" s="28">
        <f t="shared" ref="I25:I30" si="6">1/H$34</f>
        <v>0.14285714285714285</v>
      </c>
      <c r="J25" s="28">
        <f t="shared" si="5"/>
        <v>7.4626865671641784E-2</v>
      </c>
      <c r="K25" s="28">
        <f t="shared" si="5"/>
        <v>7.5144508670520235E-2</v>
      </c>
    </row>
    <row r="26" spans="1:28" x14ac:dyDescent="0.25">
      <c r="A26" s="1">
        <f t="shared" si="0"/>
        <v>25</v>
      </c>
      <c r="G26" s="3" t="s">
        <v>44</v>
      </c>
      <c r="H26" s="5">
        <v>1</v>
      </c>
      <c r="I26" s="28">
        <f t="shared" si="6"/>
        <v>0.14285714285714285</v>
      </c>
      <c r="J26" s="28">
        <f t="shared" si="5"/>
        <v>3.9800995024875621E-2</v>
      </c>
      <c r="K26" s="28">
        <f t="shared" si="5"/>
        <v>4.046242774566474E-2</v>
      </c>
    </row>
    <row r="27" spans="1:28" x14ac:dyDescent="0.25">
      <c r="A27" s="1">
        <f t="shared" si="0"/>
        <v>26</v>
      </c>
      <c r="G27" s="3" t="s">
        <v>45</v>
      </c>
      <c r="H27" s="5">
        <v>1</v>
      </c>
      <c r="I27" s="28">
        <f t="shared" si="6"/>
        <v>0.14285714285714285</v>
      </c>
      <c r="J27" s="28">
        <f t="shared" si="5"/>
        <v>5.9701492537313432E-2</v>
      </c>
      <c r="K27" s="28">
        <f t="shared" si="5"/>
        <v>6.0693641618497107E-2</v>
      </c>
    </row>
    <row r="28" spans="1:28" x14ac:dyDescent="0.25">
      <c r="A28" s="1">
        <f t="shared" si="0"/>
        <v>27</v>
      </c>
      <c r="G28" s="3" t="s">
        <v>46</v>
      </c>
      <c r="H28" s="5">
        <v>1</v>
      </c>
      <c r="I28" s="28">
        <f t="shared" si="6"/>
        <v>0.14285714285714285</v>
      </c>
      <c r="J28" s="28">
        <f t="shared" si="5"/>
        <v>0.49751243781094528</v>
      </c>
      <c r="K28" s="28">
        <f t="shared" si="5"/>
        <v>0.5057803468208093</v>
      </c>
    </row>
    <row r="29" spans="1:28" x14ac:dyDescent="0.25">
      <c r="A29" s="1">
        <f t="shared" si="0"/>
        <v>28</v>
      </c>
      <c r="G29" s="3" t="s">
        <v>47</v>
      </c>
      <c r="H29" s="5">
        <v>1</v>
      </c>
      <c r="I29" s="28">
        <f t="shared" si="6"/>
        <v>0.14285714285714285</v>
      </c>
      <c r="J29" s="28">
        <f t="shared" si="5"/>
        <v>0.24875621890547264</v>
      </c>
      <c r="K29" s="28">
        <f t="shared" si="5"/>
        <v>0.23988439306358381</v>
      </c>
    </row>
    <row r="30" spans="1:28" x14ac:dyDescent="0.25">
      <c r="A30" s="1">
        <f t="shared" si="0"/>
        <v>29</v>
      </c>
      <c r="G30" s="3" t="s">
        <v>48</v>
      </c>
      <c r="H30" s="5">
        <v>1</v>
      </c>
      <c r="I30" s="28">
        <f t="shared" si="6"/>
        <v>0.14285714285714285</v>
      </c>
      <c r="J30" s="28">
        <f t="shared" si="5"/>
        <v>2.9850746268656716E-2</v>
      </c>
      <c r="K30" s="28">
        <f t="shared" si="5"/>
        <v>2.8901734104046242E-2</v>
      </c>
    </row>
    <row r="31" spans="1:28" x14ac:dyDescent="0.25">
      <c r="A31" s="1">
        <f t="shared" si="0"/>
        <v>30</v>
      </c>
      <c r="G31" s="34" t="s">
        <v>49</v>
      </c>
      <c r="H31" s="34">
        <v>0</v>
      </c>
      <c r="I31" s="35"/>
      <c r="J31" s="36"/>
      <c r="K31" s="36"/>
    </row>
    <row r="32" spans="1:28" x14ac:dyDescent="0.25">
      <c r="A32" s="1">
        <f t="shared" si="0"/>
        <v>31</v>
      </c>
      <c r="G32" s="34" t="s">
        <v>50</v>
      </c>
      <c r="H32" s="34">
        <v>0</v>
      </c>
      <c r="I32" s="35"/>
      <c r="J32" s="36"/>
      <c r="K32" s="36"/>
    </row>
    <row r="33" spans="1:11" x14ac:dyDescent="0.25">
      <c r="A33" s="1">
        <f t="shared" si="0"/>
        <v>32</v>
      </c>
      <c r="G33" s="34" t="s">
        <v>51</v>
      </c>
      <c r="H33" s="34">
        <v>0</v>
      </c>
      <c r="I33" s="35"/>
      <c r="J33" s="36"/>
      <c r="K33" s="36"/>
    </row>
    <row r="34" spans="1:11" x14ac:dyDescent="0.25">
      <c r="A34" s="1">
        <f t="shared" si="0"/>
        <v>33</v>
      </c>
      <c r="G34" s="19" t="s">
        <v>19</v>
      </c>
      <c r="H34" s="19">
        <f>SUM(H24:H33)</f>
        <v>7</v>
      </c>
      <c r="I34" s="29">
        <f>SUM(I24:I33)</f>
        <v>0.99999999999999978</v>
      </c>
      <c r="J34" s="29">
        <f t="shared" ref="J34:K34" si="7">SUM(J24:J33)</f>
        <v>0.99999999999999989</v>
      </c>
      <c r="K34" s="29">
        <f t="shared" si="7"/>
        <v>1</v>
      </c>
    </row>
    <row r="35" spans="1:11" x14ac:dyDescent="0.25">
      <c r="A35" s="1">
        <f t="shared" si="0"/>
        <v>34</v>
      </c>
      <c r="I35" s="30"/>
      <c r="J35" s="30"/>
      <c r="K35" s="30"/>
    </row>
    <row r="36" spans="1:11" x14ac:dyDescent="0.25">
      <c r="A36" s="1">
        <f t="shared" si="0"/>
        <v>35</v>
      </c>
    </row>
    <row r="37" spans="1:11" ht="26.4" x14ac:dyDescent="0.25">
      <c r="A37" s="1">
        <f t="shared" si="0"/>
        <v>36</v>
      </c>
      <c r="G37" s="16" t="s">
        <v>20</v>
      </c>
      <c r="H37" s="17" t="s">
        <v>21</v>
      </c>
      <c r="I37" s="27" t="s">
        <v>37</v>
      </c>
      <c r="J37" s="27" t="s">
        <v>38</v>
      </c>
      <c r="K37" s="27" t="s">
        <v>39</v>
      </c>
    </row>
    <row r="38" spans="1:11" x14ac:dyDescent="0.25">
      <c r="A38" s="1">
        <f t="shared" si="0"/>
        <v>37</v>
      </c>
      <c r="G38" s="3" t="s">
        <v>9</v>
      </c>
      <c r="H38" s="3">
        <v>1</v>
      </c>
      <c r="I38" s="18">
        <f>I24*$K$5</f>
        <v>3571.4285714285711</v>
      </c>
      <c r="J38" s="18">
        <f t="shared" ref="J38:K38" si="8">J24*$K$5</f>
        <v>1243.7810945273632</v>
      </c>
      <c r="K38" s="18">
        <f t="shared" si="8"/>
        <v>1228.3236994219653</v>
      </c>
    </row>
    <row r="39" spans="1:11" x14ac:dyDescent="0.25">
      <c r="A39" s="1">
        <f t="shared" si="0"/>
        <v>38</v>
      </c>
      <c r="G39" s="3" t="s">
        <v>10</v>
      </c>
      <c r="H39" s="3">
        <v>1</v>
      </c>
      <c r="I39" s="18">
        <f t="shared" ref="I39:K47" si="9">I25*$K$5</f>
        <v>3571.4285714285711</v>
      </c>
      <c r="J39" s="18">
        <f t="shared" si="9"/>
        <v>1865.6716417910445</v>
      </c>
      <c r="K39" s="18">
        <f t="shared" si="9"/>
        <v>1878.6127167630059</v>
      </c>
    </row>
    <row r="40" spans="1:11" x14ac:dyDescent="0.25">
      <c r="A40" s="1">
        <f t="shared" si="0"/>
        <v>39</v>
      </c>
      <c r="G40" s="3" t="s">
        <v>11</v>
      </c>
      <c r="H40" s="3">
        <v>1</v>
      </c>
      <c r="I40" s="18">
        <f t="shared" si="9"/>
        <v>3571.4285714285711</v>
      </c>
      <c r="J40" s="18">
        <f t="shared" si="9"/>
        <v>995.02487562189049</v>
      </c>
      <c r="K40" s="18">
        <f t="shared" si="9"/>
        <v>1011.5606936416185</v>
      </c>
    </row>
    <row r="41" spans="1:11" x14ac:dyDescent="0.25">
      <c r="A41" s="1">
        <f t="shared" si="0"/>
        <v>40</v>
      </c>
      <c r="G41" s="3" t="s">
        <v>12</v>
      </c>
      <c r="H41" s="3">
        <v>1</v>
      </c>
      <c r="I41" s="18">
        <f t="shared" si="9"/>
        <v>3571.4285714285711</v>
      </c>
      <c r="J41" s="18">
        <f t="shared" si="9"/>
        <v>1492.5373134328358</v>
      </c>
      <c r="K41" s="18">
        <f t="shared" si="9"/>
        <v>1517.3410404624276</v>
      </c>
    </row>
    <row r="42" spans="1:11" x14ac:dyDescent="0.25">
      <c r="A42" s="1">
        <f t="shared" si="0"/>
        <v>41</v>
      </c>
      <c r="G42" s="3" t="s">
        <v>13</v>
      </c>
      <c r="H42" s="3">
        <v>1</v>
      </c>
      <c r="I42" s="18">
        <f t="shared" si="9"/>
        <v>3571.4285714285711</v>
      </c>
      <c r="J42" s="18">
        <f t="shared" si="9"/>
        <v>12437.810945273632</v>
      </c>
      <c r="K42" s="18">
        <f t="shared" si="9"/>
        <v>12644.508670520232</v>
      </c>
    </row>
    <row r="43" spans="1:11" x14ac:dyDescent="0.25">
      <c r="A43" s="1">
        <f t="shared" si="0"/>
        <v>42</v>
      </c>
      <c r="G43" s="3" t="s">
        <v>14</v>
      </c>
      <c r="H43" s="3">
        <v>1</v>
      </c>
      <c r="I43" s="18">
        <f t="shared" si="9"/>
        <v>3571.4285714285711</v>
      </c>
      <c r="J43" s="18">
        <f t="shared" si="9"/>
        <v>6218.9054726368158</v>
      </c>
      <c r="K43" s="18">
        <f t="shared" si="9"/>
        <v>5997.1098265895953</v>
      </c>
    </row>
    <row r="44" spans="1:11" x14ac:dyDescent="0.25">
      <c r="A44" s="1">
        <f t="shared" si="0"/>
        <v>43</v>
      </c>
      <c r="G44" s="3" t="s">
        <v>15</v>
      </c>
      <c r="H44" s="3">
        <v>1</v>
      </c>
      <c r="I44" s="18">
        <f t="shared" si="9"/>
        <v>3571.4285714285711</v>
      </c>
      <c r="J44" s="18">
        <f t="shared" si="9"/>
        <v>746.26865671641792</v>
      </c>
      <c r="K44" s="18">
        <f t="shared" si="9"/>
        <v>722.54335260115602</v>
      </c>
    </row>
    <row r="45" spans="1:11" x14ac:dyDescent="0.25">
      <c r="A45" s="1">
        <f t="shared" si="0"/>
        <v>44</v>
      </c>
      <c r="G45" s="36" t="s">
        <v>16</v>
      </c>
      <c r="H45" s="36">
        <v>0</v>
      </c>
      <c r="I45" s="37">
        <f t="shared" si="9"/>
        <v>0</v>
      </c>
      <c r="J45" s="37">
        <f t="shared" si="9"/>
        <v>0</v>
      </c>
      <c r="K45" s="37">
        <f t="shared" si="9"/>
        <v>0</v>
      </c>
    </row>
    <row r="46" spans="1:11" x14ac:dyDescent="0.25">
      <c r="A46" s="1">
        <f t="shared" si="0"/>
        <v>45</v>
      </c>
      <c r="G46" s="36" t="s">
        <v>17</v>
      </c>
      <c r="H46" s="36"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</row>
    <row r="47" spans="1:11" x14ac:dyDescent="0.25">
      <c r="A47" s="1">
        <f t="shared" si="0"/>
        <v>46</v>
      </c>
      <c r="G47" s="36" t="s">
        <v>18</v>
      </c>
      <c r="H47" s="36">
        <v>0</v>
      </c>
      <c r="I47" s="37">
        <f t="shared" si="9"/>
        <v>0</v>
      </c>
      <c r="J47" s="37">
        <f t="shared" si="9"/>
        <v>0</v>
      </c>
      <c r="K47" s="37">
        <f t="shared" si="9"/>
        <v>0</v>
      </c>
    </row>
    <row r="48" spans="1:11" x14ac:dyDescent="0.25">
      <c r="A48" s="1">
        <f t="shared" si="0"/>
        <v>47</v>
      </c>
      <c r="G48" s="19" t="s">
        <v>19</v>
      </c>
      <c r="H48" s="19">
        <f>SUM(H38:H47)</f>
        <v>7</v>
      </c>
      <c r="I48" s="31">
        <f>SUM(I38:I47)</f>
        <v>25000</v>
      </c>
      <c r="J48" s="31">
        <f t="shared" ref="J48:K48" si="10">SUM(J38:J47)</f>
        <v>25000</v>
      </c>
      <c r="K48" s="31">
        <f t="shared" si="10"/>
        <v>25000</v>
      </c>
    </row>
    <row r="49" spans="1:11" x14ac:dyDescent="0.25">
      <c r="A49" s="1">
        <f t="shared" si="0"/>
        <v>48</v>
      </c>
    </row>
    <row r="50" spans="1:11" x14ac:dyDescent="0.25">
      <c r="A50" s="1">
        <f t="shared" si="0"/>
        <v>49</v>
      </c>
      <c r="G50" s="3" t="s">
        <v>40</v>
      </c>
      <c r="I50" s="18">
        <v>0</v>
      </c>
      <c r="J50" s="18">
        <v>0</v>
      </c>
      <c r="K50" s="18">
        <v>0</v>
      </c>
    </row>
    <row r="51" spans="1:11" x14ac:dyDescent="0.25">
      <c r="A51" s="1">
        <f t="shared" si="0"/>
        <v>50</v>
      </c>
      <c r="G51" s="3" t="s">
        <v>41</v>
      </c>
      <c r="I51" s="18">
        <v>0</v>
      </c>
      <c r="J51" s="18">
        <v>0</v>
      </c>
      <c r="K51" s="18">
        <v>0</v>
      </c>
    </row>
  </sheetData>
  <pageMargins left="0.7" right="0.7" top="0.75" bottom="0.75" header="0.3" footer="0.3"/>
  <pageSetup scale="70" orientation="portrait" r:id="rId1"/>
  <ignoredErrors>
    <ignoredError sqref="X16:Z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2023-06-15T00:24:09Z</cp:lastPrinted>
  <dcterms:created xsi:type="dcterms:W3CDTF">2023-05-12T18:19:56Z</dcterms:created>
  <dcterms:modified xsi:type="dcterms:W3CDTF">2023-06-15T00:31:54Z</dcterms:modified>
</cp:coreProperties>
</file>