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Honaker Law Office\Clients\00100 - Apache\Drafts\2023 Annual PRP Report\"/>
    </mc:Choice>
  </mc:AlternateContent>
  <xr:revisionPtr revIDLastSave="0" documentId="8_{28A7BFA7-6819-4831-B11C-071167505C26}" xr6:coauthVersionLast="47" xr6:coauthVersionMax="47" xr10:uidLastSave="{00000000-0000-0000-0000-000000000000}"/>
  <bookViews>
    <workbookView xWindow="-110" yWindow="-110" windowWidth="20920" windowHeight="15260" xr2:uid="{3A5294E4-C876-4FE0-8AAA-5B9E424AE21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7" i="1" l="1"/>
  <c r="G61" i="1"/>
  <c r="F56" i="1"/>
  <c r="B56" i="1"/>
  <c r="C45" i="1"/>
  <c r="C46" i="1" s="1"/>
  <c r="E44" i="1"/>
  <c r="G44" i="1" s="1"/>
  <c r="C11" i="1"/>
  <c r="C12" i="1" s="1"/>
  <c r="F22" i="1"/>
  <c r="B22" i="1"/>
  <c r="G28" i="1"/>
  <c r="E11" i="1"/>
  <c r="G11" i="1" s="1"/>
  <c r="E10" i="1"/>
  <c r="G10" i="1" s="1"/>
  <c r="E46" i="1" l="1"/>
  <c r="G46" i="1" s="1"/>
  <c r="C47" i="1"/>
  <c r="E45" i="1"/>
  <c r="G45" i="1" s="1"/>
  <c r="C13" i="1"/>
  <c r="C14" i="1" s="1"/>
  <c r="C15" i="1" s="1"/>
  <c r="E12" i="1"/>
  <c r="G12" i="1" s="1"/>
  <c r="E13" i="1" l="1"/>
  <c r="G13" i="1" s="1"/>
  <c r="E47" i="1"/>
  <c r="G47" i="1" s="1"/>
  <c r="C48" i="1"/>
  <c r="E14" i="1"/>
  <c r="G14" i="1" s="1"/>
  <c r="C16" i="1"/>
  <c r="E15" i="1"/>
  <c r="G15" i="1" s="1"/>
  <c r="C49" i="1" l="1"/>
  <c r="E48" i="1"/>
  <c r="G48" i="1" s="1"/>
  <c r="E16" i="1"/>
  <c r="C17" i="1"/>
  <c r="E49" i="1" l="1"/>
  <c r="G49" i="1" s="1"/>
  <c r="C50" i="1"/>
  <c r="G16" i="1"/>
  <c r="C18" i="1"/>
  <c r="E17" i="1"/>
  <c r="G17" i="1" s="1"/>
  <c r="C51" i="1" l="1"/>
  <c r="E50" i="1"/>
  <c r="G50" i="1" s="1"/>
  <c r="E18" i="1"/>
  <c r="C19" i="1"/>
  <c r="E51" i="1" l="1"/>
  <c r="G51" i="1" s="1"/>
  <c r="C52" i="1"/>
  <c r="E19" i="1"/>
  <c r="G19" i="1" s="1"/>
  <c r="C20" i="1"/>
  <c r="G18" i="1"/>
  <c r="C53" i="1" l="1"/>
  <c r="E52" i="1"/>
  <c r="G52" i="1" s="1"/>
  <c r="C21" i="1"/>
  <c r="E21" i="1" s="1"/>
  <c r="G21" i="1" s="1"/>
  <c r="E20" i="1"/>
  <c r="G20" i="1" s="1"/>
  <c r="C54" i="1" l="1"/>
  <c r="E53" i="1"/>
  <c r="G22" i="1"/>
  <c r="G26" i="1" s="1"/>
  <c r="G30" i="1" s="1"/>
  <c r="E22" i="1"/>
  <c r="G53" i="1" l="1"/>
  <c r="E54" i="1"/>
  <c r="G54" i="1" s="1"/>
  <c r="C55" i="1"/>
  <c r="E55" i="1" s="1"/>
  <c r="G55" i="1" s="1"/>
  <c r="G56" i="1" s="1"/>
  <c r="G59" i="1" s="1"/>
  <c r="G63" i="1" s="1"/>
  <c r="E56" i="1" l="1"/>
</calcChain>
</file>

<file path=xl/sharedStrings.xml><?xml version="1.0" encoding="utf-8"?>
<sst xmlns="http://schemas.openxmlformats.org/spreadsheetml/2006/main" count="53" uniqueCount="29">
  <si>
    <t>KPSC requested data for future review of Apache Gas Transmission Pipeline Replacement Program</t>
  </si>
  <si>
    <t>January</t>
  </si>
  <si>
    <t>February</t>
  </si>
  <si>
    <t>March</t>
  </si>
  <si>
    <t>April</t>
  </si>
  <si>
    <t>May</t>
  </si>
  <si>
    <t>June</t>
  </si>
  <si>
    <t>July</t>
  </si>
  <si>
    <t>August</t>
  </si>
  <si>
    <t>September</t>
  </si>
  <si>
    <t>October</t>
  </si>
  <si>
    <t>November</t>
  </si>
  <si>
    <t>December</t>
  </si>
  <si>
    <t>Mcf units sold</t>
  </si>
  <si>
    <t>Volume PRP fee</t>
  </si>
  <si>
    <t>total number of bills</t>
  </si>
  <si>
    <t>Total PRP per Bill fee</t>
  </si>
  <si>
    <t>Month</t>
  </si>
  <si>
    <t>Combined month's PRP Revenue</t>
  </si>
  <si>
    <t>per Mcf PRP Fee</t>
  </si>
  <si>
    <t>Total Annual PRP Revenue</t>
  </si>
  <si>
    <t>Total Combined debt service for both PRP loans</t>
  </si>
  <si>
    <t>Totals</t>
  </si>
  <si>
    <t>Actual Results for CY 2022</t>
  </si>
  <si>
    <r>
      <t>excess/</t>
    </r>
    <r>
      <rPr>
        <b/>
        <sz val="11"/>
        <color rgb="FFFF0000"/>
        <rFont val="Calibri"/>
        <family val="2"/>
        <scheme val="minor"/>
      </rPr>
      <t>(short fall)</t>
    </r>
  </si>
  <si>
    <t>The Table below is what the 2022 results would have been if a $0.353 per Mcf fee had been charged</t>
  </si>
  <si>
    <t>Amount of additional Volume fee needed to cover the shortfall</t>
  </si>
  <si>
    <t xml:space="preserve">Proposed  Total Per Mcf fee </t>
  </si>
  <si>
    <t>Breakdown of the most recent annual PRP revenue by month with monthly customer (each bill) counts and Mcf sales. The information reflects the number of bills sent since there are some customers that have multiple accounts. A PRP fee is charged on a per bill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</si>
</sst>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0_);[Red]\(&quot;$&quot;#,##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family val="2"/>
    </font>
    <font>
      <sz val="8"/>
      <name val="Calibri"/>
      <family val="2"/>
      <scheme val="minor"/>
    </font>
    <font>
      <sz val="11"/>
      <name val="Calibri"/>
      <family val="2"/>
      <scheme val="minor"/>
    </font>
    <font>
      <b/>
      <sz val="11"/>
      <color rgb="FFFF0000"/>
      <name val="Calibri"/>
      <family val="2"/>
      <scheme val="minor"/>
    </font>
    <font>
      <b/>
      <sz val="11"/>
      <name val="Calibri"/>
      <family val="2"/>
      <scheme val="minor"/>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0" fillId="0" borderId="0" xfId="0" applyAlignment="1">
      <alignment vertical="top"/>
    </xf>
    <xf numFmtId="0" fontId="0" fillId="0" borderId="0" xfId="0" applyAlignment="1">
      <alignment horizontal="center" wrapText="1"/>
    </xf>
    <xf numFmtId="43" fontId="0" fillId="0" borderId="0" xfId="0" applyNumberFormat="1"/>
    <xf numFmtId="0" fontId="2" fillId="0" borderId="0" xfId="0" applyFont="1" applyAlignment="1">
      <alignment horizontal="center" wrapText="1"/>
    </xf>
    <xf numFmtId="0" fontId="2" fillId="0" borderId="0" xfId="0" applyFont="1"/>
    <xf numFmtId="164" fontId="0" fillId="0" borderId="0" xfId="0" applyNumberFormat="1"/>
    <xf numFmtId="43" fontId="0" fillId="0" borderId="0" xfId="1" applyFont="1"/>
    <xf numFmtId="43" fontId="0" fillId="0" borderId="0" xfId="0" applyNumberFormat="1" applyBorder="1"/>
    <xf numFmtId="0" fontId="0" fillId="0" borderId="1" xfId="0" applyBorder="1"/>
    <xf numFmtId="164" fontId="0" fillId="0" borderId="1" xfId="0" applyNumberFormat="1" applyBorder="1"/>
    <xf numFmtId="43" fontId="0" fillId="0" borderId="1" xfId="1" applyFont="1" applyBorder="1"/>
    <xf numFmtId="43" fontId="0" fillId="0" borderId="1" xfId="0" applyNumberFormat="1" applyBorder="1"/>
    <xf numFmtId="44" fontId="5" fillId="0" borderId="0" xfId="0" applyNumberFormat="1" applyFont="1"/>
    <xf numFmtId="165" fontId="2" fillId="0" borderId="0" xfId="0" applyNumberFormat="1" applyFont="1"/>
    <xf numFmtId="44" fontId="6" fillId="0" borderId="0" xfId="0" applyNumberFormat="1" applyFont="1"/>
    <xf numFmtId="44" fontId="2" fillId="0" borderId="0" xfId="2" applyFont="1"/>
    <xf numFmtId="0" fontId="8" fillId="0" borderId="0" xfId="0" applyFont="1" applyAlignment="1">
      <alignment horizontal="center" vertical="top" wrapText="1"/>
    </xf>
    <xf numFmtId="0" fontId="3" fillId="0" borderId="0" xfId="0" applyFont="1" applyAlignment="1">
      <alignment horizontal="left" vertical="center" wrapText="1"/>
    </xf>
    <xf numFmtId="0" fontId="2" fillId="2" borderId="0" xfId="0" applyFont="1" applyFill="1" applyAlignment="1">
      <alignment horizontal="center" vertical="top" wrapText="1"/>
    </xf>
    <xf numFmtId="0" fontId="2" fillId="2" borderId="0" xfId="0" applyFont="1" applyFill="1"/>
    <xf numFmtId="0" fontId="2" fillId="2" borderId="0" xfId="0" applyFont="1" applyFill="1" applyAlignment="1">
      <alignment horizontal="center" wrapText="1"/>
    </xf>
    <xf numFmtId="0" fontId="0" fillId="2" borderId="0" xfId="0" applyFill="1"/>
    <xf numFmtId="164" fontId="0" fillId="2" borderId="0" xfId="0" applyNumberFormat="1" applyFill="1"/>
    <xf numFmtId="43" fontId="0" fillId="2" borderId="0" xfId="1" applyFont="1" applyFill="1"/>
    <xf numFmtId="43" fontId="0" fillId="2" borderId="0" xfId="0" applyNumberFormat="1" applyFill="1"/>
    <xf numFmtId="0" fontId="0" fillId="2" borderId="1" xfId="0" applyFill="1" applyBorder="1"/>
    <xf numFmtId="164" fontId="0" fillId="2" borderId="1" xfId="0" applyNumberFormat="1" applyFill="1" applyBorder="1"/>
    <xf numFmtId="43" fontId="0" fillId="2" borderId="1" xfId="1" applyFont="1" applyFill="1" applyBorder="1"/>
    <xf numFmtId="43" fontId="0" fillId="2" borderId="1" xfId="0" applyNumberFormat="1" applyFill="1" applyBorder="1"/>
    <xf numFmtId="44" fontId="5" fillId="2" borderId="0" xfId="0" applyNumberFormat="1" applyFont="1" applyFill="1"/>
    <xf numFmtId="44" fontId="2" fillId="2" borderId="0" xfId="2" applyFont="1" applyFill="1"/>
    <xf numFmtId="44" fontId="7" fillId="2" borderId="0" xfId="0" applyNumberFormat="1" applyFont="1" applyFill="1"/>
    <xf numFmtId="165" fontId="2" fillId="2" borderId="0" xfId="0" applyNumberFormat="1" applyFont="1"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F0069-441D-4238-8903-0DD9CC06A267}">
  <dimension ref="A1:L67"/>
  <sheetViews>
    <sheetView tabSelected="1" topLeftCell="A39" workbookViewId="0">
      <selection activeCell="I54" sqref="I54"/>
    </sheetView>
  </sheetViews>
  <sheetFormatPr defaultRowHeight="14.25" x14ac:dyDescent="0.45"/>
  <cols>
    <col min="1" max="1" width="13.86328125" customWidth="1"/>
    <col min="2" max="2" width="8.86328125" customWidth="1"/>
    <col min="5" max="5" width="10.73046875" customWidth="1"/>
    <col min="6" max="6" width="10.59765625" bestFit="1" customWidth="1"/>
    <col min="7" max="7" width="13.86328125" customWidth="1"/>
  </cols>
  <sheetData>
    <row r="1" spans="1:10" ht="51" customHeight="1" x14ac:dyDescent="0.45">
      <c r="A1" s="17" t="s">
        <v>0</v>
      </c>
      <c r="B1" s="17"/>
      <c r="C1" s="17"/>
      <c r="D1" s="17"/>
      <c r="E1" s="17"/>
      <c r="F1" s="17"/>
      <c r="G1" s="17"/>
      <c r="H1" s="17"/>
    </row>
    <row r="2" spans="1:10" ht="1.5" customHeight="1" x14ac:dyDescent="0.45"/>
    <row r="4" spans="1:10" ht="65.25" customHeight="1" x14ac:dyDescent="0.45">
      <c r="A4" s="18" t="s">
        <v>28</v>
      </c>
      <c r="B4" s="18"/>
      <c r="C4" s="18"/>
      <c r="D4" s="18"/>
      <c r="E4" s="18"/>
      <c r="F4" s="18"/>
      <c r="G4" s="18"/>
    </row>
    <row r="7" spans="1:10" x14ac:dyDescent="0.45">
      <c r="A7" t="s">
        <v>23</v>
      </c>
    </row>
    <row r="9" spans="1:10" ht="42.75" x14ac:dyDescent="0.45">
      <c r="A9" s="5" t="s">
        <v>17</v>
      </c>
      <c r="B9" s="4" t="s">
        <v>13</v>
      </c>
      <c r="C9" s="4" t="s">
        <v>14</v>
      </c>
      <c r="D9" s="4" t="s">
        <v>15</v>
      </c>
      <c r="E9" s="4" t="s">
        <v>19</v>
      </c>
      <c r="F9" s="4" t="s">
        <v>16</v>
      </c>
      <c r="G9" s="4" t="s">
        <v>18</v>
      </c>
      <c r="H9" s="2"/>
      <c r="I9" s="2"/>
      <c r="J9" s="2"/>
    </row>
    <row r="10" spans="1:10" ht="27.75" customHeight="1" x14ac:dyDescent="0.45">
      <c r="A10" t="s">
        <v>1</v>
      </c>
      <c r="B10" s="6">
        <v>7635.8</v>
      </c>
      <c r="C10">
        <v>0.28999999999999998</v>
      </c>
      <c r="D10">
        <v>274</v>
      </c>
      <c r="E10" s="7">
        <f>B10*C10</f>
        <v>2214.3820000000001</v>
      </c>
      <c r="F10" s="3">
        <v>876</v>
      </c>
      <c r="G10" s="3">
        <f>E10+F10</f>
        <v>3090.3820000000001</v>
      </c>
    </row>
    <row r="11" spans="1:10" x14ac:dyDescent="0.45">
      <c r="A11" t="s">
        <v>2</v>
      </c>
      <c r="B11" s="6">
        <v>7945.5</v>
      </c>
      <c r="C11">
        <f>C10</f>
        <v>0.28999999999999998</v>
      </c>
      <c r="D11">
        <v>273</v>
      </c>
      <c r="E11" s="7">
        <f t="shared" ref="E11:E21" si="0">B11*C11</f>
        <v>2304.1949999999997</v>
      </c>
      <c r="F11" s="3">
        <v>872</v>
      </c>
      <c r="G11" s="3">
        <f t="shared" ref="G11:G21" si="1">E11+F11</f>
        <v>3176.1949999999997</v>
      </c>
    </row>
    <row r="12" spans="1:10" x14ac:dyDescent="0.45">
      <c r="A12" t="s">
        <v>3</v>
      </c>
      <c r="B12" s="6">
        <v>3601.9</v>
      </c>
      <c r="C12">
        <f t="shared" ref="C12:C21" si="2">C11</f>
        <v>0.28999999999999998</v>
      </c>
      <c r="D12">
        <v>271</v>
      </c>
      <c r="E12" s="7">
        <f t="shared" si="0"/>
        <v>1044.5509999999999</v>
      </c>
      <c r="F12" s="3">
        <v>865</v>
      </c>
      <c r="G12" s="3">
        <f t="shared" si="1"/>
        <v>1909.5509999999999</v>
      </c>
    </row>
    <row r="13" spans="1:10" x14ac:dyDescent="0.45">
      <c r="A13" t="s">
        <v>4</v>
      </c>
      <c r="B13" s="6">
        <v>3199.1</v>
      </c>
      <c r="C13">
        <f t="shared" si="2"/>
        <v>0.28999999999999998</v>
      </c>
      <c r="D13">
        <v>267</v>
      </c>
      <c r="E13" s="7">
        <f t="shared" si="0"/>
        <v>927.73899999999992</v>
      </c>
      <c r="F13" s="3">
        <v>853.5</v>
      </c>
      <c r="G13" s="3">
        <f t="shared" si="1"/>
        <v>1781.239</v>
      </c>
    </row>
    <row r="14" spans="1:10" x14ac:dyDescent="0.45">
      <c r="A14" t="s">
        <v>5</v>
      </c>
      <c r="B14" s="6">
        <v>1230.8</v>
      </c>
      <c r="C14">
        <f t="shared" si="2"/>
        <v>0.28999999999999998</v>
      </c>
      <c r="D14">
        <v>254</v>
      </c>
      <c r="E14" s="7">
        <f t="shared" si="0"/>
        <v>356.93199999999996</v>
      </c>
      <c r="F14" s="3">
        <v>814</v>
      </c>
      <c r="G14" s="3">
        <f t="shared" si="1"/>
        <v>1170.932</v>
      </c>
    </row>
    <row r="15" spans="1:10" x14ac:dyDescent="0.45">
      <c r="A15" t="s">
        <v>6</v>
      </c>
      <c r="B15" s="6">
        <v>793.9</v>
      </c>
      <c r="C15">
        <f t="shared" si="2"/>
        <v>0.28999999999999998</v>
      </c>
      <c r="D15">
        <v>255</v>
      </c>
      <c r="E15" s="7">
        <f t="shared" si="0"/>
        <v>230.23099999999997</v>
      </c>
      <c r="F15" s="3">
        <v>810.5</v>
      </c>
      <c r="G15" s="3">
        <f t="shared" si="1"/>
        <v>1040.731</v>
      </c>
    </row>
    <row r="16" spans="1:10" x14ac:dyDescent="0.45">
      <c r="A16" t="s">
        <v>7</v>
      </c>
      <c r="B16" s="6">
        <v>806.7</v>
      </c>
      <c r="C16">
        <f t="shared" si="2"/>
        <v>0.28999999999999998</v>
      </c>
      <c r="D16">
        <v>254</v>
      </c>
      <c r="E16" s="7">
        <f t="shared" si="0"/>
        <v>233.94299999999998</v>
      </c>
      <c r="F16" s="3">
        <v>814.5</v>
      </c>
      <c r="G16" s="3">
        <f t="shared" si="1"/>
        <v>1048.443</v>
      </c>
    </row>
    <row r="17" spans="1:7" x14ac:dyDescent="0.45">
      <c r="A17" t="s">
        <v>8</v>
      </c>
      <c r="B17" s="6">
        <v>963.7</v>
      </c>
      <c r="C17">
        <f t="shared" si="2"/>
        <v>0.28999999999999998</v>
      </c>
      <c r="D17">
        <v>252</v>
      </c>
      <c r="E17" s="7">
        <f t="shared" si="0"/>
        <v>279.47300000000001</v>
      </c>
      <c r="F17" s="3">
        <v>808.5</v>
      </c>
      <c r="G17" s="3">
        <f t="shared" si="1"/>
        <v>1087.973</v>
      </c>
    </row>
    <row r="18" spans="1:7" x14ac:dyDescent="0.45">
      <c r="A18" t="s">
        <v>9</v>
      </c>
      <c r="B18" s="6">
        <v>959</v>
      </c>
      <c r="C18">
        <f t="shared" si="2"/>
        <v>0.28999999999999998</v>
      </c>
      <c r="D18">
        <v>251</v>
      </c>
      <c r="E18" s="7">
        <f t="shared" si="0"/>
        <v>278.10999999999996</v>
      </c>
      <c r="F18" s="3">
        <v>805</v>
      </c>
      <c r="G18" s="3">
        <f t="shared" si="1"/>
        <v>1083.1099999999999</v>
      </c>
    </row>
    <row r="19" spans="1:7" x14ac:dyDescent="0.45">
      <c r="A19" t="s">
        <v>10</v>
      </c>
      <c r="B19" s="6">
        <v>3003.7</v>
      </c>
      <c r="C19">
        <f t="shared" si="2"/>
        <v>0.28999999999999998</v>
      </c>
      <c r="D19">
        <v>273</v>
      </c>
      <c r="E19" s="7">
        <f t="shared" si="0"/>
        <v>871.07299999999987</v>
      </c>
      <c r="F19" s="3">
        <v>874</v>
      </c>
      <c r="G19" s="3">
        <f t="shared" si="1"/>
        <v>1745.0729999999999</v>
      </c>
    </row>
    <row r="20" spans="1:7" x14ac:dyDescent="0.45">
      <c r="A20" t="s">
        <v>11</v>
      </c>
      <c r="B20" s="6">
        <v>4153.1000000000004</v>
      </c>
      <c r="C20">
        <f t="shared" si="2"/>
        <v>0.28999999999999998</v>
      </c>
      <c r="D20">
        <v>280</v>
      </c>
      <c r="E20" s="7">
        <f t="shared" si="0"/>
        <v>1204.3990000000001</v>
      </c>
      <c r="F20" s="3">
        <v>895</v>
      </c>
      <c r="G20" s="3">
        <f t="shared" si="1"/>
        <v>2099.3990000000003</v>
      </c>
    </row>
    <row r="21" spans="1:7" ht="14.65" thickBot="1" x14ac:dyDescent="0.5">
      <c r="A21" s="9" t="s">
        <v>12</v>
      </c>
      <c r="B21" s="10">
        <v>6833.8</v>
      </c>
      <c r="C21" s="9">
        <f t="shared" si="2"/>
        <v>0.28999999999999998</v>
      </c>
      <c r="D21" s="9">
        <v>280</v>
      </c>
      <c r="E21" s="11">
        <f t="shared" si="0"/>
        <v>1981.8019999999999</v>
      </c>
      <c r="F21" s="12">
        <v>895</v>
      </c>
      <c r="G21" s="12">
        <f t="shared" si="1"/>
        <v>2876.8019999999997</v>
      </c>
    </row>
    <row r="22" spans="1:7" x14ac:dyDescent="0.45">
      <c r="A22" t="s">
        <v>22</v>
      </c>
      <c r="B22" s="6">
        <f>SUM(B10:B21)</f>
        <v>41127.000000000007</v>
      </c>
      <c r="E22" s="7">
        <f>SUM(E10:E21)</f>
        <v>11926.829999999996</v>
      </c>
      <c r="F22" s="3">
        <f>SUM(F10:F21)</f>
        <v>10183</v>
      </c>
      <c r="G22" s="13">
        <f>SUM(G10:G21)</f>
        <v>22109.829999999998</v>
      </c>
    </row>
    <row r="23" spans="1:7" x14ac:dyDescent="0.45">
      <c r="B23" s="6"/>
      <c r="E23" s="7"/>
      <c r="F23" s="3"/>
      <c r="G23" s="8"/>
    </row>
    <row r="24" spans="1:7" x14ac:dyDescent="0.45">
      <c r="B24" s="6"/>
      <c r="E24" s="7"/>
      <c r="F24" s="3"/>
      <c r="G24" s="8"/>
    </row>
    <row r="26" spans="1:7" s="5" customFormat="1" x14ac:dyDescent="0.45">
      <c r="A26" s="5" t="s">
        <v>20</v>
      </c>
      <c r="G26" s="16">
        <f>G22</f>
        <v>22109.829999999998</v>
      </c>
    </row>
    <row r="27" spans="1:7" s="5" customFormat="1" x14ac:dyDescent="0.45"/>
    <row r="28" spans="1:7" s="5" customFormat="1" x14ac:dyDescent="0.45">
      <c r="A28" s="5" t="s">
        <v>21</v>
      </c>
      <c r="G28" s="16">
        <f>2054.71*12</f>
        <v>24656.52</v>
      </c>
    </row>
    <row r="30" spans="1:7" x14ac:dyDescent="0.45">
      <c r="A30" s="5" t="s">
        <v>24</v>
      </c>
      <c r="B30" s="5"/>
      <c r="C30" s="5"/>
      <c r="D30" s="5"/>
      <c r="E30" s="5"/>
      <c r="F30" s="5"/>
      <c r="G30" s="15">
        <f>G26-G28</f>
        <v>-2546.6900000000023</v>
      </c>
    </row>
    <row r="32" spans="1:7" x14ac:dyDescent="0.45">
      <c r="A32" s="5" t="s">
        <v>26</v>
      </c>
      <c r="B32" s="5"/>
      <c r="C32" s="5"/>
      <c r="D32" s="5"/>
      <c r="E32" s="5"/>
      <c r="F32" s="5"/>
      <c r="G32" s="14">
        <v>6.3E-2</v>
      </c>
    </row>
    <row r="36" spans="1:12" x14ac:dyDescent="0.45">
      <c r="L36" s="1"/>
    </row>
    <row r="41" spans="1:12" ht="39" customHeight="1" x14ac:dyDescent="0.45">
      <c r="A41" s="19" t="s">
        <v>25</v>
      </c>
      <c r="B41" s="19"/>
      <c r="C41" s="19"/>
      <c r="D41" s="19"/>
      <c r="E41" s="19"/>
      <c r="F41" s="19"/>
      <c r="G41" s="19"/>
    </row>
    <row r="43" spans="1:12" ht="42.75" x14ac:dyDescent="0.45">
      <c r="A43" s="20" t="s">
        <v>17</v>
      </c>
      <c r="B43" s="21" t="s">
        <v>13</v>
      </c>
      <c r="C43" s="21" t="s">
        <v>14</v>
      </c>
      <c r="D43" s="21" t="s">
        <v>15</v>
      </c>
      <c r="E43" s="21" t="s">
        <v>19</v>
      </c>
      <c r="F43" s="21" t="s">
        <v>16</v>
      </c>
      <c r="G43" s="21" t="s">
        <v>18</v>
      </c>
    </row>
    <row r="44" spans="1:12" x14ac:dyDescent="0.45">
      <c r="A44" s="22" t="s">
        <v>1</v>
      </c>
      <c r="B44" s="23">
        <v>7635.8</v>
      </c>
      <c r="C44" s="22">
        <v>0.35299999999999998</v>
      </c>
      <c r="D44" s="22">
        <v>274</v>
      </c>
      <c r="E44" s="24">
        <f>B44*C44</f>
        <v>2695.4373999999998</v>
      </c>
      <c r="F44" s="25">
        <v>876</v>
      </c>
      <c r="G44" s="25">
        <f>E44+F44</f>
        <v>3571.4373999999998</v>
      </c>
    </row>
    <row r="45" spans="1:12" x14ac:dyDescent="0.45">
      <c r="A45" s="22" t="s">
        <v>2</v>
      </c>
      <c r="B45" s="23">
        <v>7945.5</v>
      </c>
      <c r="C45" s="22">
        <f>C44</f>
        <v>0.35299999999999998</v>
      </c>
      <c r="D45" s="22">
        <v>273</v>
      </c>
      <c r="E45" s="24">
        <f t="shared" ref="E45:E55" si="3">B45*C45</f>
        <v>2804.7615000000001</v>
      </c>
      <c r="F45" s="25">
        <v>872</v>
      </c>
      <c r="G45" s="25">
        <f t="shared" ref="G45:G55" si="4">E45+F45</f>
        <v>3676.7615000000001</v>
      </c>
    </row>
    <row r="46" spans="1:12" x14ac:dyDescent="0.45">
      <c r="A46" s="22" t="s">
        <v>3</v>
      </c>
      <c r="B46" s="23">
        <v>3601.9</v>
      </c>
      <c r="C46" s="22">
        <f t="shared" ref="C46:C55" si="5">C45</f>
        <v>0.35299999999999998</v>
      </c>
      <c r="D46" s="22">
        <v>271</v>
      </c>
      <c r="E46" s="24">
        <f t="shared" si="3"/>
        <v>1271.4706999999999</v>
      </c>
      <c r="F46" s="25">
        <v>865</v>
      </c>
      <c r="G46" s="25">
        <f t="shared" si="4"/>
        <v>2136.4706999999999</v>
      </c>
    </row>
    <row r="47" spans="1:12" x14ac:dyDescent="0.45">
      <c r="A47" s="22" t="s">
        <v>4</v>
      </c>
      <c r="B47" s="23">
        <v>3199.1</v>
      </c>
      <c r="C47" s="22">
        <f t="shared" si="5"/>
        <v>0.35299999999999998</v>
      </c>
      <c r="D47" s="22">
        <v>267</v>
      </c>
      <c r="E47" s="24">
        <f t="shared" si="3"/>
        <v>1129.2822999999999</v>
      </c>
      <c r="F47" s="25">
        <v>853.5</v>
      </c>
      <c r="G47" s="25">
        <f t="shared" si="4"/>
        <v>1982.7822999999999</v>
      </c>
    </row>
    <row r="48" spans="1:12" x14ac:dyDescent="0.45">
      <c r="A48" s="22" t="s">
        <v>5</v>
      </c>
      <c r="B48" s="23">
        <v>1230.8</v>
      </c>
      <c r="C48" s="22">
        <f t="shared" si="5"/>
        <v>0.35299999999999998</v>
      </c>
      <c r="D48" s="22">
        <v>254</v>
      </c>
      <c r="E48" s="24">
        <f t="shared" si="3"/>
        <v>434.47239999999994</v>
      </c>
      <c r="F48" s="25">
        <v>814</v>
      </c>
      <c r="G48" s="25">
        <f t="shared" si="4"/>
        <v>1248.4723999999999</v>
      </c>
    </row>
    <row r="49" spans="1:7" x14ac:dyDescent="0.45">
      <c r="A49" s="22" t="s">
        <v>6</v>
      </c>
      <c r="B49" s="23">
        <v>793.9</v>
      </c>
      <c r="C49" s="22">
        <f t="shared" si="5"/>
        <v>0.35299999999999998</v>
      </c>
      <c r="D49" s="22">
        <v>255</v>
      </c>
      <c r="E49" s="24">
        <f t="shared" si="3"/>
        <v>280.24669999999998</v>
      </c>
      <c r="F49" s="25">
        <v>810.5</v>
      </c>
      <c r="G49" s="25">
        <f t="shared" si="4"/>
        <v>1090.7466999999999</v>
      </c>
    </row>
    <row r="50" spans="1:7" x14ac:dyDescent="0.45">
      <c r="A50" s="22" t="s">
        <v>7</v>
      </c>
      <c r="B50" s="23">
        <v>806.7</v>
      </c>
      <c r="C50" s="22">
        <f t="shared" si="5"/>
        <v>0.35299999999999998</v>
      </c>
      <c r="D50" s="22">
        <v>254</v>
      </c>
      <c r="E50" s="24">
        <f t="shared" si="3"/>
        <v>284.76510000000002</v>
      </c>
      <c r="F50" s="25">
        <v>814.5</v>
      </c>
      <c r="G50" s="25">
        <f t="shared" si="4"/>
        <v>1099.2651000000001</v>
      </c>
    </row>
    <row r="51" spans="1:7" x14ac:dyDescent="0.45">
      <c r="A51" s="22" t="s">
        <v>8</v>
      </c>
      <c r="B51" s="23">
        <v>963.7</v>
      </c>
      <c r="C51" s="22">
        <f t="shared" si="5"/>
        <v>0.35299999999999998</v>
      </c>
      <c r="D51" s="22">
        <v>252</v>
      </c>
      <c r="E51" s="24">
        <f t="shared" si="3"/>
        <v>340.18610000000001</v>
      </c>
      <c r="F51" s="25">
        <v>808.5</v>
      </c>
      <c r="G51" s="25">
        <f t="shared" si="4"/>
        <v>1148.6860999999999</v>
      </c>
    </row>
    <row r="52" spans="1:7" x14ac:dyDescent="0.45">
      <c r="A52" s="22" t="s">
        <v>9</v>
      </c>
      <c r="B52" s="23">
        <v>959</v>
      </c>
      <c r="C52" s="22">
        <f t="shared" si="5"/>
        <v>0.35299999999999998</v>
      </c>
      <c r="D52" s="22">
        <v>251</v>
      </c>
      <c r="E52" s="24">
        <f t="shared" si="3"/>
        <v>338.52699999999999</v>
      </c>
      <c r="F52" s="25">
        <v>805</v>
      </c>
      <c r="G52" s="25">
        <f t="shared" si="4"/>
        <v>1143.527</v>
      </c>
    </row>
    <row r="53" spans="1:7" x14ac:dyDescent="0.45">
      <c r="A53" s="22" t="s">
        <v>10</v>
      </c>
      <c r="B53" s="23">
        <v>3003.7</v>
      </c>
      <c r="C53" s="22">
        <f t="shared" si="5"/>
        <v>0.35299999999999998</v>
      </c>
      <c r="D53" s="22">
        <v>273</v>
      </c>
      <c r="E53" s="24">
        <f t="shared" si="3"/>
        <v>1060.3060999999998</v>
      </c>
      <c r="F53" s="25">
        <v>874</v>
      </c>
      <c r="G53" s="25">
        <f t="shared" si="4"/>
        <v>1934.3060999999998</v>
      </c>
    </row>
    <row r="54" spans="1:7" x14ac:dyDescent="0.45">
      <c r="A54" s="22" t="s">
        <v>11</v>
      </c>
      <c r="B54" s="23">
        <v>4153.1000000000004</v>
      </c>
      <c r="C54" s="22">
        <f t="shared" si="5"/>
        <v>0.35299999999999998</v>
      </c>
      <c r="D54" s="22">
        <v>280</v>
      </c>
      <c r="E54" s="24">
        <f t="shared" si="3"/>
        <v>1466.0443</v>
      </c>
      <c r="F54" s="25">
        <v>895</v>
      </c>
      <c r="G54" s="25">
        <f t="shared" si="4"/>
        <v>2361.0443</v>
      </c>
    </row>
    <row r="55" spans="1:7" ht="14.65" thickBot="1" x14ac:dyDescent="0.5">
      <c r="A55" s="26" t="s">
        <v>12</v>
      </c>
      <c r="B55" s="27">
        <v>6833.8</v>
      </c>
      <c r="C55" s="26">
        <f t="shared" si="5"/>
        <v>0.35299999999999998</v>
      </c>
      <c r="D55" s="26">
        <v>280</v>
      </c>
      <c r="E55" s="28">
        <f t="shared" si="3"/>
        <v>2412.3314</v>
      </c>
      <c r="F55" s="29">
        <v>895</v>
      </c>
      <c r="G55" s="29">
        <f t="shared" si="4"/>
        <v>3307.3314</v>
      </c>
    </row>
    <row r="56" spans="1:7" x14ac:dyDescent="0.45">
      <c r="A56" s="22" t="s">
        <v>22</v>
      </c>
      <c r="B56" s="23">
        <f>SUM(B44:B55)</f>
        <v>41127.000000000007</v>
      </c>
      <c r="C56" s="22"/>
      <c r="D56" s="22"/>
      <c r="E56" s="24">
        <f>SUM(E44:E55)</f>
        <v>14517.830999999998</v>
      </c>
      <c r="F56" s="25">
        <f>SUM(F44:F55)</f>
        <v>10183</v>
      </c>
      <c r="G56" s="30">
        <f>SUM(G44:G55)</f>
        <v>24700.831000000002</v>
      </c>
    </row>
    <row r="57" spans="1:7" x14ac:dyDescent="0.45">
      <c r="A57" s="22"/>
      <c r="B57" s="22"/>
      <c r="C57" s="22"/>
      <c r="D57" s="22"/>
      <c r="E57" s="22"/>
      <c r="F57" s="22"/>
      <c r="G57" s="22"/>
    </row>
    <row r="58" spans="1:7" x14ac:dyDescent="0.45">
      <c r="A58" s="22"/>
      <c r="B58" s="22"/>
      <c r="C58" s="22"/>
      <c r="D58" s="22"/>
      <c r="E58" s="22"/>
      <c r="F58" s="22"/>
      <c r="G58" s="22"/>
    </row>
    <row r="59" spans="1:7" x14ac:dyDescent="0.45">
      <c r="A59" s="20" t="s">
        <v>20</v>
      </c>
      <c r="B59" s="20"/>
      <c r="C59" s="20"/>
      <c r="D59" s="20"/>
      <c r="E59" s="20"/>
      <c r="F59" s="20"/>
      <c r="G59" s="31">
        <f>G56</f>
        <v>24700.831000000002</v>
      </c>
    </row>
    <row r="60" spans="1:7" x14ac:dyDescent="0.45">
      <c r="A60" s="20"/>
      <c r="B60" s="20"/>
      <c r="C60" s="20"/>
      <c r="D60" s="20"/>
      <c r="E60" s="20"/>
      <c r="F60" s="20"/>
      <c r="G60" s="20"/>
    </row>
    <row r="61" spans="1:7" x14ac:dyDescent="0.45">
      <c r="A61" s="20" t="s">
        <v>21</v>
      </c>
      <c r="B61" s="20"/>
      <c r="C61" s="20"/>
      <c r="D61" s="20"/>
      <c r="E61" s="20"/>
      <c r="F61" s="20"/>
      <c r="G61" s="31">
        <f>2054.71*12</f>
        <v>24656.52</v>
      </c>
    </row>
    <row r="62" spans="1:7" x14ac:dyDescent="0.45">
      <c r="A62" s="22"/>
      <c r="B62" s="22"/>
      <c r="C62" s="22"/>
      <c r="D62" s="22"/>
      <c r="E62" s="22"/>
      <c r="F62" s="22"/>
      <c r="G62" s="22"/>
    </row>
    <row r="63" spans="1:7" x14ac:dyDescent="0.45">
      <c r="A63" s="20" t="s">
        <v>24</v>
      </c>
      <c r="B63" s="20"/>
      <c r="C63" s="20"/>
      <c r="D63" s="20"/>
      <c r="E63" s="20"/>
      <c r="F63" s="20"/>
      <c r="G63" s="32">
        <f>G59-G61</f>
        <v>44.311000000001513</v>
      </c>
    </row>
    <row r="64" spans="1:7" x14ac:dyDescent="0.45">
      <c r="A64" s="22"/>
      <c r="B64" s="22"/>
      <c r="C64" s="22"/>
      <c r="D64" s="22"/>
      <c r="E64" s="22"/>
      <c r="F64" s="22"/>
      <c r="G64" s="22"/>
    </row>
    <row r="65" spans="1:7" x14ac:dyDescent="0.45">
      <c r="A65" s="20" t="s">
        <v>26</v>
      </c>
      <c r="B65" s="20"/>
      <c r="C65" s="20"/>
      <c r="D65" s="20"/>
      <c r="E65" s="20"/>
      <c r="F65" s="20"/>
      <c r="G65" s="33">
        <v>6.3E-2</v>
      </c>
    </row>
    <row r="66" spans="1:7" x14ac:dyDescent="0.45">
      <c r="A66" s="22"/>
      <c r="B66" s="22"/>
      <c r="C66" s="22"/>
      <c r="D66" s="22"/>
      <c r="E66" s="22"/>
      <c r="F66" s="22"/>
      <c r="G66" s="22"/>
    </row>
    <row r="67" spans="1:7" x14ac:dyDescent="0.45">
      <c r="A67" s="20" t="s">
        <v>27</v>
      </c>
      <c r="B67" s="20"/>
      <c r="C67" s="20"/>
      <c r="D67" s="20"/>
      <c r="E67" s="20"/>
      <c r="F67" s="20"/>
      <c r="G67" s="33">
        <f>0.29+G32</f>
        <v>0.35299999999999998</v>
      </c>
    </row>
  </sheetData>
  <mergeCells count="3">
    <mergeCell ref="A41:G41"/>
    <mergeCell ref="A1:H1"/>
    <mergeCell ref="A4:G4"/>
  </mergeCells>
  <phoneticPr fontId="4" type="noConversion"/>
  <printOptions horizontalCentered="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Allyson Honaker</cp:lastModifiedBy>
  <cp:lastPrinted>2023-04-20T21:20:51Z</cp:lastPrinted>
  <dcterms:created xsi:type="dcterms:W3CDTF">2023-04-20T19:05:24Z</dcterms:created>
  <dcterms:modified xsi:type="dcterms:W3CDTF">2023-04-20T22:49:57Z</dcterms:modified>
</cp:coreProperties>
</file>