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internal\Regulatory\KY\2022\IRP\Discovery\Joint Intervenors\JI-Set 1\JI_1_30 EE Benchmarking\"/>
    </mc:Choice>
  </mc:AlternateContent>
  <xr:revisionPtr revIDLastSave="0" documentId="8_{34591D82-9E48-46C1-A34E-16DA213CC8CC}" xr6:coauthVersionLast="47" xr6:coauthVersionMax="47" xr10:uidLastSave="{00000000-0000-0000-0000-000000000000}"/>
  <bookViews>
    <workbookView xWindow="-110" yWindow="-110" windowWidth="19420" windowHeight="10300" xr2:uid="{00000000-000D-0000-FFFF-FFFF00000000}"/>
  </bookViews>
  <sheets>
    <sheet name="Benchmarking Summary" sheetId="4" r:id="rId1"/>
    <sheet name="EIA Benchmarking" sheetId="1" r:id="rId2"/>
    <sheet name="Sales" sheetId="3" state="hidden" r:id="rId3"/>
  </sheets>
  <definedNames>
    <definedName name="_xlnm._FilterDatabase" localSheetId="1" hidden="1">'EIA Benchmarking'!$A$3:$BN$506</definedName>
    <definedName name="_xlnm._FilterDatabase" localSheetId="2" hidden="1">Sales!$A$3:$X$2835</definedName>
    <definedName name="_xlnm.Print_Titles" localSheetId="1">'EIA Benchmarking'!$1:$3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4" l="1"/>
  <c r="E13" i="4"/>
  <c r="F13" i="4"/>
  <c r="C13" i="4"/>
  <c r="X8" i="4"/>
  <c r="X4" i="4"/>
  <c r="BV94" i="1" l="1"/>
  <c r="CB6" i="1"/>
  <c r="CB497" i="1"/>
  <c r="CB491" i="1"/>
  <c r="CB489" i="1"/>
  <c r="CB488" i="1"/>
  <c r="CB486" i="1"/>
  <c r="CB471" i="1"/>
  <c r="CB468" i="1"/>
  <c r="CB466" i="1"/>
  <c r="CB441" i="1"/>
  <c r="CB436" i="1"/>
  <c r="CB434" i="1"/>
  <c r="CB433" i="1"/>
  <c r="CB429" i="1"/>
  <c r="CB428" i="1"/>
  <c r="CB424" i="1"/>
  <c r="CB423" i="1"/>
  <c r="CB422" i="1"/>
  <c r="CB420" i="1"/>
  <c r="CB418" i="1"/>
  <c r="CB417" i="1"/>
  <c r="CB414" i="1"/>
  <c r="CB406" i="1"/>
  <c r="CB394" i="1"/>
  <c r="CB378" i="1"/>
  <c r="CB377" i="1"/>
  <c r="CB376" i="1"/>
  <c r="CB375" i="1"/>
  <c r="CB374" i="1"/>
  <c r="CB370" i="1"/>
  <c r="CB369" i="1"/>
  <c r="CB368" i="1"/>
  <c r="CB363" i="1"/>
  <c r="CB358" i="1"/>
  <c r="CB347" i="1"/>
  <c r="CB337" i="1"/>
  <c r="CB326" i="1"/>
  <c r="CB325" i="1"/>
  <c r="CB324" i="1"/>
  <c r="CB323" i="1"/>
  <c r="CB322" i="1"/>
  <c r="CB321" i="1"/>
  <c r="CB320" i="1"/>
  <c r="CB316" i="1"/>
  <c r="CB315" i="1"/>
  <c r="CB311" i="1"/>
  <c r="CB309" i="1"/>
  <c r="CB308" i="1"/>
  <c r="CB307" i="1"/>
  <c r="CB294" i="1"/>
  <c r="CB293" i="1"/>
  <c r="CB292" i="1"/>
  <c r="CB291" i="1"/>
  <c r="CB290" i="1"/>
  <c r="CB289" i="1"/>
  <c r="CB285" i="1"/>
  <c r="CB284" i="1"/>
  <c r="CB282" i="1"/>
  <c r="CB279" i="1"/>
  <c r="CB278" i="1"/>
  <c r="CB277" i="1"/>
  <c r="CB276" i="1"/>
  <c r="CB270" i="1"/>
  <c r="CB269" i="1"/>
  <c r="CB267" i="1"/>
  <c r="CB266" i="1"/>
  <c r="CB258" i="1"/>
  <c r="CB257" i="1"/>
  <c r="CB256" i="1"/>
  <c r="CB254" i="1"/>
  <c r="CB251" i="1"/>
  <c r="CB245" i="1"/>
  <c r="CB242" i="1"/>
  <c r="CB240" i="1"/>
  <c r="CB239" i="1"/>
  <c r="CB238" i="1"/>
  <c r="CB233" i="1"/>
  <c r="CB230" i="1"/>
  <c r="CB229" i="1"/>
  <c r="CB227" i="1"/>
  <c r="CB223" i="1"/>
  <c r="CB212" i="1"/>
  <c r="CB211" i="1"/>
  <c r="CB191" i="1"/>
  <c r="CB187" i="1"/>
  <c r="CB174" i="1"/>
  <c r="CB173" i="1"/>
  <c r="CB172" i="1"/>
  <c r="CB169" i="1"/>
  <c r="CB164" i="1"/>
  <c r="CB163" i="1"/>
  <c r="CB146" i="1"/>
  <c r="CB134" i="1"/>
  <c r="CB125" i="1"/>
  <c r="CB124" i="1"/>
  <c r="CB123" i="1"/>
  <c r="CB121" i="1"/>
  <c r="CB116" i="1"/>
  <c r="CB115" i="1"/>
  <c r="CB110" i="1"/>
  <c r="CB109" i="1"/>
  <c r="CB105" i="1"/>
  <c r="CB103" i="1"/>
  <c r="CB102" i="1"/>
  <c r="CB95" i="1"/>
  <c r="CB94" i="1"/>
  <c r="CB93" i="1"/>
  <c r="CB83" i="1"/>
  <c r="CB81" i="1"/>
  <c r="CB80" i="1"/>
  <c r="CB79" i="1"/>
  <c r="CB69" i="1"/>
  <c r="CB66" i="1"/>
  <c r="CB62" i="1"/>
  <c r="CB54" i="1"/>
  <c r="CB46" i="1"/>
  <c r="CB45" i="1"/>
  <c r="CB22" i="1"/>
  <c r="CB18" i="1"/>
  <c r="CB16" i="1"/>
  <c r="CB15" i="1"/>
  <c r="CB14" i="1"/>
  <c r="CB13" i="1"/>
  <c r="BR18" i="1"/>
  <c r="BV497" i="1"/>
  <c r="BV491" i="1"/>
  <c r="BV489" i="1"/>
  <c r="BV488" i="1"/>
  <c r="BV486" i="1"/>
  <c r="BV471" i="1"/>
  <c r="BV468" i="1"/>
  <c r="BV466" i="1"/>
  <c r="BV441" i="1"/>
  <c r="BV436" i="1"/>
  <c r="BV434" i="1"/>
  <c r="BV433" i="1"/>
  <c r="BV429" i="1"/>
  <c r="BV428" i="1"/>
  <c r="BV424" i="1"/>
  <c r="BV423" i="1"/>
  <c r="BV422" i="1"/>
  <c r="BV420" i="1"/>
  <c r="BV418" i="1"/>
  <c r="BV417" i="1"/>
  <c r="BV414" i="1"/>
  <c r="BV406" i="1"/>
  <c r="BV394" i="1"/>
  <c r="BV378" i="1"/>
  <c r="BV377" i="1"/>
  <c r="BV376" i="1"/>
  <c r="BV375" i="1"/>
  <c r="BV374" i="1"/>
  <c r="BV370" i="1"/>
  <c r="BV369" i="1"/>
  <c r="BV368" i="1"/>
  <c r="BV363" i="1"/>
  <c r="BV358" i="1"/>
  <c r="BV347" i="1"/>
  <c r="BV337" i="1"/>
  <c r="BV326" i="1"/>
  <c r="BV325" i="1"/>
  <c r="BV324" i="1"/>
  <c r="BV323" i="1"/>
  <c r="BV322" i="1"/>
  <c r="BV321" i="1"/>
  <c r="BV320" i="1"/>
  <c r="BV316" i="1"/>
  <c r="BV315" i="1"/>
  <c r="BV311" i="1"/>
  <c r="BV309" i="1"/>
  <c r="BV308" i="1"/>
  <c r="BV307" i="1"/>
  <c r="BV294" i="1"/>
  <c r="BV293" i="1"/>
  <c r="BV292" i="1"/>
  <c r="BV291" i="1"/>
  <c r="BV290" i="1"/>
  <c r="BV289" i="1"/>
  <c r="BV285" i="1"/>
  <c r="BV284" i="1"/>
  <c r="BV282" i="1"/>
  <c r="BV279" i="1"/>
  <c r="BV278" i="1"/>
  <c r="BV277" i="1"/>
  <c r="BV276" i="1"/>
  <c r="BV270" i="1"/>
  <c r="BV269" i="1"/>
  <c r="BV267" i="1"/>
  <c r="BV266" i="1"/>
  <c r="BV258" i="1"/>
  <c r="BV257" i="1"/>
  <c r="BV256" i="1"/>
  <c r="BV254" i="1"/>
  <c r="BV251" i="1"/>
  <c r="BV245" i="1"/>
  <c r="BV242" i="1"/>
  <c r="BV240" i="1"/>
  <c r="BV239" i="1"/>
  <c r="BV238" i="1"/>
  <c r="BV233" i="1"/>
  <c r="BV230" i="1"/>
  <c r="BV229" i="1"/>
  <c r="BV227" i="1"/>
  <c r="BV223" i="1"/>
  <c r="BV212" i="1"/>
  <c r="BV211" i="1"/>
  <c r="BV191" i="1"/>
  <c r="BV187" i="1"/>
  <c r="BV174" i="1"/>
  <c r="BV173" i="1"/>
  <c r="BV172" i="1"/>
  <c r="BV169" i="1"/>
  <c r="BV164" i="1"/>
  <c r="BV163" i="1"/>
  <c r="BV146" i="1"/>
  <c r="BV134" i="1"/>
  <c r="BV125" i="1"/>
  <c r="BV124" i="1"/>
  <c r="BV123" i="1"/>
  <c r="BV121" i="1"/>
  <c r="BV116" i="1"/>
  <c r="BV115" i="1"/>
  <c r="BV110" i="1"/>
  <c r="BV109" i="1"/>
  <c r="BV105" i="1"/>
  <c r="BV103" i="1"/>
  <c r="BV102" i="1"/>
  <c r="BV95" i="1"/>
  <c r="BV93" i="1"/>
  <c r="BV83" i="1"/>
  <c r="BV81" i="1"/>
  <c r="BV80" i="1"/>
  <c r="BV79" i="1"/>
  <c r="BV69" i="1"/>
  <c r="BV66" i="1"/>
  <c r="BV62" i="1"/>
  <c r="BV54" i="1"/>
  <c r="BV46" i="1"/>
  <c r="BV45" i="1"/>
  <c r="BV22" i="1"/>
  <c r="BV18" i="1"/>
  <c r="BV16" i="1"/>
  <c r="BV15" i="1"/>
  <c r="BV14" i="1"/>
  <c r="BV13" i="1"/>
  <c r="BV6" i="1"/>
  <c r="BP5" i="1"/>
  <c r="BQ5" i="1"/>
  <c r="BR5" i="1"/>
  <c r="BS5" i="1"/>
  <c r="BP6" i="1"/>
  <c r="BQ6" i="1"/>
  <c r="BR6" i="1"/>
  <c r="BS6" i="1"/>
  <c r="BP7" i="1"/>
  <c r="BQ7" i="1"/>
  <c r="BR7" i="1"/>
  <c r="BS7" i="1"/>
  <c r="BP8" i="1"/>
  <c r="BQ8" i="1"/>
  <c r="BR8" i="1"/>
  <c r="BS8" i="1"/>
  <c r="BP9" i="1"/>
  <c r="BQ9" i="1"/>
  <c r="BR9" i="1"/>
  <c r="BS9" i="1"/>
  <c r="BP10" i="1"/>
  <c r="BQ10" i="1"/>
  <c r="BR10" i="1"/>
  <c r="BS10" i="1"/>
  <c r="BP11" i="1"/>
  <c r="BQ11" i="1"/>
  <c r="BR11" i="1"/>
  <c r="BS11" i="1"/>
  <c r="BP12" i="1"/>
  <c r="BQ12" i="1"/>
  <c r="BR12" i="1"/>
  <c r="BS12" i="1"/>
  <c r="BP13" i="1"/>
  <c r="BQ13" i="1"/>
  <c r="BR13" i="1"/>
  <c r="BS13" i="1"/>
  <c r="BP14" i="1"/>
  <c r="BQ14" i="1"/>
  <c r="BR14" i="1"/>
  <c r="BS14" i="1"/>
  <c r="BP15" i="1"/>
  <c r="BQ15" i="1"/>
  <c r="BR15" i="1"/>
  <c r="BS15" i="1"/>
  <c r="BP16" i="1"/>
  <c r="BQ16" i="1"/>
  <c r="BR16" i="1"/>
  <c r="BS16" i="1"/>
  <c r="BP17" i="1"/>
  <c r="BQ17" i="1"/>
  <c r="BR17" i="1"/>
  <c r="BS17" i="1"/>
  <c r="BP18" i="1"/>
  <c r="BQ18" i="1"/>
  <c r="BS18" i="1"/>
  <c r="BP19" i="1"/>
  <c r="BQ19" i="1"/>
  <c r="BR19" i="1"/>
  <c r="BS19" i="1"/>
  <c r="BP20" i="1"/>
  <c r="BQ20" i="1"/>
  <c r="BR20" i="1"/>
  <c r="BS20" i="1"/>
  <c r="BP21" i="1"/>
  <c r="BQ21" i="1"/>
  <c r="BR21" i="1"/>
  <c r="BS21" i="1"/>
  <c r="BP22" i="1"/>
  <c r="BQ22" i="1"/>
  <c r="BR22" i="1"/>
  <c r="BS22" i="1"/>
  <c r="BP23" i="1"/>
  <c r="BQ23" i="1"/>
  <c r="BR23" i="1"/>
  <c r="BS23" i="1"/>
  <c r="BP24" i="1"/>
  <c r="BQ24" i="1"/>
  <c r="BR24" i="1"/>
  <c r="BS24" i="1"/>
  <c r="BP25" i="1"/>
  <c r="BQ25" i="1"/>
  <c r="BR25" i="1"/>
  <c r="BS25" i="1"/>
  <c r="BP26" i="1"/>
  <c r="BQ26" i="1"/>
  <c r="BR26" i="1"/>
  <c r="BS26" i="1"/>
  <c r="BP27" i="1"/>
  <c r="BQ27" i="1"/>
  <c r="BR27" i="1"/>
  <c r="BS27" i="1"/>
  <c r="BP28" i="1"/>
  <c r="BQ28" i="1"/>
  <c r="BR28" i="1"/>
  <c r="BS28" i="1"/>
  <c r="BP29" i="1"/>
  <c r="BQ29" i="1"/>
  <c r="BR29" i="1"/>
  <c r="BS29" i="1"/>
  <c r="BP30" i="1"/>
  <c r="BQ30" i="1"/>
  <c r="BR30" i="1"/>
  <c r="BS30" i="1"/>
  <c r="BP31" i="1"/>
  <c r="BQ31" i="1"/>
  <c r="BR31" i="1"/>
  <c r="BS31" i="1"/>
  <c r="BP32" i="1"/>
  <c r="BQ32" i="1"/>
  <c r="BR32" i="1"/>
  <c r="BS32" i="1"/>
  <c r="BP33" i="1"/>
  <c r="BQ33" i="1"/>
  <c r="BR33" i="1"/>
  <c r="BS33" i="1"/>
  <c r="BP34" i="1"/>
  <c r="BQ34" i="1"/>
  <c r="BR34" i="1"/>
  <c r="BS34" i="1"/>
  <c r="BP35" i="1"/>
  <c r="BQ35" i="1"/>
  <c r="BR35" i="1"/>
  <c r="BS35" i="1"/>
  <c r="BP36" i="1"/>
  <c r="BQ36" i="1"/>
  <c r="BR36" i="1"/>
  <c r="BS36" i="1"/>
  <c r="BP37" i="1"/>
  <c r="BQ37" i="1"/>
  <c r="BR37" i="1"/>
  <c r="BS37" i="1"/>
  <c r="BP38" i="1"/>
  <c r="BQ38" i="1"/>
  <c r="BR38" i="1"/>
  <c r="BS38" i="1"/>
  <c r="BP39" i="1"/>
  <c r="BQ39" i="1"/>
  <c r="BR39" i="1"/>
  <c r="BS39" i="1"/>
  <c r="BP40" i="1"/>
  <c r="BQ40" i="1"/>
  <c r="BR40" i="1"/>
  <c r="BS40" i="1"/>
  <c r="BP41" i="1"/>
  <c r="BQ41" i="1"/>
  <c r="BR41" i="1"/>
  <c r="BS41" i="1"/>
  <c r="BP42" i="1"/>
  <c r="BQ42" i="1"/>
  <c r="BR42" i="1"/>
  <c r="BS42" i="1"/>
  <c r="BP43" i="1"/>
  <c r="BQ43" i="1"/>
  <c r="BR43" i="1"/>
  <c r="BS43" i="1"/>
  <c r="BP44" i="1"/>
  <c r="BQ44" i="1"/>
  <c r="BR44" i="1"/>
  <c r="BS44" i="1"/>
  <c r="BP45" i="1"/>
  <c r="BQ45" i="1"/>
  <c r="BR45" i="1"/>
  <c r="BS45" i="1"/>
  <c r="BP46" i="1"/>
  <c r="BQ46" i="1"/>
  <c r="BR46" i="1"/>
  <c r="BS46" i="1"/>
  <c r="BP47" i="1"/>
  <c r="BQ47" i="1"/>
  <c r="BR47" i="1"/>
  <c r="BS47" i="1"/>
  <c r="BP48" i="1"/>
  <c r="BQ48" i="1"/>
  <c r="BR48" i="1"/>
  <c r="BS48" i="1"/>
  <c r="BP49" i="1"/>
  <c r="BQ49" i="1"/>
  <c r="BR49" i="1"/>
  <c r="BS49" i="1"/>
  <c r="BP50" i="1"/>
  <c r="BQ50" i="1"/>
  <c r="BR50" i="1"/>
  <c r="BS50" i="1"/>
  <c r="BP51" i="1"/>
  <c r="BQ51" i="1"/>
  <c r="BR51" i="1"/>
  <c r="BS51" i="1"/>
  <c r="BP52" i="1"/>
  <c r="BQ52" i="1"/>
  <c r="BR52" i="1"/>
  <c r="BS52" i="1"/>
  <c r="BP53" i="1"/>
  <c r="BQ53" i="1"/>
  <c r="BR53" i="1"/>
  <c r="BS53" i="1"/>
  <c r="BP54" i="1"/>
  <c r="BQ54" i="1"/>
  <c r="BR54" i="1"/>
  <c r="BS54" i="1"/>
  <c r="BP55" i="1"/>
  <c r="BQ55" i="1"/>
  <c r="BR55" i="1"/>
  <c r="BS55" i="1"/>
  <c r="BP56" i="1"/>
  <c r="BQ56" i="1"/>
  <c r="BR56" i="1"/>
  <c r="BS56" i="1"/>
  <c r="BP57" i="1"/>
  <c r="BQ57" i="1"/>
  <c r="BR57" i="1"/>
  <c r="BS57" i="1"/>
  <c r="BP58" i="1"/>
  <c r="BQ58" i="1"/>
  <c r="BR58" i="1"/>
  <c r="BS58" i="1"/>
  <c r="BP59" i="1"/>
  <c r="BQ59" i="1"/>
  <c r="BR59" i="1"/>
  <c r="BS59" i="1"/>
  <c r="BP60" i="1"/>
  <c r="BQ60" i="1"/>
  <c r="BR60" i="1"/>
  <c r="BS60" i="1"/>
  <c r="BP61" i="1"/>
  <c r="BQ61" i="1"/>
  <c r="BR61" i="1"/>
  <c r="BS61" i="1"/>
  <c r="BP62" i="1"/>
  <c r="BQ62" i="1"/>
  <c r="BR62" i="1"/>
  <c r="BS62" i="1"/>
  <c r="BP63" i="1"/>
  <c r="BQ63" i="1"/>
  <c r="BR63" i="1"/>
  <c r="BS63" i="1"/>
  <c r="BP64" i="1"/>
  <c r="BQ64" i="1"/>
  <c r="BR64" i="1"/>
  <c r="BS64" i="1"/>
  <c r="BP65" i="1"/>
  <c r="BQ65" i="1"/>
  <c r="BR65" i="1"/>
  <c r="BS65" i="1"/>
  <c r="BP66" i="1"/>
  <c r="BQ66" i="1"/>
  <c r="BR66" i="1"/>
  <c r="BS66" i="1"/>
  <c r="BP67" i="1"/>
  <c r="BQ67" i="1"/>
  <c r="BR67" i="1"/>
  <c r="BS67" i="1"/>
  <c r="BP68" i="1"/>
  <c r="BQ68" i="1"/>
  <c r="BR68" i="1"/>
  <c r="BS68" i="1"/>
  <c r="BP69" i="1"/>
  <c r="BQ69" i="1"/>
  <c r="BR69" i="1"/>
  <c r="BS69" i="1"/>
  <c r="BP70" i="1"/>
  <c r="BQ70" i="1"/>
  <c r="BR70" i="1"/>
  <c r="BS70" i="1"/>
  <c r="BP71" i="1"/>
  <c r="BQ71" i="1"/>
  <c r="BR71" i="1"/>
  <c r="BS71" i="1"/>
  <c r="BP72" i="1"/>
  <c r="BQ72" i="1"/>
  <c r="BR72" i="1"/>
  <c r="BS72" i="1"/>
  <c r="BP73" i="1"/>
  <c r="BQ73" i="1"/>
  <c r="BR73" i="1"/>
  <c r="BS73" i="1"/>
  <c r="BP74" i="1"/>
  <c r="BQ74" i="1"/>
  <c r="BR74" i="1"/>
  <c r="BS74" i="1"/>
  <c r="BP75" i="1"/>
  <c r="BQ75" i="1"/>
  <c r="BR75" i="1"/>
  <c r="BS75" i="1"/>
  <c r="BP76" i="1"/>
  <c r="BQ76" i="1"/>
  <c r="BR76" i="1"/>
  <c r="BS76" i="1"/>
  <c r="BP77" i="1"/>
  <c r="BQ77" i="1"/>
  <c r="BR77" i="1"/>
  <c r="BS77" i="1"/>
  <c r="BP78" i="1"/>
  <c r="BQ78" i="1"/>
  <c r="BR78" i="1"/>
  <c r="BS78" i="1"/>
  <c r="BP79" i="1"/>
  <c r="BQ79" i="1"/>
  <c r="BR79" i="1"/>
  <c r="BS79" i="1"/>
  <c r="BP80" i="1"/>
  <c r="BQ80" i="1"/>
  <c r="BR80" i="1"/>
  <c r="BS80" i="1"/>
  <c r="BP81" i="1"/>
  <c r="BQ81" i="1"/>
  <c r="BR81" i="1"/>
  <c r="BS81" i="1"/>
  <c r="BP82" i="1"/>
  <c r="BQ82" i="1"/>
  <c r="BR82" i="1"/>
  <c r="BS82" i="1"/>
  <c r="BP83" i="1"/>
  <c r="BQ83" i="1"/>
  <c r="BR83" i="1"/>
  <c r="BS83" i="1"/>
  <c r="BP84" i="1"/>
  <c r="BQ84" i="1"/>
  <c r="BR84" i="1"/>
  <c r="BS84" i="1"/>
  <c r="BP85" i="1"/>
  <c r="BQ85" i="1"/>
  <c r="BR85" i="1"/>
  <c r="BS85" i="1"/>
  <c r="BP86" i="1"/>
  <c r="BQ86" i="1"/>
  <c r="BR86" i="1"/>
  <c r="BS86" i="1"/>
  <c r="BP87" i="1"/>
  <c r="BQ87" i="1"/>
  <c r="BR87" i="1"/>
  <c r="BS87" i="1"/>
  <c r="BP88" i="1"/>
  <c r="BQ88" i="1"/>
  <c r="BR88" i="1"/>
  <c r="BS88" i="1"/>
  <c r="BP89" i="1"/>
  <c r="BQ89" i="1"/>
  <c r="BR89" i="1"/>
  <c r="BS89" i="1"/>
  <c r="BP90" i="1"/>
  <c r="BQ90" i="1"/>
  <c r="BR90" i="1"/>
  <c r="BS90" i="1"/>
  <c r="BP91" i="1"/>
  <c r="BQ91" i="1"/>
  <c r="BR91" i="1"/>
  <c r="BS91" i="1"/>
  <c r="BP92" i="1"/>
  <c r="BQ92" i="1"/>
  <c r="BR92" i="1"/>
  <c r="BS92" i="1"/>
  <c r="BP93" i="1"/>
  <c r="BQ93" i="1"/>
  <c r="BR93" i="1"/>
  <c r="BS93" i="1"/>
  <c r="BP94" i="1"/>
  <c r="BQ94" i="1"/>
  <c r="BR94" i="1"/>
  <c r="BS94" i="1"/>
  <c r="BP95" i="1"/>
  <c r="BQ95" i="1"/>
  <c r="BR95" i="1"/>
  <c r="BS95" i="1"/>
  <c r="BP96" i="1"/>
  <c r="BQ96" i="1"/>
  <c r="BR96" i="1"/>
  <c r="BS96" i="1"/>
  <c r="BP97" i="1"/>
  <c r="BQ97" i="1"/>
  <c r="BR97" i="1"/>
  <c r="BS97" i="1"/>
  <c r="BP98" i="1"/>
  <c r="BQ98" i="1"/>
  <c r="BR98" i="1"/>
  <c r="BS98" i="1"/>
  <c r="BP99" i="1"/>
  <c r="BQ99" i="1"/>
  <c r="BR99" i="1"/>
  <c r="BS99" i="1"/>
  <c r="BP100" i="1"/>
  <c r="BQ100" i="1"/>
  <c r="BR100" i="1"/>
  <c r="BS100" i="1"/>
  <c r="BP101" i="1"/>
  <c r="BQ101" i="1"/>
  <c r="BR101" i="1"/>
  <c r="BS101" i="1"/>
  <c r="BP102" i="1"/>
  <c r="BQ102" i="1"/>
  <c r="BR102" i="1"/>
  <c r="BS102" i="1"/>
  <c r="BP103" i="1"/>
  <c r="BQ103" i="1"/>
  <c r="BR103" i="1"/>
  <c r="BS103" i="1"/>
  <c r="BP104" i="1"/>
  <c r="BQ104" i="1"/>
  <c r="BR104" i="1"/>
  <c r="BS104" i="1"/>
  <c r="BP105" i="1"/>
  <c r="BQ105" i="1"/>
  <c r="BR105" i="1"/>
  <c r="BS105" i="1"/>
  <c r="BP106" i="1"/>
  <c r="BQ106" i="1"/>
  <c r="BR106" i="1"/>
  <c r="BS106" i="1"/>
  <c r="BP107" i="1"/>
  <c r="BQ107" i="1"/>
  <c r="BR107" i="1"/>
  <c r="BS107" i="1"/>
  <c r="BP108" i="1"/>
  <c r="BQ108" i="1"/>
  <c r="BR108" i="1"/>
  <c r="BS108" i="1"/>
  <c r="BP109" i="1"/>
  <c r="BQ109" i="1"/>
  <c r="BR109" i="1"/>
  <c r="BS109" i="1"/>
  <c r="BP110" i="1"/>
  <c r="BQ110" i="1"/>
  <c r="BR110" i="1"/>
  <c r="BS110" i="1"/>
  <c r="BP111" i="1"/>
  <c r="BQ111" i="1"/>
  <c r="BR111" i="1"/>
  <c r="BS111" i="1"/>
  <c r="BP112" i="1"/>
  <c r="BQ112" i="1"/>
  <c r="BR112" i="1"/>
  <c r="BS112" i="1"/>
  <c r="BP113" i="1"/>
  <c r="BQ113" i="1"/>
  <c r="BR113" i="1"/>
  <c r="BS113" i="1"/>
  <c r="BP114" i="1"/>
  <c r="BQ114" i="1"/>
  <c r="BR114" i="1"/>
  <c r="BS114" i="1"/>
  <c r="BP115" i="1"/>
  <c r="BQ115" i="1"/>
  <c r="BR115" i="1"/>
  <c r="BS115" i="1"/>
  <c r="BP116" i="1"/>
  <c r="BQ116" i="1"/>
  <c r="BR116" i="1"/>
  <c r="BS116" i="1"/>
  <c r="BP117" i="1"/>
  <c r="BQ117" i="1"/>
  <c r="BR117" i="1"/>
  <c r="BS117" i="1"/>
  <c r="BP118" i="1"/>
  <c r="BQ118" i="1"/>
  <c r="BR118" i="1"/>
  <c r="BS118" i="1"/>
  <c r="BP119" i="1"/>
  <c r="BQ119" i="1"/>
  <c r="BR119" i="1"/>
  <c r="BS119" i="1"/>
  <c r="BP120" i="1"/>
  <c r="BQ120" i="1"/>
  <c r="BR120" i="1"/>
  <c r="BS120" i="1"/>
  <c r="BP121" i="1"/>
  <c r="BQ121" i="1"/>
  <c r="BR121" i="1"/>
  <c r="BS121" i="1"/>
  <c r="BP122" i="1"/>
  <c r="BQ122" i="1"/>
  <c r="BR122" i="1"/>
  <c r="BS122" i="1"/>
  <c r="BP123" i="1"/>
  <c r="BQ123" i="1"/>
  <c r="BR123" i="1"/>
  <c r="BS123" i="1"/>
  <c r="BP124" i="1"/>
  <c r="BQ124" i="1"/>
  <c r="BR124" i="1"/>
  <c r="BS124" i="1"/>
  <c r="BP125" i="1"/>
  <c r="BQ125" i="1"/>
  <c r="BR125" i="1"/>
  <c r="BS125" i="1"/>
  <c r="BP126" i="1"/>
  <c r="BQ126" i="1"/>
  <c r="BR126" i="1"/>
  <c r="BS126" i="1"/>
  <c r="BP127" i="1"/>
  <c r="BQ127" i="1"/>
  <c r="BR127" i="1"/>
  <c r="BS127" i="1"/>
  <c r="BP128" i="1"/>
  <c r="BQ128" i="1"/>
  <c r="BR128" i="1"/>
  <c r="BS128" i="1"/>
  <c r="BP129" i="1"/>
  <c r="BQ129" i="1"/>
  <c r="BR129" i="1"/>
  <c r="BS129" i="1"/>
  <c r="BP130" i="1"/>
  <c r="BQ130" i="1"/>
  <c r="BR130" i="1"/>
  <c r="BS130" i="1"/>
  <c r="BP131" i="1"/>
  <c r="BQ131" i="1"/>
  <c r="BR131" i="1"/>
  <c r="BS131" i="1"/>
  <c r="BP132" i="1"/>
  <c r="BQ132" i="1"/>
  <c r="BR132" i="1"/>
  <c r="BS132" i="1"/>
  <c r="BP133" i="1"/>
  <c r="BQ133" i="1"/>
  <c r="BR133" i="1"/>
  <c r="BS133" i="1"/>
  <c r="BP134" i="1"/>
  <c r="BQ134" i="1"/>
  <c r="BR134" i="1"/>
  <c r="BS134" i="1"/>
  <c r="BP135" i="1"/>
  <c r="BQ135" i="1"/>
  <c r="BR135" i="1"/>
  <c r="BS135" i="1"/>
  <c r="BP136" i="1"/>
  <c r="BQ136" i="1"/>
  <c r="BR136" i="1"/>
  <c r="BS136" i="1"/>
  <c r="BP137" i="1"/>
  <c r="BQ137" i="1"/>
  <c r="BR137" i="1"/>
  <c r="BS137" i="1"/>
  <c r="BP138" i="1"/>
  <c r="BQ138" i="1"/>
  <c r="BR138" i="1"/>
  <c r="BS138" i="1"/>
  <c r="BP139" i="1"/>
  <c r="BQ139" i="1"/>
  <c r="BR139" i="1"/>
  <c r="BS139" i="1"/>
  <c r="BP140" i="1"/>
  <c r="BQ140" i="1"/>
  <c r="BR140" i="1"/>
  <c r="BS140" i="1"/>
  <c r="BP141" i="1"/>
  <c r="BQ141" i="1"/>
  <c r="BR141" i="1"/>
  <c r="BS141" i="1"/>
  <c r="BP142" i="1"/>
  <c r="BQ142" i="1"/>
  <c r="BR142" i="1"/>
  <c r="BS142" i="1"/>
  <c r="BP143" i="1"/>
  <c r="BQ143" i="1"/>
  <c r="BR143" i="1"/>
  <c r="BS143" i="1"/>
  <c r="BP144" i="1"/>
  <c r="BQ144" i="1"/>
  <c r="BR144" i="1"/>
  <c r="BS144" i="1"/>
  <c r="BP145" i="1"/>
  <c r="BQ145" i="1"/>
  <c r="BR145" i="1"/>
  <c r="BS145" i="1"/>
  <c r="BP146" i="1"/>
  <c r="BQ146" i="1"/>
  <c r="BR146" i="1"/>
  <c r="BS146" i="1"/>
  <c r="BP147" i="1"/>
  <c r="BQ147" i="1"/>
  <c r="BR147" i="1"/>
  <c r="BS147" i="1"/>
  <c r="BP148" i="1"/>
  <c r="BQ148" i="1"/>
  <c r="BR148" i="1"/>
  <c r="BS148" i="1"/>
  <c r="BP149" i="1"/>
  <c r="BQ149" i="1"/>
  <c r="BR149" i="1"/>
  <c r="BS149" i="1"/>
  <c r="BP150" i="1"/>
  <c r="BQ150" i="1"/>
  <c r="BR150" i="1"/>
  <c r="BS150" i="1"/>
  <c r="BP151" i="1"/>
  <c r="BQ151" i="1"/>
  <c r="BR151" i="1"/>
  <c r="BS151" i="1"/>
  <c r="BP152" i="1"/>
  <c r="BQ152" i="1"/>
  <c r="BR152" i="1"/>
  <c r="BS152" i="1"/>
  <c r="BP153" i="1"/>
  <c r="BQ153" i="1"/>
  <c r="BR153" i="1"/>
  <c r="BS153" i="1"/>
  <c r="BP154" i="1"/>
  <c r="BQ154" i="1"/>
  <c r="BR154" i="1"/>
  <c r="BS154" i="1"/>
  <c r="BP155" i="1"/>
  <c r="BQ155" i="1"/>
  <c r="BR155" i="1"/>
  <c r="BS155" i="1"/>
  <c r="BP156" i="1"/>
  <c r="BQ156" i="1"/>
  <c r="BR156" i="1"/>
  <c r="BS156" i="1"/>
  <c r="BP157" i="1"/>
  <c r="BQ157" i="1"/>
  <c r="BR157" i="1"/>
  <c r="BS157" i="1"/>
  <c r="BP158" i="1"/>
  <c r="BQ158" i="1"/>
  <c r="BR158" i="1"/>
  <c r="BS158" i="1"/>
  <c r="BP159" i="1"/>
  <c r="BQ159" i="1"/>
  <c r="BR159" i="1"/>
  <c r="BS159" i="1"/>
  <c r="BP160" i="1"/>
  <c r="BQ160" i="1"/>
  <c r="BR160" i="1"/>
  <c r="BS160" i="1"/>
  <c r="BP161" i="1"/>
  <c r="BQ161" i="1"/>
  <c r="BR161" i="1"/>
  <c r="BS161" i="1"/>
  <c r="BP162" i="1"/>
  <c r="BQ162" i="1"/>
  <c r="BR162" i="1"/>
  <c r="BS162" i="1"/>
  <c r="BP163" i="1"/>
  <c r="BQ163" i="1"/>
  <c r="BR163" i="1"/>
  <c r="BS163" i="1"/>
  <c r="BP164" i="1"/>
  <c r="BQ164" i="1"/>
  <c r="BR164" i="1"/>
  <c r="BS164" i="1"/>
  <c r="BP165" i="1"/>
  <c r="BQ165" i="1"/>
  <c r="BR165" i="1"/>
  <c r="BS165" i="1"/>
  <c r="BP166" i="1"/>
  <c r="BQ166" i="1"/>
  <c r="BR166" i="1"/>
  <c r="BS166" i="1"/>
  <c r="BP167" i="1"/>
  <c r="BQ167" i="1"/>
  <c r="BR167" i="1"/>
  <c r="BS167" i="1"/>
  <c r="BP168" i="1"/>
  <c r="BQ168" i="1"/>
  <c r="BR168" i="1"/>
  <c r="BS168" i="1"/>
  <c r="BP169" i="1"/>
  <c r="BQ169" i="1"/>
  <c r="BR169" i="1"/>
  <c r="BS169" i="1"/>
  <c r="BP170" i="1"/>
  <c r="BQ170" i="1"/>
  <c r="BR170" i="1"/>
  <c r="BS170" i="1"/>
  <c r="BP171" i="1"/>
  <c r="BQ171" i="1"/>
  <c r="BR171" i="1"/>
  <c r="BS171" i="1"/>
  <c r="BP172" i="1"/>
  <c r="BQ172" i="1"/>
  <c r="BR172" i="1"/>
  <c r="BS172" i="1"/>
  <c r="BP173" i="1"/>
  <c r="BQ173" i="1"/>
  <c r="BR173" i="1"/>
  <c r="BS173" i="1"/>
  <c r="BP174" i="1"/>
  <c r="BQ174" i="1"/>
  <c r="BR174" i="1"/>
  <c r="BS174" i="1"/>
  <c r="BP175" i="1"/>
  <c r="BQ175" i="1"/>
  <c r="BR175" i="1"/>
  <c r="BS175" i="1"/>
  <c r="BP176" i="1"/>
  <c r="BQ176" i="1"/>
  <c r="BR176" i="1"/>
  <c r="BS176" i="1"/>
  <c r="BP177" i="1"/>
  <c r="BQ177" i="1"/>
  <c r="BR177" i="1"/>
  <c r="BS177" i="1"/>
  <c r="BP178" i="1"/>
  <c r="BQ178" i="1"/>
  <c r="BR178" i="1"/>
  <c r="BS178" i="1"/>
  <c r="BP179" i="1"/>
  <c r="BQ179" i="1"/>
  <c r="BR179" i="1"/>
  <c r="BS179" i="1"/>
  <c r="BP180" i="1"/>
  <c r="BQ180" i="1"/>
  <c r="BR180" i="1"/>
  <c r="BS180" i="1"/>
  <c r="BP181" i="1"/>
  <c r="BQ181" i="1"/>
  <c r="BR181" i="1"/>
  <c r="BS181" i="1"/>
  <c r="BP182" i="1"/>
  <c r="BQ182" i="1"/>
  <c r="BR182" i="1"/>
  <c r="BS182" i="1"/>
  <c r="BP183" i="1"/>
  <c r="BQ183" i="1"/>
  <c r="BR183" i="1"/>
  <c r="BS183" i="1"/>
  <c r="BP184" i="1"/>
  <c r="BQ184" i="1"/>
  <c r="BR184" i="1"/>
  <c r="BS184" i="1"/>
  <c r="BP185" i="1"/>
  <c r="BQ185" i="1"/>
  <c r="BR185" i="1"/>
  <c r="BS185" i="1"/>
  <c r="BP186" i="1"/>
  <c r="BQ186" i="1"/>
  <c r="BR186" i="1"/>
  <c r="BS186" i="1"/>
  <c r="BP187" i="1"/>
  <c r="BQ187" i="1"/>
  <c r="BR187" i="1"/>
  <c r="BS187" i="1"/>
  <c r="BP188" i="1"/>
  <c r="BQ188" i="1"/>
  <c r="BR188" i="1"/>
  <c r="BS188" i="1"/>
  <c r="BP189" i="1"/>
  <c r="BQ189" i="1"/>
  <c r="BR189" i="1"/>
  <c r="BS189" i="1"/>
  <c r="BP190" i="1"/>
  <c r="BQ190" i="1"/>
  <c r="BR190" i="1"/>
  <c r="BS190" i="1"/>
  <c r="BP191" i="1"/>
  <c r="BQ191" i="1"/>
  <c r="BR191" i="1"/>
  <c r="BS191" i="1"/>
  <c r="BP192" i="1"/>
  <c r="BQ192" i="1"/>
  <c r="BR192" i="1"/>
  <c r="BS192" i="1"/>
  <c r="BP193" i="1"/>
  <c r="BQ193" i="1"/>
  <c r="BR193" i="1"/>
  <c r="BS193" i="1"/>
  <c r="BP194" i="1"/>
  <c r="BQ194" i="1"/>
  <c r="BR194" i="1"/>
  <c r="BS194" i="1"/>
  <c r="BP195" i="1"/>
  <c r="BQ195" i="1"/>
  <c r="BR195" i="1"/>
  <c r="BS195" i="1"/>
  <c r="BP196" i="1"/>
  <c r="BQ196" i="1"/>
  <c r="BR196" i="1"/>
  <c r="BS196" i="1"/>
  <c r="BP197" i="1"/>
  <c r="BQ197" i="1"/>
  <c r="BR197" i="1"/>
  <c r="BS197" i="1"/>
  <c r="BP198" i="1"/>
  <c r="BQ198" i="1"/>
  <c r="BR198" i="1"/>
  <c r="BS198" i="1"/>
  <c r="BP199" i="1"/>
  <c r="BQ199" i="1"/>
  <c r="BR199" i="1"/>
  <c r="BS199" i="1"/>
  <c r="BP200" i="1"/>
  <c r="BQ200" i="1"/>
  <c r="BR200" i="1"/>
  <c r="BS200" i="1"/>
  <c r="BP201" i="1"/>
  <c r="BQ201" i="1"/>
  <c r="BR201" i="1"/>
  <c r="BS201" i="1"/>
  <c r="BP202" i="1"/>
  <c r="BQ202" i="1"/>
  <c r="BR202" i="1"/>
  <c r="BS202" i="1"/>
  <c r="BP203" i="1"/>
  <c r="BQ203" i="1"/>
  <c r="BR203" i="1"/>
  <c r="BS203" i="1"/>
  <c r="BP204" i="1"/>
  <c r="BQ204" i="1"/>
  <c r="BR204" i="1"/>
  <c r="BS204" i="1"/>
  <c r="BP205" i="1"/>
  <c r="BQ205" i="1"/>
  <c r="BR205" i="1"/>
  <c r="BS205" i="1"/>
  <c r="BP206" i="1"/>
  <c r="BQ206" i="1"/>
  <c r="BR206" i="1"/>
  <c r="BS206" i="1"/>
  <c r="BP207" i="1"/>
  <c r="BQ207" i="1"/>
  <c r="BR207" i="1"/>
  <c r="BS207" i="1"/>
  <c r="BP208" i="1"/>
  <c r="BQ208" i="1"/>
  <c r="BR208" i="1"/>
  <c r="BS208" i="1"/>
  <c r="BP209" i="1"/>
  <c r="BQ209" i="1"/>
  <c r="BR209" i="1"/>
  <c r="BS209" i="1"/>
  <c r="BP210" i="1"/>
  <c r="BQ210" i="1"/>
  <c r="BR210" i="1"/>
  <c r="BS210" i="1"/>
  <c r="BP211" i="1"/>
  <c r="BQ211" i="1"/>
  <c r="BR211" i="1"/>
  <c r="BS211" i="1"/>
  <c r="BP212" i="1"/>
  <c r="BQ212" i="1"/>
  <c r="BR212" i="1"/>
  <c r="BS212" i="1"/>
  <c r="BP213" i="1"/>
  <c r="BQ213" i="1"/>
  <c r="BR213" i="1"/>
  <c r="BS213" i="1"/>
  <c r="BP214" i="1"/>
  <c r="BQ214" i="1"/>
  <c r="BR214" i="1"/>
  <c r="BS214" i="1"/>
  <c r="BP215" i="1"/>
  <c r="BQ215" i="1"/>
  <c r="BR215" i="1"/>
  <c r="BS215" i="1"/>
  <c r="BP216" i="1"/>
  <c r="BQ216" i="1"/>
  <c r="BR216" i="1"/>
  <c r="BS216" i="1"/>
  <c r="BP217" i="1"/>
  <c r="BQ217" i="1"/>
  <c r="BR217" i="1"/>
  <c r="BS217" i="1"/>
  <c r="BP218" i="1"/>
  <c r="BQ218" i="1"/>
  <c r="BR218" i="1"/>
  <c r="BS218" i="1"/>
  <c r="BP219" i="1"/>
  <c r="BQ219" i="1"/>
  <c r="BR219" i="1"/>
  <c r="BS219" i="1"/>
  <c r="BP220" i="1"/>
  <c r="BQ220" i="1"/>
  <c r="BR220" i="1"/>
  <c r="BS220" i="1"/>
  <c r="BP221" i="1"/>
  <c r="BQ221" i="1"/>
  <c r="BR221" i="1"/>
  <c r="BS221" i="1"/>
  <c r="BP222" i="1"/>
  <c r="BQ222" i="1"/>
  <c r="BR222" i="1"/>
  <c r="BS222" i="1"/>
  <c r="BP223" i="1"/>
  <c r="BQ223" i="1"/>
  <c r="BR223" i="1"/>
  <c r="BS223" i="1"/>
  <c r="BP224" i="1"/>
  <c r="BQ224" i="1"/>
  <c r="BR224" i="1"/>
  <c r="BS224" i="1"/>
  <c r="BP225" i="1"/>
  <c r="BQ225" i="1"/>
  <c r="BR225" i="1"/>
  <c r="BS225" i="1"/>
  <c r="BP226" i="1"/>
  <c r="BQ226" i="1"/>
  <c r="BR226" i="1"/>
  <c r="BS226" i="1"/>
  <c r="BP227" i="1"/>
  <c r="BQ227" i="1"/>
  <c r="BR227" i="1"/>
  <c r="BS227" i="1"/>
  <c r="BP228" i="1"/>
  <c r="BQ228" i="1"/>
  <c r="BR228" i="1"/>
  <c r="BS228" i="1"/>
  <c r="BP229" i="1"/>
  <c r="BQ229" i="1"/>
  <c r="BR229" i="1"/>
  <c r="BS229" i="1"/>
  <c r="BP230" i="1"/>
  <c r="BQ230" i="1"/>
  <c r="BR230" i="1"/>
  <c r="BS230" i="1"/>
  <c r="BP231" i="1"/>
  <c r="BQ231" i="1"/>
  <c r="BR231" i="1"/>
  <c r="BS231" i="1"/>
  <c r="BP232" i="1"/>
  <c r="BQ232" i="1"/>
  <c r="BR232" i="1"/>
  <c r="BS232" i="1"/>
  <c r="BP233" i="1"/>
  <c r="BQ233" i="1"/>
  <c r="BR233" i="1"/>
  <c r="BS233" i="1"/>
  <c r="BP234" i="1"/>
  <c r="BQ234" i="1"/>
  <c r="BR234" i="1"/>
  <c r="BS234" i="1"/>
  <c r="BP235" i="1"/>
  <c r="BQ235" i="1"/>
  <c r="BR235" i="1"/>
  <c r="BS235" i="1"/>
  <c r="BP236" i="1"/>
  <c r="BQ236" i="1"/>
  <c r="BR236" i="1"/>
  <c r="BS236" i="1"/>
  <c r="BP237" i="1"/>
  <c r="BQ237" i="1"/>
  <c r="BR237" i="1"/>
  <c r="BS237" i="1"/>
  <c r="BP238" i="1"/>
  <c r="BQ238" i="1"/>
  <c r="BR238" i="1"/>
  <c r="BS238" i="1"/>
  <c r="BP239" i="1"/>
  <c r="BQ239" i="1"/>
  <c r="BR239" i="1"/>
  <c r="BS239" i="1"/>
  <c r="BP240" i="1"/>
  <c r="BQ240" i="1"/>
  <c r="BR240" i="1"/>
  <c r="BS240" i="1"/>
  <c r="BP241" i="1"/>
  <c r="BQ241" i="1"/>
  <c r="BR241" i="1"/>
  <c r="BS241" i="1"/>
  <c r="BP242" i="1"/>
  <c r="BQ242" i="1"/>
  <c r="BR242" i="1"/>
  <c r="BS242" i="1"/>
  <c r="BP243" i="1"/>
  <c r="BQ243" i="1"/>
  <c r="BR243" i="1"/>
  <c r="BS243" i="1"/>
  <c r="BP244" i="1"/>
  <c r="BQ244" i="1"/>
  <c r="BR244" i="1"/>
  <c r="BS244" i="1"/>
  <c r="BP245" i="1"/>
  <c r="BQ245" i="1"/>
  <c r="BR245" i="1"/>
  <c r="BS245" i="1"/>
  <c r="BP246" i="1"/>
  <c r="BQ246" i="1"/>
  <c r="BR246" i="1"/>
  <c r="BS246" i="1"/>
  <c r="BP247" i="1"/>
  <c r="BQ247" i="1"/>
  <c r="BR247" i="1"/>
  <c r="BS247" i="1"/>
  <c r="BP248" i="1"/>
  <c r="BQ248" i="1"/>
  <c r="BR248" i="1"/>
  <c r="BS248" i="1"/>
  <c r="BP249" i="1"/>
  <c r="BQ249" i="1"/>
  <c r="BR249" i="1"/>
  <c r="BS249" i="1"/>
  <c r="BP250" i="1"/>
  <c r="BQ250" i="1"/>
  <c r="BR250" i="1"/>
  <c r="BS250" i="1"/>
  <c r="BP251" i="1"/>
  <c r="BQ251" i="1"/>
  <c r="BR251" i="1"/>
  <c r="BS251" i="1"/>
  <c r="BP252" i="1"/>
  <c r="BQ252" i="1"/>
  <c r="BR252" i="1"/>
  <c r="BS252" i="1"/>
  <c r="BP253" i="1"/>
  <c r="BQ253" i="1"/>
  <c r="BR253" i="1"/>
  <c r="BS253" i="1"/>
  <c r="BP254" i="1"/>
  <c r="BQ254" i="1"/>
  <c r="BR254" i="1"/>
  <c r="BS254" i="1"/>
  <c r="BP255" i="1"/>
  <c r="BQ255" i="1"/>
  <c r="BR255" i="1"/>
  <c r="BS255" i="1"/>
  <c r="BP256" i="1"/>
  <c r="BQ256" i="1"/>
  <c r="BR256" i="1"/>
  <c r="BS256" i="1"/>
  <c r="BP257" i="1"/>
  <c r="BQ257" i="1"/>
  <c r="BR257" i="1"/>
  <c r="BS257" i="1"/>
  <c r="BP258" i="1"/>
  <c r="BQ258" i="1"/>
  <c r="BR258" i="1"/>
  <c r="BS258" i="1"/>
  <c r="BP259" i="1"/>
  <c r="BQ259" i="1"/>
  <c r="BR259" i="1"/>
  <c r="BS259" i="1"/>
  <c r="BP260" i="1"/>
  <c r="BQ260" i="1"/>
  <c r="BR260" i="1"/>
  <c r="BS260" i="1"/>
  <c r="BP261" i="1"/>
  <c r="BQ261" i="1"/>
  <c r="BR261" i="1"/>
  <c r="BS261" i="1"/>
  <c r="BP262" i="1"/>
  <c r="BQ262" i="1"/>
  <c r="BR262" i="1"/>
  <c r="BS262" i="1"/>
  <c r="BP263" i="1"/>
  <c r="BQ263" i="1"/>
  <c r="BR263" i="1"/>
  <c r="BS263" i="1"/>
  <c r="BP264" i="1"/>
  <c r="BQ264" i="1"/>
  <c r="BR264" i="1"/>
  <c r="BS264" i="1"/>
  <c r="BP265" i="1"/>
  <c r="BQ265" i="1"/>
  <c r="BR265" i="1"/>
  <c r="BS265" i="1"/>
  <c r="BP266" i="1"/>
  <c r="BQ266" i="1"/>
  <c r="BR266" i="1"/>
  <c r="BS266" i="1"/>
  <c r="BP267" i="1"/>
  <c r="BQ267" i="1"/>
  <c r="BR267" i="1"/>
  <c r="BS267" i="1"/>
  <c r="BP268" i="1"/>
  <c r="BQ268" i="1"/>
  <c r="BR268" i="1"/>
  <c r="BS268" i="1"/>
  <c r="BP269" i="1"/>
  <c r="BQ269" i="1"/>
  <c r="BR269" i="1"/>
  <c r="BS269" i="1"/>
  <c r="BP270" i="1"/>
  <c r="BQ270" i="1"/>
  <c r="BR270" i="1"/>
  <c r="BS270" i="1"/>
  <c r="BP271" i="1"/>
  <c r="BQ271" i="1"/>
  <c r="BR271" i="1"/>
  <c r="BS271" i="1"/>
  <c r="BP272" i="1"/>
  <c r="BQ272" i="1"/>
  <c r="BR272" i="1"/>
  <c r="BS272" i="1"/>
  <c r="BP273" i="1"/>
  <c r="BQ273" i="1"/>
  <c r="BR273" i="1"/>
  <c r="BS273" i="1"/>
  <c r="BP274" i="1"/>
  <c r="BQ274" i="1"/>
  <c r="BR274" i="1"/>
  <c r="BS274" i="1"/>
  <c r="BP275" i="1"/>
  <c r="BQ275" i="1"/>
  <c r="BR275" i="1"/>
  <c r="BS275" i="1"/>
  <c r="BP276" i="1"/>
  <c r="BQ276" i="1"/>
  <c r="BR276" i="1"/>
  <c r="BS276" i="1"/>
  <c r="BP277" i="1"/>
  <c r="BQ277" i="1"/>
  <c r="BR277" i="1"/>
  <c r="BS277" i="1"/>
  <c r="BP278" i="1"/>
  <c r="BQ278" i="1"/>
  <c r="BR278" i="1"/>
  <c r="BS278" i="1"/>
  <c r="BP279" i="1"/>
  <c r="BQ279" i="1"/>
  <c r="BR279" i="1"/>
  <c r="BS279" i="1"/>
  <c r="BP280" i="1"/>
  <c r="BQ280" i="1"/>
  <c r="BR280" i="1"/>
  <c r="BS280" i="1"/>
  <c r="BP281" i="1"/>
  <c r="BQ281" i="1"/>
  <c r="BR281" i="1"/>
  <c r="BS281" i="1"/>
  <c r="BP282" i="1"/>
  <c r="BQ282" i="1"/>
  <c r="BR282" i="1"/>
  <c r="BS282" i="1"/>
  <c r="BP283" i="1"/>
  <c r="BQ283" i="1"/>
  <c r="BR283" i="1"/>
  <c r="BS283" i="1"/>
  <c r="BP284" i="1"/>
  <c r="BQ284" i="1"/>
  <c r="BR284" i="1"/>
  <c r="BS284" i="1"/>
  <c r="BP285" i="1"/>
  <c r="BQ285" i="1"/>
  <c r="BR285" i="1"/>
  <c r="BS285" i="1"/>
  <c r="BP286" i="1"/>
  <c r="BQ286" i="1"/>
  <c r="BR286" i="1"/>
  <c r="BS286" i="1"/>
  <c r="BP287" i="1"/>
  <c r="BQ287" i="1"/>
  <c r="BR287" i="1"/>
  <c r="BS287" i="1"/>
  <c r="BP288" i="1"/>
  <c r="BQ288" i="1"/>
  <c r="BR288" i="1"/>
  <c r="BS288" i="1"/>
  <c r="BP289" i="1"/>
  <c r="BQ289" i="1"/>
  <c r="BR289" i="1"/>
  <c r="BS289" i="1"/>
  <c r="BP290" i="1"/>
  <c r="BQ290" i="1"/>
  <c r="BR290" i="1"/>
  <c r="BS290" i="1"/>
  <c r="BP291" i="1"/>
  <c r="BQ291" i="1"/>
  <c r="BR291" i="1"/>
  <c r="BS291" i="1"/>
  <c r="BP292" i="1"/>
  <c r="BQ292" i="1"/>
  <c r="BR292" i="1"/>
  <c r="BS292" i="1"/>
  <c r="BP293" i="1"/>
  <c r="BQ293" i="1"/>
  <c r="BR293" i="1"/>
  <c r="BS293" i="1"/>
  <c r="BP294" i="1"/>
  <c r="BQ294" i="1"/>
  <c r="BR294" i="1"/>
  <c r="BS294" i="1"/>
  <c r="BP295" i="1"/>
  <c r="BQ295" i="1"/>
  <c r="BR295" i="1"/>
  <c r="BS295" i="1"/>
  <c r="BP296" i="1"/>
  <c r="BQ296" i="1"/>
  <c r="BR296" i="1"/>
  <c r="BS296" i="1"/>
  <c r="BP297" i="1"/>
  <c r="BQ297" i="1"/>
  <c r="BR297" i="1"/>
  <c r="BS297" i="1"/>
  <c r="BP298" i="1"/>
  <c r="BQ298" i="1"/>
  <c r="BR298" i="1"/>
  <c r="BS298" i="1"/>
  <c r="BP299" i="1"/>
  <c r="BQ299" i="1"/>
  <c r="BR299" i="1"/>
  <c r="BS299" i="1"/>
  <c r="BP300" i="1"/>
  <c r="BQ300" i="1"/>
  <c r="BR300" i="1"/>
  <c r="BS300" i="1"/>
  <c r="BP301" i="1"/>
  <c r="BQ301" i="1"/>
  <c r="BR301" i="1"/>
  <c r="BS301" i="1"/>
  <c r="BP302" i="1"/>
  <c r="BQ302" i="1"/>
  <c r="BR302" i="1"/>
  <c r="BS302" i="1"/>
  <c r="BP303" i="1"/>
  <c r="BQ303" i="1"/>
  <c r="BR303" i="1"/>
  <c r="BS303" i="1"/>
  <c r="BP304" i="1"/>
  <c r="BQ304" i="1"/>
  <c r="BR304" i="1"/>
  <c r="BS304" i="1"/>
  <c r="BP305" i="1"/>
  <c r="BQ305" i="1"/>
  <c r="BR305" i="1"/>
  <c r="BS305" i="1"/>
  <c r="BP306" i="1"/>
  <c r="BQ306" i="1"/>
  <c r="BR306" i="1"/>
  <c r="BS306" i="1"/>
  <c r="BP307" i="1"/>
  <c r="BQ307" i="1"/>
  <c r="BR307" i="1"/>
  <c r="BS307" i="1"/>
  <c r="BP308" i="1"/>
  <c r="BQ308" i="1"/>
  <c r="BR308" i="1"/>
  <c r="BS308" i="1"/>
  <c r="BP309" i="1"/>
  <c r="BQ309" i="1"/>
  <c r="BR309" i="1"/>
  <c r="BS309" i="1"/>
  <c r="BP310" i="1"/>
  <c r="BQ310" i="1"/>
  <c r="BR310" i="1"/>
  <c r="BS310" i="1"/>
  <c r="BP311" i="1"/>
  <c r="BQ311" i="1"/>
  <c r="BR311" i="1"/>
  <c r="BS311" i="1"/>
  <c r="BP312" i="1"/>
  <c r="BQ312" i="1"/>
  <c r="BR312" i="1"/>
  <c r="BS312" i="1"/>
  <c r="BP313" i="1"/>
  <c r="BQ313" i="1"/>
  <c r="BR313" i="1"/>
  <c r="BS313" i="1"/>
  <c r="BP314" i="1"/>
  <c r="BQ314" i="1"/>
  <c r="BR314" i="1"/>
  <c r="BS314" i="1"/>
  <c r="BP315" i="1"/>
  <c r="BQ315" i="1"/>
  <c r="BR315" i="1"/>
  <c r="BS315" i="1"/>
  <c r="BP316" i="1"/>
  <c r="BQ316" i="1"/>
  <c r="BR316" i="1"/>
  <c r="BS316" i="1"/>
  <c r="BP317" i="1"/>
  <c r="BQ317" i="1"/>
  <c r="BR317" i="1"/>
  <c r="BS317" i="1"/>
  <c r="BP318" i="1"/>
  <c r="BQ318" i="1"/>
  <c r="BR318" i="1"/>
  <c r="BS318" i="1"/>
  <c r="BP319" i="1"/>
  <c r="BQ319" i="1"/>
  <c r="BR319" i="1"/>
  <c r="BS319" i="1"/>
  <c r="BP320" i="1"/>
  <c r="BQ320" i="1"/>
  <c r="BR320" i="1"/>
  <c r="BS320" i="1"/>
  <c r="BP321" i="1"/>
  <c r="BQ321" i="1"/>
  <c r="BR321" i="1"/>
  <c r="BS321" i="1"/>
  <c r="BP322" i="1"/>
  <c r="BQ322" i="1"/>
  <c r="BR322" i="1"/>
  <c r="BS322" i="1"/>
  <c r="BP323" i="1"/>
  <c r="BQ323" i="1"/>
  <c r="BR323" i="1"/>
  <c r="BS323" i="1"/>
  <c r="BP324" i="1"/>
  <c r="BQ324" i="1"/>
  <c r="BR324" i="1"/>
  <c r="BS324" i="1"/>
  <c r="BP325" i="1"/>
  <c r="BQ325" i="1"/>
  <c r="BR325" i="1"/>
  <c r="BS325" i="1"/>
  <c r="BP326" i="1"/>
  <c r="BQ326" i="1"/>
  <c r="BR326" i="1"/>
  <c r="BS326" i="1"/>
  <c r="BP327" i="1"/>
  <c r="BQ327" i="1"/>
  <c r="BR327" i="1"/>
  <c r="BS327" i="1"/>
  <c r="BP328" i="1"/>
  <c r="BQ328" i="1"/>
  <c r="BR328" i="1"/>
  <c r="BS328" i="1"/>
  <c r="BP329" i="1"/>
  <c r="BQ329" i="1"/>
  <c r="BR329" i="1"/>
  <c r="BS329" i="1"/>
  <c r="BP330" i="1"/>
  <c r="BQ330" i="1"/>
  <c r="BR330" i="1"/>
  <c r="BS330" i="1"/>
  <c r="BP331" i="1"/>
  <c r="BQ331" i="1"/>
  <c r="BR331" i="1"/>
  <c r="BS331" i="1"/>
  <c r="BP332" i="1"/>
  <c r="BQ332" i="1"/>
  <c r="BR332" i="1"/>
  <c r="BS332" i="1"/>
  <c r="BP333" i="1"/>
  <c r="BQ333" i="1"/>
  <c r="BR333" i="1"/>
  <c r="BS333" i="1"/>
  <c r="BP334" i="1"/>
  <c r="BQ334" i="1"/>
  <c r="BR334" i="1"/>
  <c r="BS334" i="1"/>
  <c r="BP335" i="1"/>
  <c r="BQ335" i="1"/>
  <c r="BR335" i="1"/>
  <c r="BS335" i="1"/>
  <c r="BP336" i="1"/>
  <c r="BQ336" i="1"/>
  <c r="BR336" i="1"/>
  <c r="BS336" i="1"/>
  <c r="BP337" i="1"/>
  <c r="BQ337" i="1"/>
  <c r="BR337" i="1"/>
  <c r="BS337" i="1"/>
  <c r="BP338" i="1"/>
  <c r="BQ338" i="1"/>
  <c r="BR338" i="1"/>
  <c r="BS338" i="1"/>
  <c r="BP339" i="1"/>
  <c r="BQ339" i="1"/>
  <c r="BR339" i="1"/>
  <c r="BS339" i="1"/>
  <c r="BP340" i="1"/>
  <c r="BQ340" i="1"/>
  <c r="BR340" i="1"/>
  <c r="BS340" i="1"/>
  <c r="BP341" i="1"/>
  <c r="BQ341" i="1"/>
  <c r="BR341" i="1"/>
  <c r="BS341" i="1"/>
  <c r="BP342" i="1"/>
  <c r="BQ342" i="1"/>
  <c r="BR342" i="1"/>
  <c r="BS342" i="1"/>
  <c r="BP343" i="1"/>
  <c r="BQ343" i="1"/>
  <c r="BR343" i="1"/>
  <c r="BS343" i="1"/>
  <c r="BP344" i="1"/>
  <c r="BQ344" i="1"/>
  <c r="BR344" i="1"/>
  <c r="BS344" i="1"/>
  <c r="BP345" i="1"/>
  <c r="BQ345" i="1"/>
  <c r="BR345" i="1"/>
  <c r="BS345" i="1"/>
  <c r="BP346" i="1"/>
  <c r="BQ346" i="1"/>
  <c r="BR346" i="1"/>
  <c r="BS346" i="1"/>
  <c r="BP347" i="1"/>
  <c r="BQ347" i="1"/>
  <c r="BR347" i="1"/>
  <c r="BS347" i="1"/>
  <c r="BP348" i="1"/>
  <c r="BQ348" i="1"/>
  <c r="BR348" i="1"/>
  <c r="BS348" i="1"/>
  <c r="BP349" i="1"/>
  <c r="BQ349" i="1"/>
  <c r="BR349" i="1"/>
  <c r="BS349" i="1"/>
  <c r="BP350" i="1"/>
  <c r="BQ350" i="1"/>
  <c r="BR350" i="1"/>
  <c r="BS350" i="1"/>
  <c r="BP351" i="1"/>
  <c r="BQ351" i="1"/>
  <c r="BR351" i="1"/>
  <c r="BS351" i="1"/>
  <c r="BP352" i="1"/>
  <c r="BQ352" i="1"/>
  <c r="BR352" i="1"/>
  <c r="BS352" i="1"/>
  <c r="BP353" i="1"/>
  <c r="BQ353" i="1"/>
  <c r="BR353" i="1"/>
  <c r="BS353" i="1"/>
  <c r="BP354" i="1"/>
  <c r="BQ354" i="1"/>
  <c r="BR354" i="1"/>
  <c r="BS354" i="1"/>
  <c r="BP355" i="1"/>
  <c r="BQ355" i="1"/>
  <c r="BR355" i="1"/>
  <c r="BS355" i="1"/>
  <c r="BP356" i="1"/>
  <c r="BQ356" i="1"/>
  <c r="BR356" i="1"/>
  <c r="BS356" i="1"/>
  <c r="BP357" i="1"/>
  <c r="BQ357" i="1"/>
  <c r="BR357" i="1"/>
  <c r="BS357" i="1"/>
  <c r="BP358" i="1"/>
  <c r="BQ358" i="1"/>
  <c r="BR358" i="1"/>
  <c r="BS358" i="1"/>
  <c r="BP359" i="1"/>
  <c r="BQ359" i="1"/>
  <c r="BR359" i="1"/>
  <c r="BS359" i="1"/>
  <c r="BP360" i="1"/>
  <c r="BQ360" i="1"/>
  <c r="BR360" i="1"/>
  <c r="BS360" i="1"/>
  <c r="BP361" i="1"/>
  <c r="BQ361" i="1"/>
  <c r="BR361" i="1"/>
  <c r="BS361" i="1"/>
  <c r="BP362" i="1"/>
  <c r="BQ362" i="1"/>
  <c r="BR362" i="1"/>
  <c r="BS362" i="1"/>
  <c r="BP363" i="1"/>
  <c r="BQ363" i="1"/>
  <c r="BR363" i="1"/>
  <c r="BS363" i="1"/>
  <c r="BP364" i="1"/>
  <c r="BQ364" i="1"/>
  <c r="BR364" i="1"/>
  <c r="BS364" i="1"/>
  <c r="BP365" i="1"/>
  <c r="BQ365" i="1"/>
  <c r="BR365" i="1"/>
  <c r="BS365" i="1"/>
  <c r="BP366" i="1"/>
  <c r="BQ366" i="1"/>
  <c r="BR366" i="1"/>
  <c r="BS366" i="1"/>
  <c r="BP367" i="1"/>
  <c r="BQ367" i="1"/>
  <c r="BR367" i="1"/>
  <c r="BS367" i="1"/>
  <c r="BP368" i="1"/>
  <c r="BQ368" i="1"/>
  <c r="BR368" i="1"/>
  <c r="BS368" i="1"/>
  <c r="BP369" i="1"/>
  <c r="BQ369" i="1"/>
  <c r="BR369" i="1"/>
  <c r="BS369" i="1"/>
  <c r="BP370" i="1"/>
  <c r="BQ370" i="1"/>
  <c r="CD370" i="1" s="1"/>
  <c r="BR370" i="1"/>
  <c r="BS370" i="1"/>
  <c r="BP371" i="1"/>
  <c r="BQ371" i="1"/>
  <c r="BR371" i="1"/>
  <c r="BS371" i="1"/>
  <c r="BP372" i="1"/>
  <c r="BQ372" i="1"/>
  <c r="BR372" i="1"/>
  <c r="BS372" i="1"/>
  <c r="BP373" i="1"/>
  <c r="BQ373" i="1"/>
  <c r="BR373" i="1"/>
  <c r="BS373" i="1"/>
  <c r="BP374" i="1"/>
  <c r="BQ374" i="1"/>
  <c r="BR374" i="1"/>
  <c r="BS374" i="1"/>
  <c r="BP375" i="1"/>
  <c r="BQ375" i="1"/>
  <c r="BR375" i="1"/>
  <c r="BS375" i="1"/>
  <c r="BP376" i="1"/>
  <c r="BQ376" i="1"/>
  <c r="BR376" i="1"/>
  <c r="BS376" i="1"/>
  <c r="BP377" i="1"/>
  <c r="BQ377" i="1"/>
  <c r="BR377" i="1"/>
  <c r="BS377" i="1"/>
  <c r="BP378" i="1"/>
  <c r="BQ378" i="1"/>
  <c r="BR378" i="1"/>
  <c r="BS378" i="1"/>
  <c r="BP379" i="1"/>
  <c r="BQ379" i="1"/>
  <c r="BR379" i="1"/>
  <c r="BS379" i="1"/>
  <c r="BP380" i="1"/>
  <c r="BQ380" i="1"/>
  <c r="BR380" i="1"/>
  <c r="BS380" i="1"/>
  <c r="BP381" i="1"/>
  <c r="BQ381" i="1"/>
  <c r="BR381" i="1"/>
  <c r="BS381" i="1"/>
  <c r="BP382" i="1"/>
  <c r="BQ382" i="1"/>
  <c r="BR382" i="1"/>
  <c r="BS382" i="1"/>
  <c r="BP383" i="1"/>
  <c r="BQ383" i="1"/>
  <c r="BR383" i="1"/>
  <c r="BS383" i="1"/>
  <c r="BP384" i="1"/>
  <c r="BQ384" i="1"/>
  <c r="BR384" i="1"/>
  <c r="BS384" i="1"/>
  <c r="BP385" i="1"/>
  <c r="BQ385" i="1"/>
  <c r="BR385" i="1"/>
  <c r="BS385" i="1"/>
  <c r="BP386" i="1"/>
  <c r="BQ386" i="1"/>
  <c r="BR386" i="1"/>
  <c r="BS386" i="1"/>
  <c r="BP387" i="1"/>
  <c r="BQ387" i="1"/>
  <c r="BR387" i="1"/>
  <c r="BS387" i="1"/>
  <c r="BP388" i="1"/>
  <c r="BQ388" i="1"/>
  <c r="BR388" i="1"/>
  <c r="BS388" i="1"/>
  <c r="BP389" i="1"/>
  <c r="BQ389" i="1"/>
  <c r="BR389" i="1"/>
  <c r="BS389" i="1"/>
  <c r="BP390" i="1"/>
  <c r="BQ390" i="1"/>
  <c r="BR390" i="1"/>
  <c r="BS390" i="1"/>
  <c r="BP391" i="1"/>
  <c r="BQ391" i="1"/>
  <c r="BR391" i="1"/>
  <c r="BS391" i="1"/>
  <c r="BP392" i="1"/>
  <c r="BQ392" i="1"/>
  <c r="BR392" i="1"/>
  <c r="BS392" i="1"/>
  <c r="BP393" i="1"/>
  <c r="BQ393" i="1"/>
  <c r="BR393" i="1"/>
  <c r="BS393" i="1"/>
  <c r="BP394" i="1"/>
  <c r="BQ394" i="1"/>
  <c r="BR394" i="1"/>
  <c r="BS394" i="1"/>
  <c r="BP395" i="1"/>
  <c r="BQ395" i="1"/>
  <c r="BR395" i="1"/>
  <c r="BS395" i="1"/>
  <c r="BP396" i="1"/>
  <c r="BQ396" i="1"/>
  <c r="BR396" i="1"/>
  <c r="BS396" i="1"/>
  <c r="BP397" i="1"/>
  <c r="BQ397" i="1"/>
  <c r="BR397" i="1"/>
  <c r="BS397" i="1"/>
  <c r="BP398" i="1"/>
  <c r="BQ398" i="1"/>
  <c r="BR398" i="1"/>
  <c r="BS398" i="1"/>
  <c r="BP399" i="1"/>
  <c r="BQ399" i="1"/>
  <c r="BR399" i="1"/>
  <c r="BS399" i="1"/>
  <c r="BP400" i="1"/>
  <c r="BQ400" i="1"/>
  <c r="BR400" i="1"/>
  <c r="BS400" i="1"/>
  <c r="BP401" i="1"/>
  <c r="BQ401" i="1"/>
  <c r="BR401" i="1"/>
  <c r="BS401" i="1"/>
  <c r="BP402" i="1"/>
  <c r="BQ402" i="1"/>
  <c r="BR402" i="1"/>
  <c r="BS402" i="1"/>
  <c r="BP403" i="1"/>
  <c r="BQ403" i="1"/>
  <c r="BR403" i="1"/>
  <c r="BS403" i="1"/>
  <c r="BP404" i="1"/>
  <c r="BQ404" i="1"/>
  <c r="BR404" i="1"/>
  <c r="BS404" i="1"/>
  <c r="BP405" i="1"/>
  <c r="BQ405" i="1"/>
  <c r="BR405" i="1"/>
  <c r="BS405" i="1"/>
  <c r="BP406" i="1"/>
  <c r="BQ406" i="1"/>
  <c r="BR406" i="1"/>
  <c r="BS406" i="1"/>
  <c r="BP407" i="1"/>
  <c r="BQ407" i="1"/>
  <c r="BR407" i="1"/>
  <c r="BS407" i="1"/>
  <c r="BP408" i="1"/>
  <c r="BQ408" i="1"/>
  <c r="BR408" i="1"/>
  <c r="BS408" i="1"/>
  <c r="BP409" i="1"/>
  <c r="BQ409" i="1"/>
  <c r="BR409" i="1"/>
  <c r="BS409" i="1"/>
  <c r="BP410" i="1"/>
  <c r="BQ410" i="1"/>
  <c r="BR410" i="1"/>
  <c r="BS410" i="1"/>
  <c r="BP411" i="1"/>
  <c r="BQ411" i="1"/>
  <c r="BR411" i="1"/>
  <c r="BS411" i="1"/>
  <c r="BP412" i="1"/>
  <c r="BQ412" i="1"/>
  <c r="BR412" i="1"/>
  <c r="BS412" i="1"/>
  <c r="BP413" i="1"/>
  <c r="BQ413" i="1"/>
  <c r="BR413" i="1"/>
  <c r="BS413" i="1"/>
  <c r="BP414" i="1"/>
  <c r="BQ414" i="1"/>
  <c r="BR414" i="1"/>
  <c r="BS414" i="1"/>
  <c r="BP415" i="1"/>
  <c r="BQ415" i="1"/>
  <c r="BR415" i="1"/>
  <c r="BS415" i="1"/>
  <c r="BP416" i="1"/>
  <c r="BQ416" i="1"/>
  <c r="BR416" i="1"/>
  <c r="BS416" i="1"/>
  <c r="BP417" i="1"/>
  <c r="BQ417" i="1"/>
  <c r="BR417" i="1"/>
  <c r="BS417" i="1"/>
  <c r="BP418" i="1"/>
  <c r="BQ418" i="1"/>
  <c r="BR418" i="1"/>
  <c r="BS418" i="1"/>
  <c r="BP419" i="1"/>
  <c r="BQ419" i="1"/>
  <c r="BR419" i="1"/>
  <c r="BS419" i="1"/>
  <c r="BP420" i="1"/>
  <c r="BQ420" i="1"/>
  <c r="BR420" i="1"/>
  <c r="BS420" i="1"/>
  <c r="BP421" i="1"/>
  <c r="BQ421" i="1"/>
  <c r="BR421" i="1"/>
  <c r="BS421" i="1"/>
  <c r="BP422" i="1"/>
  <c r="BQ422" i="1"/>
  <c r="BR422" i="1"/>
  <c r="BS422" i="1"/>
  <c r="BP423" i="1"/>
  <c r="BQ423" i="1"/>
  <c r="BR423" i="1"/>
  <c r="BS423" i="1"/>
  <c r="BP424" i="1"/>
  <c r="BQ424" i="1"/>
  <c r="BR424" i="1"/>
  <c r="BS424" i="1"/>
  <c r="BP425" i="1"/>
  <c r="BQ425" i="1"/>
  <c r="BR425" i="1"/>
  <c r="BS425" i="1"/>
  <c r="BP426" i="1"/>
  <c r="BQ426" i="1"/>
  <c r="BR426" i="1"/>
  <c r="BS426" i="1"/>
  <c r="BP427" i="1"/>
  <c r="BQ427" i="1"/>
  <c r="BR427" i="1"/>
  <c r="BS427" i="1"/>
  <c r="BP428" i="1"/>
  <c r="BQ428" i="1"/>
  <c r="BR428" i="1"/>
  <c r="BS428" i="1"/>
  <c r="BP429" i="1"/>
  <c r="BQ429" i="1"/>
  <c r="BR429" i="1"/>
  <c r="BS429" i="1"/>
  <c r="BP430" i="1"/>
  <c r="BQ430" i="1"/>
  <c r="BR430" i="1"/>
  <c r="BS430" i="1"/>
  <c r="BP431" i="1"/>
  <c r="BQ431" i="1"/>
  <c r="BR431" i="1"/>
  <c r="BS431" i="1"/>
  <c r="BP432" i="1"/>
  <c r="BQ432" i="1"/>
  <c r="BR432" i="1"/>
  <c r="BS432" i="1"/>
  <c r="BP433" i="1"/>
  <c r="BQ433" i="1"/>
  <c r="BR433" i="1"/>
  <c r="BS433" i="1"/>
  <c r="BP434" i="1"/>
  <c r="BQ434" i="1"/>
  <c r="BR434" i="1"/>
  <c r="BS434" i="1"/>
  <c r="BP435" i="1"/>
  <c r="BQ435" i="1"/>
  <c r="BR435" i="1"/>
  <c r="BS435" i="1"/>
  <c r="BP436" i="1"/>
  <c r="BQ436" i="1"/>
  <c r="BR436" i="1"/>
  <c r="BS436" i="1"/>
  <c r="BP437" i="1"/>
  <c r="BQ437" i="1"/>
  <c r="BR437" i="1"/>
  <c r="BS437" i="1"/>
  <c r="BP438" i="1"/>
  <c r="BQ438" i="1"/>
  <c r="BR438" i="1"/>
  <c r="BS438" i="1"/>
  <c r="BP439" i="1"/>
  <c r="BQ439" i="1"/>
  <c r="BR439" i="1"/>
  <c r="BS439" i="1"/>
  <c r="BP440" i="1"/>
  <c r="BQ440" i="1"/>
  <c r="BR440" i="1"/>
  <c r="BS440" i="1"/>
  <c r="BP441" i="1"/>
  <c r="BQ441" i="1"/>
  <c r="BR441" i="1"/>
  <c r="BS441" i="1"/>
  <c r="BP442" i="1"/>
  <c r="BQ442" i="1"/>
  <c r="BR442" i="1"/>
  <c r="BS442" i="1"/>
  <c r="BP443" i="1"/>
  <c r="BQ443" i="1"/>
  <c r="BR443" i="1"/>
  <c r="BS443" i="1"/>
  <c r="BP444" i="1"/>
  <c r="BQ444" i="1"/>
  <c r="BR444" i="1"/>
  <c r="BS444" i="1"/>
  <c r="BP445" i="1"/>
  <c r="BQ445" i="1"/>
  <c r="BR445" i="1"/>
  <c r="BS445" i="1"/>
  <c r="BP446" i="1"/>
  <c r="BQ446" i="1"/>
  <c r="BR446" i="1"/>
  <c r="BS446" i="1"/>
  <c r="BP447" i="1"/>
  <c r="BQ447" i="1"/>
  <c r="BR447" i="1"/>
  <c r="BS447" i="1"/>
  <c r="BP448" i="1"/>
  <c r="BQ448" i="1"/>
  <c r="BR448" i="1"/>
  <c r="BS448" i="1"/>
  <c r="BP449" i="1"/>
  <c r="BQ449" i="1"/>
  <c r="BR449" i="1"/>
  <c r="BS449" i="1"/>
  <c r="BP450" i="1"/>
  <c r="BQ450" i="1"/>
  <c r="BR450" i="1"/>
  <c r="BS450" i="1"/>
  <c r="BP451" i="1"/>
  <c r="BQ451" i="1"/>
  <c r="BR451" i="1"/>
  <c r="BS451" i="1"/>
  <c r="BP452" i="1"/>
  <c r="BQ452" i="1"/>
  <c r="BR452" i="1"/>
  <c r="BS452" i="1"/>
  <c r="BP453" i="1"/>
  <c r="BQ453" i="1"/>
  <c r="BR453" i="1"/>
  <c r="BS453" i="1"/>
  <c r="BP454" i="1"/>
  <c r="BQ454" i="1"/>
  <c r="BR454" i="1"/>
  <c r="BS454" i="1"/>
  <c r="BP455" i="1"/>
  <c r="BQ455" i="1"/>
  <c r="BR455" i="1"/>
  <c r="BS455" i="1"/>
  <c r="BP456" i="1"/>
  <c r="BQ456" i="1"/>
  <c r="BR456" i="1"/>
  <c r="BS456" i="1"/>
  <c r="BP457" i="1"/>
  <c r="BQ457" i="1"/>
  <c r="BR457" i="1"/>
  <c r="BS457" i="1"/>
  <c r="BP458" i="1"/>
  <c r="BQ458" i="1"/>
  <c r="BR458" i="1"/>
  <c r="BS458" i="1"/>
  <c r="BP459" i="1"/>
  <c r="BQ459" i="1"/>
  <c r="BR459" i="1"/>
  <c r="BS459" i="1"/>
  <c r="BP460" i="1"/>
  <c r="BQ460" i="1"/>
  <c r="BR460" i="1"/>
  <c r="BS460" i="1"/>
  <c r="BP461" i="1"/>
  <c r="BQ461" i="1"/>
  <c r="BR461" i="1"/>
  <c r="BS461" i="1"/>
  <c r="BP462" i="1"/>
  <c r="BQ462" i="1"/>
  <c r="BR462" i="1"/>
  <c r="BS462" i="1"/>
  <c r="BP463" i="1"/>
  <c r="BQ463" i="1"/>
  <c r="BR463" i="1"/>
  <c r="BS463" i="1"/>
  <c r="BP464" i="1"/>
  <c r="BQ464" i="1"/>
  <c r="BR464" i="1"/>
  <c r="BS464" i="1"/>
  <c r="BP465" i="1"/>
  <c r="BQ465" i="1"/>
  <c r="BR465" i="1"/>
  <c r="BS465" i="1"/>
  <c r="BP466" i="1"/>
  <c r="BQ466" i="1"/>
  <c r="BR466" i="1"/>
  <c r="BS466" i="1"/>
  <c r="BP467" i="1"/>
  <c r="BQ467" i="1"/>
  <c r="BR467" i="1"/>
  <c r="BS467" i="1"/>
  <c r="BP468" i="1"/>
  <c r="BQ468" i="1"/>
  <c r="BR468" i="1"/>
  <c r="BS468" i="1"/>
  <c r="BP469" i="1"/>
  <c r="BQ469" i="1"/>
  <c r="BR469" i="1"/>
  <c r="BS469" i="1"/>
  <c r="BP470" i="1"/>
  <c r="BQ470" i="1"/>
  <c r="BR470" i="1"/>
  <c r="BS470" i="1"/>
  <c r="BP471" i="1"/>
  <c r="BQ471" i="1"/>
  <c r="BR471" i="1"/>
  <c r="BS471" i="1"/>
  <c r="BP472" i="1"/>
  <c r="BQ472" i="1"/>
  <c r="BR472" i="1"/>
  <c r="BS472" i="1"/>
  <c r="BP473" i="1"/>
  <c r="BQ473" i="1"/>
  <c r="BR473" i="1"/>
  <c r="BS473" i="1"/>
  <c r="BP474" i="1"/>
  <c r="BQ474" i="1"/>
  <c r="BR474" i="1"/>
  <c r="BS474" i="1"/>
  <c r="BP475" i="1"/>
  <c r="BQ475" i="1"/>
  <c r="BR475" i="1"/>
  <c r="BS475" i="1"/>
  <c r="BP476" i="1"/>
  <c r="BQ476" i="1"/>
  <c r="BR476" i="1"/>
  <c r="BS476" i="1"/>
  <c r="BP477" i="1"/>
  <c r="BQ477" i="1"/>
  <c r="BR477" i="1"/>
  <c r="BS477" i="1"/>
  <c r="BP478" i="1"/>
  <c r="BQ478" i="1"/>
  <c r="BR478" i="1"/>
  <c r="BS478" i="1"/>
  <c r="BP479" i="1"/>
  <c r="BQ479" i="1"/>
  <c r="BR479" i="1"/>
  <c r="BS479" i="1"/>
  <c r="BP480" i="1"/>
  <c r="BQ480" i="1"/>
  <c r="BR480" i="1"/>
  <c r="BS480" i="1"/>
  <c r="BP481" i="1"/>
  <c r="BQ481" i="1"/>
  <c r="BR481" i="1"/>
  <c r="BS481" i="1"/>
  <c r="BP482" i="1"/>
  <c r="BQ482" i="1"/>
  <c r="BR482" i="1"/>
  <c r="BS482" i="1"/>
  <c r="BP483" i="1"/>
  <c r="BQ483" i="1"/>
  <c r="BR483" i="1"/>
  <c r="BS483" i="1"/>
  <c r="BP484" i="1"/>
  <c r="BQ484" i="1"/>
  <c r="BR484" i="1"/>
  <c r="BS484" i="1"/>
  <c r="BP485" i="1"/>
  <c r="BQ485" i="1"/>
  <c r="BR485" i="1"/>
  <c r="BS485" i="1"/>
  <c r="BP486" i="1"/>
  <c r="BQ486" i="1"/>
  <c r="BR486" i="1"/>
  <c r="BS486" i="1"/>
  <c r="BP487" i="1"/>
  <c r="BQ487" i="1"/>
  <c r="BR487" i="1"/>
  <c r="BS487" i="1"/>
  <c r="BP488" i="1"/>
  <c r="BQ488" i="1"/>
  <c r="BR488" i="1"/>
  <c r="BS488" i="1"/>
  <c r="BP489" i="1"/>
  <c r="BQ489" i="1"/>
  <c r="BR489" i="1"/>
  <c r="BS489" i="1"/>
  <c r="BP490" i="1"/>
  <c r="BQ490" i="1"/>
  <c r="BR490" i="1"/>
  <c r="BS490" i="1"/>
  <c r="BP491" i="1"/>
  <c r="BQ491" i="1"/>
  <c r="BR491" i="1"/>
  <c r="BS491" i="1"/>
  <c r="BP492" i="1"/>
  <c r="BQ492" i="1"/>
  <c r="BR492" i="1"/>
  <c r="BS492" i="1"/>
  <c r="BP493" i="1"/>
  <c r="BQ493" i="1"/>
  <c r="BR493" i="1"/>
  <c r="BS493" i="1"/>
  <c r="BP494" i="1"/>
  <c r="BQ494" i="1"/>
  <c r="BR494" i="1"/>
  <c r="BS494" i="1"/>
  <c r="BP495" i="1"/>
  <c r="BQ495" i="1"/>
  <c r="BR495" i="1"/>
  <c r="BS495" i="1"/>
  <c r="BP496" i="1"/>
  <c r="BQ496" i="1"/>
  <c r="BR496" i="1"/>
  <c r="BS496" i="1"/>
  <c r="BP497" i="1"/>
  <c r="BQ497" i="1"/>
  <c r="BR497" i="1"/>
  <c r="BS497" i="1"/>
  <c r="BP498" i="1"/>
  <c r="BQ498" i="1"/>
  <c r="BR498" i="1"/>
  <c r="BS498" i="1"/>
  <c r="BP499" i="1"/>
  <c r="BQ499" i="1"/>
  <c r="BR499" i="1"/>
  <c r="BS499" i="1"/>
  <c r="BP500" i="1"/>
  <c r="BQ500" i="1"/>
  <c r="BR500" i="1"/>
  <c r="BS500" i="1"/>
  <c r="BP501" i="1"/>
  <c r="BQ501" i="1"/>
  <c r="BR501" i="1"/>
  <c r="BS501" i="1"/>
  <c r="BP502" i="1"/>
  <c r="BQ502" i="1"/>
  <c r="BR502" i="1"/>
  <c r="BS502" i="1"/>
  <c r="BP503" i="1"/>
  <c r="BQ503" i="1"/>
  <c r="BR503" i="1"/>
  <c r="BS503" i="1"/>
  <c r="BP504" i="1"/>
  <c r="BQ504" i="1"/>
  <c r="BR504" i="1"/>
  <c r="BS504" i="1"/>
  <c r="BP505" i="1"/>
  <c r="BQ505" i="1"/>
  <c r="BR505" i="1"/>
  <c r="BS505" i="1"/>
  <c r="BS4" i="1"/>
  <c r="BR4" i="1"/>
  <c r="BQ4" i="1"/>
  <c r="BP4" i="1"/>
  <c r="AY5" i="1"/>
  <c r="AY6" i="1"/>
  <c r="AY7" i="1"/>
  <c r="AY8" i="1"/>
  <c r="AY9" i="1"/>
  <c r="AY10" i="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1" i="1"/>
  <c r="AY112" i="1"/>
  <c r="AY113" i="1"/>
  <c r="AY114" i="1"/>
  <c r="AY115" i="1"/>
  <c r="AY116" i="1"/>
  <c r="AY117" i="1"/>
  <c r="AY118" i="1"/>
  <c r="AY119" i="1"/>
  <c r="AY120" i="1"/>
  <c r="AY121" i="1"/>
  <c r="AY122" i="1"/>
  <c r="AY123" i="1"/>
  <c r="AY124" i="1"/>
  <c r="AY125" i="1"/>
  <c r="AY126" i="1"/>
  <c r="AY127" i="1"/>
  <c r="AY128" i="1"/>
  <c r="AY129" i="1"/>
  <c r="AY130" i="1"/>
  <c r="AY131" i="1"/>
  <c r="AY132" i="1"/>
  <c r="AY133" i="1"/>
  <c r="AY134" i="1"/>
  <c r="AY135" i="1"/>
  <c r="AY136" i="1"/>
  <c r="AY137" i="1"/>
  <c r="AY138" i="1"/>
  <c r="AY139" i="1"/>
  <c r="AY140" i="1"/>
  <c r="AY141" i="1"/>
  <c r="AY142" i="1"/>
  <c r="AY143" i="1"/>
  <c r="AY144" i="1"/>
  <c r="AY145" i="1"/>
  <c r="AY146" i="1"/>
  <c r="AY147" i="1"/>
  <c r="AY148" i="1"/>
  <c r="AY149" i="1"/>
  <c r="AY150" i="1"/>
  <c r="AY151" i="1"/>
  <c r="AY152" i="1"/>
  <c r="AY153" i="1"/>
  <c r="AY154" i="1"/>
  <c r="AY155" i="1"/>
  <c r="AY156" i="1"/>
  <c r="AY157" i="1"/>
  <c r="AY158" i="1"/>
  <c r="AY159" i="1"/>
  <c r="AY160" i="1"/>
  <c r="AY161" i="1"/>
  <c r="AY162" i="1"/>
  <c r="AY163" i="1"/>
  <c r="AY164" i="1"/>
  <c r="AY165" i="1"/>
  <c r="AY166" i="1"/>
  <c r="AY167" i="1"/>
  <c r="AY168" i="1"/>
  <c r="AY169" i="1"/>
  <c r="AY170" i="1"/>
  <c r="AY171" i="1"/>
  <c r="AY172" i="1"/>
  <c r="AY173" i="1"/>
  <c r="AY174" i="1"/>
  <c r="AY175" i="1"/>
  <c r="AY176" i="1"/>
  <c r="AY177" i="1"/>
  <c r="AY178" i="1"/>
  <c r="AY179" i="1"/>
  <c r="AY180" i="1"/>
  <c r="AY181" i="1"/>
  <c r="AY182" i="1"/>
  <c r="AY183" i="1"/>
  <c r="AY184" i="1"/>
  <c r="AY185" i="1"/>
  <c r="AY186" i="1"/>
  <c r="AY187" i="1"/>
  <c r="AY188" i="1"/>
  <c r="AY189" i="1"/>
  <c r="AY190" i="1"/>
  <c r="AY191" i="1"/>
  <c r="AY192" i="1"/>
  <c r="AY193" i="1"/>
  <c r="AY194" i="1"/>
  <c r="AY195" i="1"/>
  <c r="AY196" i="1"/>
  <c r="AY197" i="1"/>
  <c r="AY198" i="1"/>
  <c r="AY199" i="1"/>
  <c r="AY200" i="1"/>
  <c r="AY201" i="1"/>
  <c r="AY202" i="1"/>
  <c r="AY203" i="1"/>
  <c r="AY204" i="1"/>
  <c r="AY205" i="1"/>
  <c r="AY206" i="1"/>
  <c r="AY207" i="1"/>
  <c r="AY208" i="1"/>
  <c r="AY209" i="1"/>
  <c r="AY210" i="1"/>
  <c r="AY211" i="1"/>
  <c r="AY212" i="1"/>
  <c r="AY213" i="1"/>
  <c r="AY214" i="1"/>
  <c r="AY215" i="1"/>
  <c r="AY216" i="1"/>
  <c r="AY217" i="1"/>
  <c r="AY218" i="1"/>
  <c r="AY219" i="1"/>
  <c r="AY220" i="1"/>
  <c r="AY221" i="1"/>
  <c r="AY222" i="1"/>
  <c r="AY223" i="1"/>
  <c r="AY224" i="1"/>
  <c r="AY225" i="1"/>
  <c r="AY226" i="1"/>
  <c r="AY227" i="1"/>
  <c r="AY228" i="1"/>
  <c r="AY229" i="1"/>
  <c r="AY230" i="1"/>
  <c r="AY231" i="1"/>
  <c r="AY232" i="1"/>
  <c r="AY233" i="1"/>
  <c r="AY234" i="1"/>
  <c r="AY235" i="1"/>
  <c r="AY236" i="1"/>
  <c r="AY237" i="1"/>
  <c r="AY238" i="1"/>
  <c r="AY239" i="1"/>
  <c r="AY240" i="1"/>
  <c r="AY241" i="1"/>
  <c r="AY242" i="1"/>
  <c r="AY243" i="1"/>
  <c r="AY244" i="1"/>
  <c r="AY245" i="1"/>
  <c r="AY246" i="1"/>
  <c r="AY247" i="1"/>
  <c r="AY248" i="1"/>
  <c r="AY249" i="1"/>
  <c r="AY250" i="1"/>
  <c r="AY251" i="1"/>
  <c r="AY252" i="1"/>
  <c r="AY253" i="1"/>
  <c r="AY254" i="1"/>
  <c r="AY255" i="1"/>
  <c r="AY256" i="1"/>
  <c r="AY257" i="1"/>
  <c r="AY258" i="1"/>
  <c r="AY259" i="1"/>
  <c r="AY260" i="1"/>
  <c r="AY261" i="1"/>
  <c r="AY262" i="1"/>
  <c r="AY263" i="1"/>
  <c r="AY264" i="1"/>
  <c r="AY265" i="1"/>
  <c r="AY266" i="1"/>
  <c r="AY267" i="1"/>
  <c r="AY268" i="1"/>
  <c r="AY269" i="1"/>
  <c r="AY270" i="1"/>
  <c r="AY271" i="1"/>
  <c r="AY272" i="1"/>
  <c r="AY273" i="1"/>
  <c r="AY274" i="1"/>
  <c r="AY275" i="1"/>
  <c r="AY276" i="1"/>
  <c r="AY277" i="1"/>
  <c r="AY278" i="1"/>
  <c r="AY279" i="1"/>
  <c r="AY280" i="1"/>
  <c r="AY281" i="1"/>
  <c r="AY282" i="1"/>
  <c r="AY283" i="1"/>
  <c r="AY284" i="1"/>
  <c r="AY285" i="1"/>
  <c r="AY286" i="1"/>
  <c r="AY287" i="1"/>
  <c r="AY288" i="1"/>
  <c r="AY289" i="1"/>
  <c r="AY290" i="1"/>
  <c r="AY291" i="1"/>
  <c r="AY292" i="1"/>
  <c r="AY293" i="1"/>
  <c r="AY294" i="1"/>
  <c r="AY295" i="1"/>
  <c r="AY296" i="1"/>
  <c r="AY297" i="1"/>
  <c r="AY298" i="1"/>
  <c r="AY299" i="1"/>
  <c r="AY300" i="1"/>
  <c r="AY301" i="1"/>
  <c r="AY302" i="1"/>
  <c r="AY303" i="1"/>
  <c r="AY304" i="1"/>
  <c r="AY305" i="1"/>
  <c r="AY306" i="1"/>
  <c r="AY307" i="1"/>
  <c r="AY308" i="1"/>
  <c r="AY309" i="1"/>
  <c r="AY310" i="1"/>
  <c r="AY311" i="1"/>
  <c r="AY312" i="1"/>
  <c r="AY313" i="1"/>
  <c r="AY314" i="1"/>
  <c r="AY315" i="1"/>
  <c r="AY316" i="1"/>
  <c r="AY317" i="1"/>
  <c r="AY318" i="1"/>
  <c r="AY319" i="1"/>
  <c r="AY320" i="1"/>
  <c r="AY321" i="1"/>
  <c r="AY322" i="1"/>
  <c r="AY323" i="1"/>
  <c r="AY324" i="1"/>
  <c r="AY325" i="1"/>
  <c r="AY326" i="1"/>
  <c r="AY327" i="1"/>
  <c r="AY328" i="1"/>
  <c r="AY329" i="1"/>
  <c r="AY330" i="1"/>
  <c r="AY331" i="1"/>
  <c r="AY332" i="1"/>
  <c r="AY333" i="1"/>
  <c r="AY334" i="1"/>
  <c r="AY335" i="1"/>
  <c r="AY336" i="1"/>
  <c r="AY337" i="1"/>
  <c r="AY338" i="1"/>
  <c r="AY339" i="1"/>
  <c r="AY340" i="1"/>
  <c r="AY341" i="1"/>
  <c r="AY342" i="1"/>
  <c r="AY343" i="1"/>
  <c r="AY344" i="1"/>
  <c r="AY345" i="1"/>
  <c r="AY346" i="1"/>
  <c r="AY347" i="1"/>
  <c r="AY348" i="1"/>
  <c r="AY349" i="1"/>
  <c r="AY350" i="1"/>
  <c r="AY351" i="1"/>
  <c r="AY352" i="1"/>
  <c r="AY353" i="1"/>
  <c r="AY354" i="1"/>
  <c r="AY355" i="1"/>
  <c r="AY356" i="1"/>
  <c r="AY357" i="1"/>
  <c r="AY358" i="1"/>
  <c r="AY359" i="1"/>
  <c r="AY360" i="1"/>
  <c r="AY361" i="1"/>
  <c r="AY362" i="1"/>
  <c r="AY363" i="1"/>
  <c r="AY364" i="1"/>
  <c r="AY365" i="1"/>
  <c r="AY366" i="1"/>
  <c r="AY367" i="1"/>
  <c r="AY368" i="1"/>
  <c r="AY369" i="1"/>
  <c r="AY370" i="1"/>
  <c r="AY371" i="1"/>
  <c r="AY372" i="1"/>
  <c r="AY373" i="1"/>
  <c r="AY374" i="1"/>
  <c r="AY375" i="1"/>
  <c r="AY376" i="1"/>
  <c r="AY377" i="1"/>
  <c r="AY378" i="1"/>
  <c r="AY379" i="1"/>
  <c r="AY380" i="1"/>
  <c r="AY381" i="1"/>
  <c r="AY382" i="1"/>
  <c r="AY383" i="1"/>
  <c r="AY384" i="1"/>
  <c r="AY385" i="1"/>
  <c r="AY386" i="1"/>
  <c r="AY387" i="1"/>
  <c r="AY388" i="1"/>
  <c r="AY389" i="1"/>
  <c r="AY390" i="1"/>
  <c r="AY391" i="1"/>
  <c r="AY392" i="1"/>
  <c r="AY393" i="1"/>
  <c r="AY394" i="1"/>
  <c r="AY395" i="1"/>
  <c r="AY396" i="1"/>
  <c r="AY397" i="1"/>
  <c r="AY398" i="1"/>
  <c r="AY399" i="1"/>
  <c r="AY400" i="1"/>
  <c r="AY401" i="1"/>
  <c r="AY402" i="1"/>
  <c r="AY403" i="1"/>
  <c r="AY404" i="1"/>
  <c r="AY405" i="1"/>
  <c r="AY406" i="1"/>
  <c r="AY407" i="1"/>
  <c r="AY408" i="1"/>
  <c r="AY409" i="1"/>
  <c r="AY410" i="1"/>
  <c r="AY411" i="1"/>
  <c r="AY412" i="1"/>
  <c r="AY413" i="1"/>
  <c r="AY414" i="1"/>
  <c r="AY415" i="1"/>
  <c r="AY416" i="1"/>
  <c r="AY417" i="1"/>
  <c r="AY418" i="1"/>
  <c r="AY419" i="1"/>
  <c r="AY420" i="1"/>
  <c r="AY421" i="1"/>
  <c r="AY422" i="1"/>
  <c r="AY423" i="1"/>
  <c r="AY424" i="1"/>
  <c r="AY425" i="1"/>
  <c r="AY426" i="1"/>
  <c r="AY427" i="1"/>
  <c r="AY428" i="1"/>
  <c r="AY429" i="1"/>
  <c r="AY430" i="1"/>
  <c r="AY431" i="1"/>
  <c r="AY432" i="1"/>
  <c r="AY433" i="1"/>
  <c r="AY434" i="1"/>
  <c r="AY435" i="1"/>
  <c r="AY436" i="1"/>
  <c r="AY437" i="1"/>
  <c r="AY438" i="1"/>
  <c r="AY439" i="1"/>
  <c r="AY440" i="1"/>
  <c r="AY441" i="1"/>
  <c r="AY442" i="1"/>
  <c r="AY443" i="1"/>
  <c r="AY444" i="1"/>
  <c r="AY445" i="1"/>
  <c r="AY446" i="1"/>
  <c r="AY447" i="1"/>
  <c r="AY448" i="1"/>
  <c r="AY449" i="1"/>
  <c r="AY450" i="1"/>
  <c r="AY451" i="1"/>
  <c r="AY452" i="1"/>
  <c r="AY453" i="1"/>
  <c r="AY454" i="1"/>
  <c r="AY455" i="1"/>
  <c r="AY456" i="1"/>
  <c r="AY457" i="1"/>
  <c r="AY458" i="1"/>
  <c r="AY459" i="1"/>
  <c r="AY460" i="1"/>
  <c r="AY461" i="1"/>
  <c r="AY462" i="1"/>
  <c r="AY463" i="1"/>
  <c r="AY464" i="1"/>
  <c r="AY465" i="1"/>
  <c r="AY466" i="1"/>
  <c r="AY467" i="1"/>
  <c r="AY468" i="1"/>
  <c r="AY469" i="1"/>
  <c r="AY470" i="1"/>
  <c r="AY471" i="1"/>
  <c r="AY472" i="1"/>
  <c r="AY473" i="1"/>
  <c r="AY474" i="1"/>
  <c r="AY475" i="1"/>
  <c r="AY476" i="1"/>
  <c r="AY477" i="1"/>
  <c r="AY478" i="1"/>
  <c r="AY479" i="1"/>
  <c r="AY480" i="1"/>
  <c r="AY481" i="1"/>
  <c r="AY482" i="1"/>
  <c r="AY483" i="1"/>
  <c r="AY484" i="1"/>
  <c r="AY485" i="1"/>
  <c r="AY486" i="1"/>
  <c r="AY487" i="1"/>
  <c r="AY488" i="1"/>
  <c r="AY489" i="1"/>
  <c r="AY490" i="1"/>
  <c r="AY491" i="1"/>
  <c r="AY492" i="1"/>
  <c r="AY493" i="1"/>
  <c r="AY494" i="1"/>
  <c r="AY495" i="1"/>
  <c r="AY496" i="1"/>
  <c r="AY497" i="1"/>
  <c r="AY498" i="1"/>
  <c r="AY499" i="1"/>
  <c r="AY500" i="1"/>
  <c r="AY501" i="1"/>
  <c r="AY502" i="1"/>
  <c r="AY503" i="1"/>
  <c r="AY504" i="1"/>
  <c r="AY505" i="1"/>
  <c r="AY4" i="1"/>
  <c r="BJ5" i="1"/>
  <c r="BK5" i="1"/>
  <c r="BL5" i="1"/>
  <c r="BJ6" i="1"/>
  <c r="BK6" i="1"/>
  <c r="BL6" i="1"/>
  <c r="BJ7" i="1"/>
  <c r="BK7" i="1"/>
  <c r="BL7" i="1"/>
  <c r="BJ8" i="1"/>
  <c r="BK8" i="1"/>
  <c r="BL8" i="1"/>
  <c r="BJ9" i="1"/>
  <c r="BK9" i="1"/>
  <c r="BL9" i="1"/>
  <c r="BJ10" i="1"/>
  <c r="BK10" i="1"/>
  <c r="BL10" i="1"/>
  <c r="BJ11" i="1"/>
  <c r="BK11" i="1"/>
  <c r="BL11" i="1"/>
  <c r="BJ12" i="1"/>
  <c r="BK12" i="1"/>
  <c r="BL12" i="1"/>
  <c r="BJ13" i="1"/>
  <c r="BK13" i="1"/>
  <c r="BL13" i="1"/>
  <c r="BJ14" i="1"/>
  <c r="BK14" i="1"/>
  <c r="BL14" i="1"/>
  <c r="BJ15" i="1"/>
  <c r="BK15" i="1"/>
  <c r="BL15" i="1"/>
  <c r="BJ16" i="1"/>
  <c r="BK16" i="1"/>
  <c r="BL16" i="1"/>
  <c r="BJ17" i="1"/>
  <c r="BK17" i="1"/>
  <c r="BL17" i="1"/>
  <c r="BJ18" i="1"/>
  <c r="BK18" i="1"/>
  <c r="BL18" i="1"/>
  <c r="BJ19" i="1"/>
  <c r="BK19" i="1"/>
  <c r="BL19" i="1"/>
  <c r="BJ20" i="1"/>
  <c r="BK20" i="1"/>
  <c r="BL20" i="1"/>
  <c r="BJ21" i="1"/>
  <c r="BK21" i="1"/>
  <c r="BL21" i="1"/>
  <c r="BJ22" i="1"/>
  <c r="BK22" i="1"/>
  <c r="BL22" i="1"/>
  <c r="BJ23" i="1"/>
  <c r="BK23" i="1"/>
  <c r="BL23" i="1"/>
  <c r="BJ24" i="1"/>
  <c r="BK24" i="1"/>
  <c r="BL24" i="1"/>
  <c r="BJ25" i="1"/>
  <c r="BK25" i="1"/>
  <c r="BL25" i="1"/>
  <c r="BJ26" i="1"/>
  <c r="BK26" i="1"/>
  <c r="BL26" i="1"/>
  <c r="BJ27" i="1"/>
  <c r="BK27" i="1"/>
  <c r="BL27" i="1"/>
  <c r="BJ28" i="1"/>
  <c r="BK28" i="1"/>
  <c r="BL28" i="1"/>
  <c r="BJ29" i="1"/>
  <c r="BK29" i="1"/>
  <c r="BL29" i="1"/>
  <c r="BJ30" i="1"/>
  <c r="BK30" i="1"/>
  <c r="BL30" i="1"/>
  <c r="BJ31" i="1"/>
  <c r="BK31" i="1"/>
  <c r="BL31" i="1"/>
  <c r="BJ32" i="1"/>
  <c r="BK32" i="1"/>
  <c r="BL32" i="1"/>
  <c r="BJ33" i="1"/>
  <c r="BK33" i="1"/>
  <c r="BL33" i="1"/>
  <c r="BJ34" i="1"/>
  <c r="BK34" i="1"/>
  <c r="BL34" i="1"/>
  <c r="BJ35" i="1"/>
  <c r="BK35" i="1"/>
  <c r="BL35" i="1"/>
  <c r="BJ36" i="1"/>
  <c r="BK36" i="1"/>
  <c r="BL36" i="1"/>
  <c r="BJ37" i="1"/>
  <c r="BK37" i="1"/>
  <c r="BL37" i="1"/>
  <c r="BJ38" i="1"/>
  <c r="BK38" i="1"/>
  <c r="BL38" i="1"/>
  <c r="BJ39" i="1"/>
  <c r="BK39" i="1"/>
  <c r="BL39" i="1"/>
  <c r="BJ40" i="1"/>
  <c r="BK40" i="1"/>
  <c r="BL40" i="1"/>
  <c r="BJ41" i="1"/>
  <c r="BK41" i="1"/>
  <c r="BL41" i="1"/>
  <c r="BJ42" i="1"/>
  <c r="BK42" i="1"/>
  <c r="BL42" i="1"/>
  <c r="BJ43" i="1"/>
  <c r="BK43" i="1"/>
  <c r="BL43" i="1"/>
  <c r="BJ44" i="1"/>
  <c r="BK44" i="1"/>
  <c r="BL44" i="1"/>
  <c r="BJ45" i="1"/>
  <c r="BK45" i="1"/>
  <c r="BL45" i="1"/>
  <c r="BJ46" i="1"/>
  <c r="BK46" i="1"/>
  <c r="BL46" i="1"/>
  <c r="BJ47" i="1"/>
  <c r="BK47" i="1"/>
  <c r="BL47" i="1"/>
  <c r="BJ48" i="1"/>
  <c r="BK48" i="1"/>
  <c r="BL48" i="1"/>
  <c r="BJ49" i="1"/>
  <c r="BK49" i="1"/>
  <c r="BL49" i="1"/>
  <c r="BJ50" i="1"/>
  <c r="BK50" i="1"/>
  <c r="BL50" i="1"/>
  <c r="BJ51" i="1"/>
  <c r="BK51" i="1"/>
  <c r="BL51" i="1"/>
  <c r="BJ52" i="1"/>
  <c r="BK52" i="1"/>
  <c r="BL52" i="1"/>
  <c r="BJ53" i="1"/>
  <c r="BK53" i="1"/>
  <c r="BL53" i="1"/>
  <c r="BJ54" i="1"/>
  <c r="BK54" i="1"/>
  <c r="BL54" i="1"/>
  <c r="BJ55" i="1"/>
  <c r="BK55" i="1"/>
  <c r="BL55" i="1"/>
  <c r="BJ56" i="1"/>
  <c r="BK56" i="1"/>
  <c r="BL56" i="1"/>
  <c r="BJ57" i="1"/>
  <c r="BK57" i="1"/>
  <c r="BL57" i="1"/>
  <c r="BJ58" i="1"/>
  <c r="BK58" i="1"/>
  <c r="BL58" i="1"/>
  <c r="BJ59" i="1"/>
  <c r="BK59" i="1"/>
  <c r="BL59" i="1"/>
  <c r="BJ60" i="1"/>
  <c r="BK60" i="1"/>
  <c r="BL60" i="1"/>
  <c r="BJ61" i="1"/>
  <c r="BK61" i="1"/>
  <c r="BL61" i="1"/>
  <c r="BJ62" i="1"/>
  <c r="BK62" i="1"/>
  <c r="BL62" i="1"/>
  <c r="BJ63" i="1"/>
  <c r="BK63" i="1"/>
  <c r="BL63" i="1"/>
  <c r="BJ64" i="1"/>
  <c r="BK64" i="1"/>
  <c r="BL64" i="1"/>
  <c r="BJ65" i="1"/>
  <c r="BK65" i="1"/>
  <c r="BL65" i="1"/>
  <c r="BJ66" i="1"/>
  <c r="BK66" i="1"/>
  <c r="BL66" i="1"/>
  <c r="BJ67" i="1"/>
  <c r="BK67" i="1"/>
  <c r="BL67" i="1"/>
  <c r="BJ68" i="1"/>
  <c r="BK68" i="1"/>
  <c r="BL68" i="1"/>
  <c r="BJ69" i="1"/>
  <c r="BK69" i="1"/>
  <c r="BL69" i="1"/>
  <c r="BJ70" i="1"/>
  <c r="BK70" i="1"/>
  <c r="BL70" i="1"/>
  <c r="BJ71" i="1"/>
  <c r="BK71" i="1"/>
  <c r="BL71" i="1"/>
  <c r="BJ72" i="1"/>
  <c r="BK72" i="1"/>
  <c r="BL72" i="1"/>
  <c r="BJ73" i="1"/>
  <c r="BK73" i="1"/>
  <c r="BL73" i="1"/>
  <c r="BJ74" i="1"/>
  <c r="BK74" i="1"/>
  <c r="BL74" i="1"/>
  <c r="BJ75" i="1"/>
  <c r="BK75" i="1"/>
  <c r="BL75" i="1"/>
  <c r="BJ76" i="1"/>
  <c r="BK76" i="1"/>
  <c r="BL76" i="1"/>
  <c r="BJ77" i="1"/>
  <c r="BK77" i="1"/>
  <c r="BL77" i="1"/>
  <c r="BJ78" i="1"/>
  <c r="BK78" i="1"/>
  <c r="BL78" i="1"/>
  <c r="BJ79" i="1"/>
  <c r="BK79" i="1"/>
  <c r="BL79" i="1"/>
  <c r="BJ80" i="1"/>
  <c r="BK80" i="1"/>
  <c r="BL80" i="1"/>
  <c r="BJ81" i="1"/>
  <c r="BK81" i="1"/>
  <c r="BL81" i="1"/>
  <c r="BJ82" i="1"/>
  <c r="BK82" i="1"/>
  <c r="BL82" i="1"/>
  <c r="BJ83" i="1"/>
  <c r="BK83" i="1"/>
  <c r="BL83" i="1"/>
  <c r="BJ84" i="1"/>
  <c r="BK84" i="1"/>
  <c r="BL84" i="1"/>
  <c r="BJ85" i="1"/>
  <c r="BK85" i="1"/>
  <c r="BL85" i="1"/>
  <c r="BJ86" i="1"/>
  <c r="BK86" i="1"/>
  <c r="BL86" i="1"/>
  <c r="BJ87" i="1"/>
  <c r="BK87" i="1"/>
  <c r="BL87" i="1"/>
  <c r="BJ88" i="1"/>
  <c r="BK88" i="1"/>
  <c r="BL88" i="1"/>
  <c r="BJ89" i="1"/>
  <c r="BK89" i="1"/>
  <c r="BL89" i="1"/>
  <c r="BJ90" i="1"/>
  <c r="BK90" i="1"/>
  <c r="BL90" i="1"/>
  <c r="BJ91" i="1"/>
  <c r="BK91" i="1"/>
  <c r="BL91" i="1"/>
  <c r="BJ92" i="1"/>
  <c r="BK92" i="1"/>
  <c r="BL92" i="1"/>
  <c r="BJ93" i="1"/>
  <c r="BK93" i="1"/>
  <c r="BL93" i="1"/>
  <c r="BJ94" i="1"/>
  <c r="BK94" i="1"/>
  <c r="BL94" i="1"/>
  <c r="BJ95" i="1"/>
  <c r="BK95" i="1"/>
  <c r="BL95" i="1"/>
  <c r="BJ96" i="1"/>
  <c r="BK96" i="1"/>
  <c r="BL96" i="1"/>
  <c r="BJ97" i="1"/>
  <c r="BK97" i="1"/>
  <c r="BL97" i="1"/>
  <c r="BJ98" i="1"/>
  <c r="BK98" i="1"/>
  <c r="BL98" i="1"/>
  <c r="BJ99" i="1"/>
  <c r="BK99" i="1"/>
  <c r="BL99" i="1"/>
  <c r="BJ100" i="1"/>
  <c r="BK100" i="1"/>
  <c r="BL100" i="1"/>
  <c r="BJ101" i="1"/>
  <c r="BK101" i="1"/>
  <c r="BL101" i="1"/>
  <c r="BJ102" i="1"/>
  <c r="BK102" i="1"/>
  <c r="BL102" i="1"/>
  <c r="BJ103" i="1"/>
  <c r="BK103" i="1"/>
  <c r="BL103" i="1"/>
  <c r="BJ104" i="1"/>
  <c r="BK104" i="1"/>
  <c r="BL104" i="1"/>
  <c r="BJ105" i="1"/>
  <c r="BK105" i="1"/>
  <c r="BL105" i="1"/>
  <c r="BJ106" i="1"/>
  <c r="BK106" i="1"/>
  <c r="BL106" i="1"/>
  <c r="BJ107" i="1"/>
  <c r="BK107" i="1"/>
  <c r="BL107" i="1"/>
  <c r="BJ108" i="1"/>
  <c r="BK108" i="1"/>
  <c r="BL108" i="1"/>
  <c r="BJ109" i="1"/>
  <c r="BK109" i="1"/>
  <c r="BL109" i="1"/>
  <c r="BJ110" i="1"/>
  <c r="BK110" i="1"/>
  <c r="BL110" i="1"/>
  <c r="BJ111" i="1"/>
  <c r="BK111" i="1"/>
  <c r="BL111" i="1"/>
  <c r="BJ112" i="1"/>
  <c r="BK112" i="1"/>
  <c r="BL112" i="1"/>
  <c r="BJ113" i="1"/>
  <c r="BK113" i="1"/>
  <c r="BL113" i="1"/>
  <c r="BJ114" i="1"/>
  <c r="BK114" i="1"/>
  <c r="BL114" i="1"/>
  <c r="BJ115" i="1"/>
  <c r="BK115" i="1"/>
  <c r="BL115" i="1"/>
  <c r="BJ116" i="1"/>
  <c r="BK116" i="1"/>
  <c r="BL116" i="1"/>
  <c r="BJ117" i="1"/>
  <c r="BK117" i="1"/>
  <c r="BL117" i="1"/>
  <c r="BJ118" i="1"/>
  <c r="BK118" i="1"/>
  <c r="BL118" i="1"/>
  <c r="BJ119" i="1"/>
  <c r="BK119" i="1"/>
  <c r="BL119" i="1"/>
  <c r="BJ120" i="1"/>
  <c r="BK120" i="1"/>
  <c r="BL120" i="1"/>
  <c r="BJ121" i="1"/>
  <c r="BK121" i="1"/>
  <c r="BL121" i="1"/>
  <c r="BJ122" i="1"/>
  <c r="BK122" i="1"/>
  <c r="BL122" i="1"/>
  <c r="BJ123" i="1"/>
  <c r="BK123" i="1"/>
  <c r="BL123" i="1"/>
  <c r="BJ124" i="1"/>
  <c r="BK124" i="1"/>
  <c r="BL124" i="1"/>
  <c r="BJ125" i="1"/>
  <c r="BK125" i="1"/>
  <c r="BL125" i="1"/>
  <c r="BJ126" i="1"/>
  <c r="BK126" i="1"/>
  <c r="BL126" i="1"/>
  <c r="BJ127" i="1"/>
  <c r="BK127" i="1"/>
  <c r="BL127" i="1"/>
  <c r="BJ128" i="1"/>
  <c r="BK128" i="1"/>
  <c r="BL128" i="1"/>
  <c r="BJ129" i="1"/>
  <c r="BK129" i="1"/>
  <c r="BL129" i="1"/>
  <c r="BJ130" i="1"/>
  <c r="BK130" i="1"/>
  <c r="BL130" i="1"/>
  <c r="BJ131" i="1"/>
  <c r="BK131" i="1"/>
  <c r="BL131" i="1"/>
  <c r="BJ132" i="1"/>
  <c r="BK132" i="1"/>
  <c r="BL132" i="1"/>
  <c r="BJ133" i="1"/>
  <c r="BK133" i="1"/>
  <c r="BL133" i="1"/>
  <c r="BJ134" i="1"/>
  <c r="BK134" i="1"/>
  <c r="BL134" i="1"/>
  <c r="BJ135" i="1"/>
  <c r="BK135" i="1"/>
  <c r="BL135" i="1"/>
  <c r="BJ136" i="1"/>
  <c r="BK136" i="1"/>
  <c r="BL136" i="1"/>
  <c r="BJ137" i="1"/>
  <c r="BK137" i="1"/>
  <c r="BL137" i="1"/>
  <c r="BJ138" i="1"/>
  <c r="BK138" i="1"/>
  <c r="BL138" i="1"/>
  <c r="BJ139" i="1"/>
  <c r="BK139" i="1"/>
  <c r="BL139" i="1"/>
  <c r="BJ140" i="1"/>
  <c r="BK140" i="1"/>
  <c r="BL140" i="1"/>
  <c r="BJ141" i="1"/>
  <c r="BK141" i="1"/>
  <c r="BL141" i="1"/>
  <c r="BJ142" i="1"/>
  <c r="BK142" i="1"/>
  <c r="BL142" i="1"/>
  <c r="BJ143" i="1"/>
  <c r="BK143" i="1"/>
  <c r="BL143" i="1"/>
  <c r="BJ144" i="1"/>
  <c r="BK144" i="1"/>
  <c r="BL144" i="1"/>
  <c r="BJ145" i="1"/>
  <c r="BK145" i="1"/>
  <c r="BL145" i="1"/>
  <c r="BJ146" i="1"/>
  <c r="BK146" i="1"/>
  <c r="BL146" i="1"/>
  <c r="BJ147" i="1"/>
  <c r="BK147" i="1"/>
  <c r="BL147" i="1"/>
  <c r="BJ148" i="1"/>
  <c r="BK148" i="1"/>
  <c r="BL148" i="1"/>
  <c r="BJ149" i="1"/>
  <c r="BK149" i="1"/>
  <c r="BL149" i="1"/>
  <c r="BJ150" i="1"/>
  <c r="BK150" i="1"/>
  <c r="BL150" i="1"/>
  <c r="BJ151" i="1"/>
  <c r="BK151" i="1"/>
  <c r="BL151" i="1"/>
  <c r="BJ152" i="1"/>
  <c r="BK152" i="1"/>
  <c r="BL152" i="1"/>
  <c r="BJ153" i="1"/>
  <c r="BK153" i="1"/>
  <c r="BL153" i="1"/>
  <c r="BJ154" i="1"/>
  <c r="BK154" i="1"/>
  <c r="BL154" i="1"/>
  <c r="BJ155" i="1"/>
  <c r="BK155" i="1"/>
  <c r="BL155" i="1"/>
  <c r="BJ156" i="1"/>
  <c r="BK156" i="1"/>
  <c r="BL156" i="1"/>
  <c r="BJ157" i="1"/>
  <c r="BK157" i="1"/>
  <c r="BL157" i="1"/>
  <c r="BJ158" i="1"/>
  <c r="BK158" i="1"/>
  <c r="BL158" i="1"/>
  <c r="BJ159" i="1"/>
  <c r="BK159" i="1"/>
  <c r="BL159" i="1"/>
  <c r="BJ160" i="1"/>
  <c r="BK160" i="1"/>
  <c r="BL160" i="1"/>
  <c r="BJ161" i="1"/>
  <c r="BK161" i="1"/>
  <c r="BL161" i="1"/>
  <c r="BJ162" i="1"/>
  <c r="BK162" i="1"/>
  <c r="BL162" i="1"/>
  <c r="BJ163" i="1"/>
  <c r="BK163" i="1"/>
  <c r="BL163" i="1"/>
  <c r="BJ164" i="1"/>
  <c r="BK164" i="1"/>
  <c r="BL164" i="1"/>
  <c r="BJ165" i="1"/>
  <c r="BK165" i="1"/>
  <c r="BL165" i="1"/>
  <c r="BJ166" i="1"/>
  <c r="BK166" i="1"/>
  <c r="BL166" i="1"/>
  <c r="BJ167" i="1"/>
  <c r="BK167" i="1"/>
  <c r="BL167" i="1"/>
  <c r="BJ168" i="1"/>
  <c r="BK168" i="1"/>
  <c r="BL168" i="1"/>
  <c r="BJ169" i="1"/>
  <c r="BK169" i="1"/>
  <c r="BL169" i="1"/>
  <c r="BJ170" i="1"/>
  <c r="BK170" i="1"/>
  <c r="BL170" i="1"/>
  <c r="BJ171" i="1"/>
  <c r="BK171" i="1"/>
  <c r="BL171" i="1"/>
  <c r="BJ172" i="1"/>
  <c r="BK172" i="1"/>
  <c r="BL172" i="1"/>
  <c r="BJ173" i="1"/>
  <c r="BK173" i="1"/>
  <c r="BL173" i="1"/>
  <c r="BJ174" i="1"/>
  <c r="BK174" i="1"/>
  <c r="BL174" i="1"/>
  <c r="BJ175" i="1"/>
  <c r="BK175" i="1"/>
  <c r="BL175" i="1"/>
  <c r="BJ176" i="1"/>
  <c r="BK176" i="1"/>
  <c r="BL176" i="1"/>
  <c r="BJ177" i="1"/>
  <c r="BK177" i="1"/>
  <c r="BL177" i="1"/>
  <c r="BJ178" i="1"/>
  <c r="BK178" i="1"/>
  <c r="BL178" i="1"/>
  <c r="BJ179" i="1"/>
  <c r="BK179" i="1"/>
  <c r="BL179" i="1"/>
  <c r="BJ180" i="1"/>
  <c r="BK180" i="1"/>
  <c r="BL180" i="1"/>
  <c r="BJ181" i="1"/>
  <c r="BK181" i="1"/>
  <c r="BL181" i="1"/>
  <c r="BJ182" i="1"/>
  <c r="BK182" i="1"/>
  <c r="BL182" i="1"/>
  <c r="BJ183" i="1"/>
  <c r="BK183" i="1"/>
  <c r="BL183" i="1"/>
  <c r="BJ184" i="1"/>
  <c r="BK184" i="1"/>
  <c r="BL184" i="1"/>
  <c r="BJ185" i="1"/>
  <c r="BK185" i="1"/>
  <c r="BL185" i="1"/>
  <c r="BJ186" i="1"/>
  <c r="BK186" i="1"/>
  <c r="BL186" i="1"/>
  <c r="BJ187" i="1"/>
  <c r="BK187" i="1"/>
  <c r="BL187" i="1"/>
  <c r="BJ188" i="1"/>
  <c r="BK188" i="1"/>
  <c r="BL188" i="1"/>
  <c r="BJ189" i="1"/>
  <c r="BK189" i="1"/>
  <c r="BL189" i="1"/>
  <c r="BJ190" i="1"/>
  <c r="BK190" i="1"/>
  <c r="BL190" i="1"/>
  <c r="BJ191" i="1"/>
  <c r="BK191" i="1"/>
  <c r="BL191" i="1"/>
  <c r="BJ192" i="1"/>
  <c r="BK192" i="1"/>
  <c r="BL192" i="1"/>
  <c r="BJ193" i="1"/>
  <c r="BK193" i="1"/>
  <c r="BL193" i="1"/>
  <c r="BJ194" i="1"/>
  <c r="BK194" i="1"/>
  <c r="BL194" i="1"/>
  <c r="BJ195" i="1"/>
  <c r="BK195" i="1"/>
  <c r="BL195" i="1"/>
  <c r="BJ196" i="1"/>
  <c r="BK196" i="1"/>
  <c r="BL196" i="1"/>
  <c r="BJ197" i="1"/>
  <c r="BK197" i="1"/>
  <c r="BL197" i="1"/>
  <c r="BJ198" i="1"/>
  <c r="BK198" i="1"/>
  <c r="BL198" i="1"/>
  <c r="BJ199" i="1"/>
  <c r="BK199" i="1"/>
  <c r="BL199" i="1"/>
  <c r="BJ200" i="1"/>
  <c r="BK200" i="1"/>
  <c r="BL200" i="1"/>
  <c r="BJ201" i="1"/>
  <c r="BK201" i="1"/>
  <c r="BL201" i="1"/>
  <c r="BJ202" i="1"/>
  <c r="BK202" i="1"/>
  <c r="BL202" i="1"/>
  <c r="BJ203" i="1"/>
  <c r="BK203" i="1"/>
  <c r="BL203" i="1"/>
  <c r="BJ204" i="1"/>
  <c r="BK204" i="1"/>
  <c r="BL204" i="1"/>
  <c r="BJ205" i="1"/>
  <c r="BK205" i="1"/>
  <c r="BL205" i="1"/>
  <c r="BJ206" i="1"/>
  <c r="BK206" i="1"/>
  <c r="BL206" i="1"/>
  <c r="BJ207" i="1"/>
  <c r="BK207" i="1"/>
  <c r="BL207" i="1"/>
  <c r="BJ208" i="1"/>
  <c r="BK208" i="1"/>
  <c r="BL208" i="1"/>
  <c r="BJ209" i="1"/>
  <c r="BK209" i="1"/>
  <c r="BL209" i="1"/>
  <c r="BJ210" i="1"/>
  <c r="BK210" i="1"/>
  <c r="BL210" i="1"/>
  <c r="BJ211" i="1"/>
  <c r="BK211" i="1"/>
  <c r="BL211" i="1"/>
  <c r="BJ212" i="1"/>
  <c r="BK212" i="1"/>
  <c r="BL212" i="1"/>
  <c r="BJ213" i="1"/>
  <c r="BK213" i="1"/>
  <c r="BL213" i="1"/>
  <c r="BJ214" i="1"/>
  <c r="BK214" i="1"/>
  <c r="BL214" i="1"/>
  <c r="BJ215" i="1"/>
  <c r="BK215" i="1"/>
  <c r="BL215" i="1"/>
  <c r="BJ216" i="1"/>
  <c r="BK216" i="1"/>
  <c r="BL216" i="1"/>
  <c r="BJ217" i="1"/>
  <c r="BK217" i="1"/>
  <c r="BL217" i="1"/>
  <c r="BJ218" i="1"/>
  <c r="BK218" i="1"/>
  <c r="BL218" i="1"/>
  <c r="BJ219" i="1"/>
  <c r="BK219" i="1"/>
  <c r="BL219" i="1"/>
  <c r="BJ220" i="1"/>
  <c r="BK220" i="1"/>
  <c r="BL220" i="1"/>
  <c r="BJ221" i="1"/>
  <c r="BK221" i="1"/>
  <c r="BL221" i="1"/>
  <c r="BJ222" i="1"/>
  <c r="BK222" i="1"/>
  <c r="BL222" i="1"/>
  <c r="BJ223" i="1"/>
  <c r="BK223" i="1"/>
  <c r="BL223" i="1"/>
  <c r="BJ224" i="1"/>
  <c r="BK224" i="1"/>
  <c r="BL224" i="1"/>
  <c r="BJ225" i="1"/>
  <c r="BK225" i="1"/>
  <c r="BL225" i="1"/>
  <c r="BJ226" i="1"/>
  <c r="BK226" i="1"/>
  <c r="BL226" i="1"/>
  <c r="BJ227" i="1"/>
  <c r="BK227" i="1"/>
  <c r="BL227" i="1"/>
  <c r="BJ228" i="1"/>
  <c r="BK228" i="1"/>
  <c r="BL228" i="1"/>
  <c r="BJ229" i="1"/>
  <c r="BK229" i="1"/>
  <c r="BL229" i="1"/>
  <c r="BJ230" i="1"/>
  <c r="BK230" i="1"/>
  <c r="BL230" i="1"/>
  <c r="BJ231" i="1"/>
  <c r="BK231" i="1"/>
  <c r="BL231" i="1"/>
  <c r="BJ232" i="1"/>
  <c r="BK232" i="1"/>
  <c r="BL232" i="1"/>
  <c r="BJ233" i="1"/>
  <c r="BK233" i="1"/>
  <c r="BL233" i="1"/>
  <c r="BJ234" i="1"/>
  <c r="BK234" i="1"/>
  <c r="BL234" i="1"/>
  <c r="BJ235" i="1"/>
  <c r="BK235" i="1"/>
  <c r="BL235" i="1"/>
  <c r="BJ236" i="1"/>
  <c r="BK236" i="1"/>
  <c r="BL236" i="1"/>
  <c r="BJ237" i="1"/>
  <c r="BK237" i="1"/>
  <c r="BL237" i="1"/>
  <c r="BJ238" i="1"/>
  <c r="BK238" i="1"/>
  <c r="BL238" i="1"/>
  <c r="BJ239" i="1"/>
  <c r="BK239" i="1"/>
  <c r="BL239" i="1"/>
  <c r="BJ240" i="1"/>
  <c r="BK240" i="1"/>
  <c r="BL240" i="1"/>
  <c r="BJ241" i="1"/>
  <c r="BK241" i="1"/>
  <c r="BL241" i="1"/>
  <c r="BJ242" i="1"/>
  <c r="BK242" i="1"/>
  <c r="BL242" i="1"/>
  <c r="BJ243" i="1"/>
  <c r="BK243" i="1"/>
  <c r="BL243" i="1"/>
  <c r="BJ244" i="1"/>
  <c r="BK244" i="1"/>
  <c r="BL244" i="1"/>
  <c r="BJ245" i="1"/>
  <c r="BK245" i="1"/>
  <c r="BL245" i="1"/>
  <c r="BJ246" i="1"/>
  <c r="BK246" i="1"/>
  <c r="BL246" i="1"/>
  <c r="BJ247" i="1"/>
  <c r="BK247" i="1"/>
  <c r="BL247" i="1"/>
  <c r="BJ248" i="1"/>
  <c r="BK248" i="1"/>
  <c r="BL248" i="1"/>
  <c r="BJ249" i="1"/>
  <c r="BK249" i="1"/>
  <c r="BL249" i="1"/>
  <c r="BJ250" i="1"/>
  <c r="BK250" i="1"/>
  <c r="BL250" i="1"/>
  <c r="BJ251" i="1"/>
  <c r="BK251" i="1"/>
  <c r="BL251" i="1"/>
  <c r="BJ252" i="1"/>
  <c r="BK252" i="1"/>
  <c r="BL252" i="1"/>
  <c r="BJ253" i="1"/>
  <c r="BK253" i="1"/>
  <c r="BL253" i="1"/>
  <c r="BJ254" i="1"/>
  <c r="BK254" i="1"/>
  <c r="BL254" i="1"/>
  <c r="BJ255" i="1"/>
  <c r="BK255" i="1"/>
  <c r="BL255" i="1"/>
  <c r="BJ256" i="1"/>
  <c r="BK256" i="1"/>
  <c r="BL256" i="1"/>
  <c r="BJ257" i="1"/>
  <c r="BK257" i="1"/>
  <c r="BL257" i="1"/>
  <c r="BJ258" i="1"/>
  <c r="BK258" i="1"/>
  <c r="BL258" i="1"/>
  <c r="BJ259" i="1"/>
  <c r="BK259" i="1"/>
  <c r="BL259" i="1"/>
  <c r="BJ260" i="1"/>
  <c r="BK260" i="1"/>
  <c r="BL260" i="1"/>
  <c r="BJ261" i="1"/>
  <c r="BK261" i="1"/>
  <c r="BL261" i="1"/>
  <c r="BJ262" i="1"/>
  <c r="BK262" i="1"/>
  <c r="BL262" i="1"/>
  <c r="BJ263" i="1"/>
  <c r="BK263" i="1"/>
  <c r="BL263" i="1"/>
  <c r="BJ264" i="1"/>
  <c r="BK264" i="1"/>
  <c r="BL264" i="1"/>
  <c r="BJ265" i="1"/>
  <c r="BK265" i="1"/>
  <c r="BL265" i="1"/>
  <c r="BJ266" i="1"/>
  <c r="BK266" i="1"/>
  <c r="BL266" i="1"/>
  <c r="BJ267" i="1"/>
  <c r="BK267" i="1"/>
  <c r="BL267" i="1"/>
  <c r="BJ268" i="1"/>
  <c r="BK268" i="1"/>
  <c r="BL268" i="1"/>
  <c r="BJ269" i="1"/>
  <c r="BK269" i="1"/>
  <c r="BL269" i="1"/>
  <c r="BJ270" i="1"/>
  <c r="BK270" i="1"/>
  <c r="BL270" i="1"/>
  <c r="BJ271" i="1"/>
  <c r="BK271" i="1"/>
  <c r="BL271" i="1"/>
  <c r="BJ272" i="1"/>
  <c r="BK272" i="1"/>
  <c r="BL272" i="1"/>
  <c r="BJ273" i="1"/>
  <c r="BK273" i="1"/>
  <c r="BL273" i="1"/>
  <c r="BJ274" i="1"/>
  <c r="BK274" i="1"/>
  <c r="BL274" i="1"/>
  <c r="BJ275" i="1"/>
  <c r="BK275" i="1"/>
  <c r="BL275" i="1"/>
  <c r="BJ276" i="1"/>
  <c r="BK276" i="1"/>
  <c r="BL276" i="1"/>
  <c r="BJ277" i="1"/>
  <c r="BK277" i="1"/>
  <c r="BL277" i="1"/>
  <c r="BJ278" i="1"/>
  <c r="BK278" i="1"/>
  <c r="BL278" i="1"/>
  <c r="BJ279" i="1"/>
  <c r="BK279" i="1"/>
  <c r="BL279" i="1"/>
  <c r="BJ280" i="1"/>
  <c r="BK280" i="1"/>
  <c r="BL280" i="1"/>
  <c r="BJ281" i="1"/>
  <c r="BK281" i="1"/>
  <c r="BL281" i="1"/>
  <c r="BJ282" i="1"/>
  <c r="BK282" i="1"/>
  <c r="BL282" i="1"/>
  <c r="BJ283" i="1"/>
  <c r="BK283" i="1"/>
  <c r="BL283" i="1"/>
  <c r="BJ284" i="1"/>
  <c r="BK284" i="1"/>
  <c r="BL284" i="1"/>
  <c r="BJ285" i="1"/>
  <c r="BK285" i="1"/>
  <c r="BL285" i="1"/>
  <c r="BJ286" i="1"/>
  <c r="BK286" i="1"/>
  <c r="BL286" i="1"/>
  <c r="BJ287" i="1"/>
  <c r="BK287" i="1"/>
  <c r="BL287" i="1"/>
  <c r="BJ288" i="1"/>
  <c r="BK288" i="1"/>
  <c r="BL288" i="1"/>
  <c r="BJ289" i="1"/>
  <c r="BK289" i="1"/>
  <c r="BL289" i="1"/>
  <c r="BJ290" i="1"/>
  <c r="BK290" i="1"/>
  <c r="BL290" i="1"/>
  <c r="BJ291" i="1"/>
  <c r="BK291" i="1"/>
  <c r="BL291" i="1"/>
  <c r="BJ292" i="1"/>
  <c r="BK292" i="1"/>
  <c r="BL292" i="1"/>
  <c r="BJ293" i="1"/>
  <c r="BK293" i="1"/>
  <c r="BL293" i="1"/>
  <c r="BJ294" i="1"/>
  <c r="BK294" i="1"/>
  <c r="BL294" i="1"/>
  <c r="BJ295" i="1"/>
  <c r="BK295" i="1"/>
  <c r="BL295" i="1"/>
  <c r="BJ296" i="1"/>
  <c r="BK296" i="1"/>
  <c r="BL296" i="1"/>
  <c r="BJ297" i="1"/>
  <c r="BK297" i="1"/>
  <c r="BL297" i="1"/>
  <c r="BJ298" i="1"/>
  <c r="BK298" i="1"/>
  <c r="BL298" i="1"/>
  <c r="BJ299" i="1"/>
  <c r="BK299" i="1"/>
  <c r="BL299" i="1"/>
  <c r="BJ300" i="1"/>
  <c r="BK300" i="1"/>
  <c r="BL300" i="1"/>
  <c r="BJ301" i="1"/>
  <c r="BK301" i="1"/>
  <c r="BL301" i="1"/>
  <c r="BJ302" i="1"/>
  <c r="BK302" i="1"/>
  <c r="BL302" i="1"/>
  <c r="BJ303" i="1"/>
  <c r="BK303" i="1"/>
  <c r="BL303" i="1"/>
  <c r="BJ304" i="1"/>
  <c r="BK304" i="1"/>
  <c r="BL304" i="1"/>
  <c r="BJ305" i="1"/>
  <c r="BK305" i="1"/>
  <c r="BL305" i="1"/>
  <c r="BJ306" i="1"/>
  <c r="BK306" i="1"/>
  <c r="BL306" i="1"/>
  <c r="BJ307" i="1"/>
  <c r="BK307" i="1"/>
  <c r="BL307" i="1"/>
  <c r="BJ308" i="1"/>
  <c r="BK308" i="1"/>
  <c r="BL308" i="1"/>
  <c r="BJ309" i="1"/>
  <c r="BK309" i="1"/>
  <c r="BL309" i="1"/>
  <c r="BJ310" i="1"/>
  <c r="BK310" i="1"/>
  <c r="BL310" i="1"/>
  <c r="BJ311" i="1"/>
  <c r="BK311" i="1"/>
  <c r="BL311" i="1"/>
  <c r="BJ312" i="1"/>
  <c r="BK312" i="1"/>
  <c r="BL312" i="1"/>
  <c r="BJ313" i="1"/>
  <c r="BK313" i="1"/>
  <c r="BL313" i="1"/>
  <c r="BJ314" i="1"/>
  <c r="BK314" i="1"/>
  <c r="BL314" i="1"/>
  <c r="BJ315" i="1"/>
  <c r="BK315" i="1"/>
  <c r="BL315" i="1"/>
  <c r="BJ316" i="1"/>
  <c r="BK316" i="1"/>
  <c r="BL316" i="1"/>
  <c r="BJ317" i="1"/>
  <c r="BK317" i="1"/>
  <c r="BL317" i="1"/>
  <c r="BJ318" i="1"/>
  <c r="BK318" i="1"/>
  <c r="BL318" i="1"/>
  <c r="BJ319" i="1"/>
  <c r="BK319" i="1"/>
  <c r="BL319" i="1"/>
  <c r="BJ320" i="1"/>
  <c r="BK320" i="1"/>
  <c r="BL320" i="1"/>
  <c r="BJ321" i="1"/>
  <c r="BK321" i="1"/>
  <c r="BL321" i="1"/>
  <c r="BJ322" i="1"/>
  <c r="BK322" i="1"/>
  <c r="BL322" i="1"/>
  <c r="BJ323" i="1"/>
  <c r="BK323" i="1"/>
  <c r="BL323" i="1"/>
  <c r="BJ324" i="1"/>
  <c r="BK324" i="1"/>
  <c r="BL324" i="1"/>
  <c r="BJ325" i="1"/>
  <c r="BK325" i="1"/>
  <c r="BL325" i="1"/>
  <c r="BJ326" i="1"/>
  <c r="BK326" i="1"/>
  <c r="BL326" i="1"/>
  <c r="BJ327" i="1"/>
  <c r="BK327" i="1"/>
  <c r="BL327" i="1"/>
  <c r="BJ328" i="1"/>
  <c r="BK328" i="1"/>
  <c r="BL328" i="1"/>
  <c r="BJ329" i="1"/>
  <c r="BK329" i="1"/>
  <c r="BL329" i="1"/>
  <c r="BJ330" i="1"/>
  <c r="BK330" i="1"/>
  <c r="BL330" i="1"/>
  <c r="BJ331" i="1"/>
  <c r="BK331" i="1"/>
  <c r="BL331" i="1"/>
  <c r="BJ332" i="1"/>
  <c r="BK332" i="1"/>
  <c r="BL332" i="1"/>
  <c r="BJ333" i="1"/>
  <c r="BK333" i="1"/>
  <c r="BL333" i="1"/>
  <c r="BJ334" i="1"/>
  <c r="BK334" i="1"/>
  <c r="BL334" i="1"/>
  <c r="BJ335" i="1"/>
  <c r="BK335" i="1"/>
  <c r="BL335" i="1"/>
  <c r="BJ336" i="1"/>
  <c r="BK336" i="1"/>
  <c r="BL336" i="1"/>
  <c r="BJ337" i="1"/>
  <c r="BK337" i="1"/>
  <c r="BL337" i="1"/>
  <c r="BJ338" i="1"/>
  <c r="BK338" i="1"/>
  <c r="BL338" i="1"/>
  <c r="BJ339" i="1"/>
  <c r="BK339" i="1"/>
  <c r="BL339" i="1"/>
  <c r="BJ340" i="1"/>
  <c r="BK340" i="1"/>
  <c r="BL340" i="1"/>
  <c r="BJ341" i="1"/>
  <c r="BK341" i="1"/>
  <c r="BL341" i="1"/>
  <c r="BJ342" i="1"/>
  <c r="BK342" i="1"/>
  <c r="BL342" i="1"/>
  <c r="BJ343" i="1"/>
  <c r="BK343" i="1"/>
  <c r="BL343" i="1"/>
  <c r="BJ344" i="1"/>
  <c r="BK344" i="1"/>
  <c r="BL344" i="1"/>
  <c r="BJ345" i="1"/>
  <c r="BK345" i="1"/>
  <c r="BL345" i="1"/>
  <c r="BJ346" i="1"/>
  <c r="BK346" i="1"/>
  <c r="BL346" i="1"/>
  <c r="BJ347" i="1"/>
  <c r="BK347" i="1"/>
  <c r="BL347" i="1"/>
  <c r="BJ348" i="1"/>
  <c r="BK348" i="1"/>
  <c r="BL348" i="1"/>
  <c r="BJ349" i="1"/>
  <c r="BK349" i="1"/>
  <c r="BL349" i="1"/>
  <c r="BJ350" i="1"/>
  <c r="BK350" i="1"/>
  <c r="BL350" i="1"/>
  <c r="BJ351" i="1"/>
  <c r="BK351" i="1"/>
  <c r="BL351" i="1"/>
  <c r="BJ352" i="1"/>
  <c r="BK352" i="1"/>
  <c r="BL352" i="1"/>
  <c r="BJ353" i="1"/>
  <c r="BK353" i="1"/>
  <c r="BL353" i="1"/>
  <c r="BJ354" i="1"/>
  <c r="BK354" i="1"/>
  <c r="BL354" i="1"/>
  <c r="BJ355" i="1"/>
  <c r="BK355" i="1"/>
  <c r="BL355" i="1"/>
  <c r="BJ356" i="1"/>
  <c r="BK356" i="1"/>
  <c r="BL356" i="1"/>
  <c r="BJ357" i="1"/>
  <c r="BK357" i="1"/>
  <c r="BL357" i="1"/>
  <c r="BJ358" i="1"/>
  <c r="BK358" i="1"/>
  <c r="BL358" i="1"/>
  <c r="BJ359" i="1"/>
  <c r="BK359" i="1"/>
  <c r="BL359" i="1"/>
  <c r="BJ360" i="1"/>
  <c r="BK360" i="1"/>
  <c r="BL360" i="1"/>
  <c r="BJ361" i="1"/>
  <c r="BK361" i="1"/>
  <c r="BL361" i="1"/>
  <c r="BJ362" i="1"/>
  <c r="BK362" i="1"/>
  <c r="BL362" i="1"/>
  <c r="BJ363" i="1"/>
  <c r="BK363" i="1"/>
  <c r="BL363" i="1"/>
  <c r="BJ364" i="1"/>
  <c r="BK364" i="1"/>
  <c r="BL364" i="1"/>
  <c r="BJ365" i="1"/>
  <c r="BK365" i="1"/>
  <c r="BL365" i="1"/>
  <c r="BJ366" i="1"/>
  <c r="BK366" i="1"/>
  <c r="BL366" i="1"/>
  <c r="BJ367" i="1"/>
  <c r="BK367" i="1"/>
  <c r="BL367" i="1"/>
  <c r="BJ368" i="1"/>
  <c r="BK368" i="1"/>
  <c r="BL368" i="1"/>
  <c r="BJ369" i="1"/>
  <c r="BK369" i="1"/>
  <c r="BL369" i="1"/>
  <c r="BJ370" i="1"/>
  <c r="BK370" i="1"/>
  <c r="BL370" i="1"/>
  <c r="BJ371" i="1"/>
  <c r="BK371" i="1"/>
  <c r="BL371" i="1"/>
  <c r="BJ372" i="1"/>
  <c r="BK372" i="1"/>
  <c r="BL372" i="1"/>
  <c r="BJ373" i="1"/>
  <c r="BK373" i="1"/>
  <c r="BL373" i="1"/>
  <c r="BJ374" i="1"/>
  <c r="BK374" i="1"/>
  <c r="BL374" i="1"/>
  <c r="BJ375" i="1"/>
  <c r="BK375" i="1"/>
  <c r="BL375" i="1"/>
  <c r="BJ376" i="1"/>
  <c r="BK376" i="1"/>
  <c r="BL376" i="1"/>
  <c r="BJ377" i="1"/>
  <c r="BK377" i="1"/>
  <c r="BL377" i="1"/>
  <c r="BJ378" i="1"/>
  <c r="BK378" i="1"/>
  <c r="BL378" i="1"/>
  <c r="BJ379" i="1"/>
  <c r="BK379" i="1"/>
  <c r="BL379" i="1"/>
  <c r="BJ380" i="1"/>
  <c r="BK380" i="1"/>
  <c r="BL380" i="1"/>
  <c r="BJ381" i="1"/>
  <c r="BK381" i="1"/>
  <c r="BL381" i="1"/>
  <c r="BJ382" i="1"/>
  <c r="BK382" i="1"/>
  <c r="BL382" i="1"/>
  <c r="BJ383" i="1"/>
  <c r="BK383" i="1"/>
  <c r="BL383" i="1"/>
  <c r="BJ384" i="1"/>
  <c r="BK384" i="1"/>
  <c r="BL384" i="1"/>
  <c r="BJ385" i="1"/>
  <c r="BK385" i="1"/>
  <c r="BL385" i="1"/>
  <c r="BJ386" i="1"/>
  <c r="BK386" i="1"/>
  <c r="BL386" i="1"/>
  <c r="BJ387" i="1"/>
  <c r="BK387" i="1"/>
  <c r="BL387" i="1"/>
  <c r="BJ388" i="1"/>
  <c r="BK388" i="1"/>
  <c r="BL388" i="1"/>
  <c r="BJ389" i="1"/>
  <c r="BK389" i="1"/>
  <c r="BL389" i="1"/>
  <c r="BJ390" i="1"/>
  <c r="BK390" i="1"/>
  <c r="BL390" i="1"/>
  <c r="BJ391" i="1"/>
  <c r="BK391" i="1"/>
  <c r="BL391" i="1"/>
  <c r="BJ392" i="1"/>
  <c r="BK392" i="1"/>
  <c r="BL392" i="1"/>
  <c r="BJ393" i="1"/>
  <c r="BK393" i="1"/>
  <c r="BL393" i="1"/>
  <c r="BJ394" i="1"/>
  <c r="BK394" i="1"/>
  <c r="BL394" i="1"/>
  <c r="BJ395" i="1"/>
  <c r="BK395" i="1"/>
  <c r="BL395" i="1"/>
  <c r="BJ396" i="1"/>
  <c r="BK396" i="1"/>
  <c r="BL396" i="1"/>
  <c r="BJ397" i="1"/>
  <c r="BK397" i="1"/>
  <c r="BL397" i="1"/>
  <c r="BJ398" i="1"/>
  <c r="BK398" i="1"/>
  <c r="BL398" i="1"/>
  <c r="BJ399" i="1"/>
  <c r="BK399" i="1"/>
  <c r="BL399" i="1"/>
  <c r="BJ400" i="1"/>
  <c r="BK400" i="1"/>
  <c r="BL400" i="1"/>
  <c r="BJ401" i="1"/>
  <c r="BK401" i="1"/>
  <c r="BL401" i="1"/>
  <c r="BJ402" i="1"/>
  <c r="BK402" i="1"/>
  <c r="BL402" i="1"/>
  <c r="BJ403" i="1"/>
  <c r="BK403" i="1"/>
  <c r="BL403" i="1"/>
  <c r="BJ404" i="1"/>
  <c r="BK404" i="1"/>
  <c r="BL404" i="1"/>
  <c r="BJ405" i="1"/>
  <c r="BK405" i="1"/>
  <c r="BL405" i="1"/>
  <c r="BJ406" i="1"/>
  <c r="BK406" i="1"/>
  <c r="BL406" i="1"/>
  <c r="BJ407" i="1"/>
  <c r="BK407" i="1"/>
  <c r="BL407" i="1"/>
  <c r="BJ408" i="1"/>
  <c r="BK408" i="1"/>
  <c r="BL408" i="1"/>
  <c r="BJ409" i="1"/>
  <c r="BK409" i="1"/>
  <c r="BL409" i="1"/>
  <c r="BJ410" i="1"/>
  <c r="BK410" i="1"/>
  <c r="BL410" i="1"/>
  <c r="BJ411" i="1"/>
  <c r="BK411" i="1"/>
  <c r="BL411" i="1"/>
  <c r="BJ412" i="1"/>
  <c r="BK412" i="1"/>
  <c r="BL412" i="1"/>
  <c r="BJ413" i="1"/>
  <c r="BK413" i="1"/>
  <c r="BL413" i="1"/>
  <c r="BJ414" i="1"/>
  <c r="BK414" i="1"/>
  <c r="BL414" i="1"/>
  <c r="BJ415" i="1"/>
  <c r="BK415" i="1"/>
  <c r="BL415" i="1"/>
  <c r="BJ416" i="1"/>
  <c r="BK416" i="1"/>
  <c r="BL416" i="1"/>
  <c r="BJ417" i="1"/>
  <c r="BK417" i="1"/>
  <c r="BL417" i="1"/>
  <c r="BJ418" i="1"/>
  <c r="BK418" i="1"/>
  <c r="BL418" i="1"/>
  <c r="BJ419" i="1"/>
  <c r="BK419" i="1"/>
  <c r="BL419" i="1"/>
  <c r="BJ420" i="1"/>
  <c r="BK420" i="1"/>
  <c r="BL420" i="1"/>
  <c r="BJ421" i="1"/>
  <c r="BK421" i="1"/>
  <c r="BL421" i="1"/>
  <c r="BJ422" i="1"/>
  <c r="BK422" i="1"/>
  <c r="BL422" i="1"/>
  <c r="BJ423" i="1"/>
  <c r="BK423" i="1"/>
  <c r="BL423" i="1"/>
  <c r="BJ424" i="1"/>
  <c r="BK424" i="1"/>
  <c r="BL424" i="1"/>
  <c r="BJ425" i="1"/>
  <c r="BK425" i="1"/>
  <c r="BL425" i="1"/>
  <c r="BJ426" i="1"/>
  <c r="BK426" i="1"/>
  <c r="BL426" i="1"/>
  <c r="BJ427" i="1"/>
  <c r="BK427" i="1"/>
  <c r="BL427" i="1"/>
  <c r="BJ428" i="1"/>
  <c r="BK428" i="1"/>
  <c r="BL428" i="1"/>
  <c r="BJ429" i="1"/>
  <c r="BK429" i="1"/>
  <c r="BL429" i="1"/>
  <c r="BJ430" i="1"/>
  <c r="BK430" i="1"/>
  <c r="BL430" i="1"/>
  <c r="BJ431" i="1"/>
  <c r="BK431" i="1"/>
  <c r="BL431" i="1"/>
  <c r="BJ432" i="1"/>
  <c r="BK432" i="1"/>
  <c r="BL432" i="1"/>
  <c r="BJ433" i="1"/>
  <c r="BK433" i="1"/>
  <c r="BL433" i="1"/>
  <c r="BJ434" i="1"/>
  <c r="BK434" i="1"/>
  <c r="BL434" i="1"/>
  <c r="BJ435" i="1"/>
  <c r="BK435" i="1"/>
  <c r="BL435" i="1"/>
  <c r="BJ436" i="1"/>
  <c r="BK436" i="1"/>
  <c r="BL436" i="1"/>
  <c r="BJ437" i="1"/>
  <c r="BK437" i="1"/>
  <c r="BL437" i="1"/>
  <c r="BJ438" i="1"/>
  <c r="BK438" i="1"/>
  <c r="BL438" i="1"/>
  <c r="BJ439" i="1"/>
  <c r="BK439" i="1"/>
  <c r="BL439" i="1"/>
  <c r="BJ440" i="1"/>
  <c r="BK440" i="1"/>
  <c r="BL440" i="1"/>
  <c r="BJ441" i="1"/>
  <c r="BK441" i="1"/>
  <c r="BL441" i="1"/>
  <c r="BJ442" i="1"/>
  <c r="BK442" i="1"/>
  <c r="BL442" i="1"/>
  <c r="BJ443" i="1"/>
  <c r="BK443" i="1"/>
  <c r="BL443" i="1"/>
  <c r="BJ444" i="1"/>
  <c r="BK444" i="1"/>
  <c r="BL444" i="1"/>
  <c r="BJ445" i="1"/>
  <c r="BK445" i="1"/>
  <c r="BL445" i="1"/>
  <c r="BJ446" i="1"/>
  <c r="BK446" i="1"/>
  <c r="BL446" i="1"/>
  <c r="BJ447" i="1"/>
  <c r="BK447" i="1"/>
  <c r="BL447" i="1"/>
  <c r="BJ448" i="1"/>
  <c r="BK448" i="1"/>
  <c r="BL448" i="1"/>
  <c r="BJ449" i="1"/>
  <c r="BK449" i="1"/>
  <c r="BL449" i="1"/>
  <c r="BJ450" i="1"/>
  <c r="BK450" i="1"/>
  <c r="BL450" i="1"/>
  <c r="BJ451" i="1"/>
  <c r="BK451" i="1"/>
  <c r="BL451" i="1"/>
  <c r="BJ452" i="1"/>
  <c r="BK452" i="1"/>
  <c r="BL452" i="1"/>
  <c r="BJ453" i="1"/>
  <c r="BK453" i="1"/>
  <c r="BL453" i="1"/>
  <c r="BJ454" i="1"/>
  <c r="BK454" i="1"/>
  <c r="BL454" i="1"/>
  <c r="BJ455" i="1"/>
  <c r="BK455" i="1"/>
  <c r="BL455" i="1"/>
  <c r="BJ456" i="1"/>
  <c r="BK456" i="1"/>
  <c r="BL456" i="1"/>
  <c r="BJ457" i="1"/>
  <c r="BK457" i="1"/>
  <c r="BL457" i="1"/>
  <c r="BJ458" i="1"/>
  <c r="BK458" i="1"/>
  <c r="BL458" i="1"/>
  <c r="BJ459" i="1"/>
  <c r="BK459" i="1"/>
  <c r="BL459" i="1"/>
  <c r="BJ460" i="1"/>
  <c r="BK460" i="1"/>
  <c r="BL460" i="1"/>
  <c r="BJ461" i="1"/>
  <c r="BK461" i="1"/>
  <c r="BL461" i="1"/>
  <c r="BJ462" i="1"/>
  <c r="BK462" i="1"/>
  <c r="BL462" i="1"/>
  <c r="BJ463" i="1"/>
  <c r="BK463" i="1"/>
  <c r="BL463" i="1"/>
  <c r="BJ464" i="1"/>
  <c r="BK464" i="1"/>
  <c r="BL464" i="1"/>
  <c r="BJ465" i="1"/>
  <c r="BK465" i="1"/>
  <c r="BL465" i="1"/>
  <c r="BJ466" i="1"/>
  <c r="BK466" i="1"/>
  <c r="BL466" i="1"/>
  <c r="BJ467" i="1"/>
  <c r="BK467" i="1"/>
  <c r="BL467" i="1"/>
  <c r="BJ468" i="1"/>
  <c r="BK468" i="1"/>
  <c r="BL468" i="1"/>
  <c r="BJ469" i="1"/>
  <c r="BK469" i="1"/>
  <c r="BL469" i="1"/>
  <c r="BJ470" i="1"/>
  <c r="BK470" i="1"/>
  <c r="BL470" i="1"/>
  <c r="BJ471" i="1"/>
  <c r="BK471" i="1"/>
  <c r="BL471" i="1"/>
  <c r="BJ472" i="1"/>
  <c r="BK472" i="1"/>
  <c r="BL472" i="1"/>
  <c r="BJ473" i="1"/>
  <c r="BK473" i="1"/>
  <c r="BL473" i="1"/>
  <c r="BJ474" i="1"/>
  <c r="BK474" i="1"/>
  <c r="BL474" i="1"/>
  <c r="BJ475" i="1"/>
  <c r="BK475" i="1"/>
  <c r="BL475" i="1"/>
  <c r="BJ476" i="1"/>
  <c r="BK476" i="1"/>
  <c r="BL476" i="1"/>
  <c r="BJ477" i="1"/>
  <c r="BK477" i="1"/>
  <c r="BL477" i="1"/>
  <c r="BJ478" i="1"/>
  <c r="BK478" i="1"/>
  <c r="BL478" i="1"/>
  <c r="BJ479" i="1"/>
  <c r="BK479" i="1"/>
  <c r="BL479" i="1"/>
  <c r="BJ480" i="1"/>
  <c r="BK480" i="1"/>
  <c r="BL480" i="1"/>
  <c r="BJ481" i="1"/>
  <c r="BK481" i="1"/>
  <c r="BL481" i="1"/>
  <c r="BJ482" i="1"/>
  <c r="BK482" i="1"/>
  <c r="BL482" i="1"/>
  <c r="BJ483" i="1"/>
  <c r="BK483" i="1"/>
  <c r="BL483" i="1"/>
  <c r="BJ484" i="1"/>
  <c r="BK484" i="1"/>
  <c r="BL484" i="1"/>
  <c r="BJ485" i="1"/>
  <c r="BK485" i="1"/>
  <c r="BL485" i="1"/>
  <c r="BJ486" i="1"/>
  <c r="BK486" i="1"/>
  <c r="BL486" i="1"/>
  <c r="BJ487" i="1"/>
  <c r="BK487" i="1"/>
  <c r="BL487" i="1"/>
  <c r="BJ488" i="1"/>
  <c r="BK488" i="1"/>
  <c r="BL488" i="1"/>
  <c r="BJ489" i="1"/>
  <c r="BK489" i="1"/>
  <c r="BL489" i="1"/>
  <c r="BJ490" i="1"/>
  <c r="BK490" i="1"/>
  <c r="BL490" i="1"/>
  <c r="BJ491" i="1"/>
  <c r="BK491" i="1"/>
  <c r="BL491" i="1"/>
  <c r="BJ492" i="1"/>
  <c r="BK492" i="1"/>
  <c r="BL492" i="1"/>
  <c r="BJ493" i="1"/>
  <c r="BK493" i="1"/>
  <c r="BL493" i="1"/>
  <c r="BJ494" i="1"/>
  <c r="BK494" i="1"/>
  <c r="BL494" i="1"/>
  <c r="BJ495" i="1"/>
  <c r="BK495" i="1"/>
  <c r="BL495" i="1"/>
  <c r="BJ496" i="1"/>
  <c r="BK496" i="1"/>
  <c r="BL496" i="1"/>
  <c r="BJ497" i="1"/>
  <c r="BK497" i="1"/>
  <c r="BL497" i="1"/>
  <c r="BJ498" i="1"/>
  <c r="BK498" i="1"/>
  <c r="BL498" i="1"/>
  <c r="BJ499" i="1"/>
  <c r="BK499" i="1"/>
  <c r="BL499" i="1"/>
  <c r="BJ500" i="1"/>
  <c r="BK500" i="1"/>
  <c r="BL500" i="1"/>
  <c r="BJ501" i="1"/>
  <c r="BK501" i="1"/>
  <c r="BL501" i="1"/>
  <c r="BJ502" i="1"/>
  <c r="BK502" i="1"/>
  <c r="BL502" i="1"/>
  <c r="BJ503" i="1"/>
  <c r="BK503" i="1"/>
  <c r="BL503" i="1"/>
  <c r="BJ504" i="1"/>
  <c r="BK504" i="1"/>
  <c r="BL504" i="1"/>
  <c r="BJ505" i="1"/>
  <c r="BK505" i="1"/>
  <c r="BL505" i="1"/>
  <c r="BL4" i="1"/>
  <c r="BK4" i="1"/>
  <c r="BJ4" i="1"/>
  <c r="AZ5" i="1"/>
  <c r="BE5" i="1" s="1"/>
  <c r="BA5" i="1"/>
  <c r="BF5" i="1" s="1"/>
  <c r="BB5" i="1"/>
  <c r="BG5" i="1" s="1"/>
  <c r="AZ6" i="1"/>
  <c r="BE6" i="1" s="1"/>
  <c r="BA6" i="1"/>
  <c r="BF6" i="1" s="1"/>
  <c r="BB6" i="1"/>
  <c r="BG6" i="1" s="1"/>
  <c r="AZ7" i="1"/>
  <c r="BE7" i="1" s="1"/>
  <c r="BA7" i="1"/>
  <c r="BF7" i="1" s="1"/>
  <c r="BB7" i="1"/>
  <c r="BG7" i="1" s="1"/>
  <c r="AZ8" i="1"/>
  <c r="BE8" i="1" s="1"/>
  <c r="BA8" i="1"/>
  <c r="BF8" i="1" s="1"/>
  <c r="BB8" i="1"/>
  <c r="BG8" i="1" s="1"/>
  <c r="AZ9" i="1"/>
  <c r="BE9" i="1" s="1"/>
  <c r="BA9" i="1"/>
  <c r="BF9" i="1" s="1"/>
  <c r="BB9" i="1"/>
  <c r="BG9" i="1" s="1"/>
  <c r="AZ10" i="1"/>
  <c r="BE10" i="1" s="1"/>
  <c r="BA10" i="1"/>
  <c r="BF10" i="1" s="1"/>
  <c r="BB10" i="1"/>
  <c r="BG10" i="1" s="1"/>
  <c r="AZ11" i="1"/>
  <c r="BE11" i="1" s="1"/>
  <c r="BA11" i="1"/>
  <c r="BF11" i="1" s="1"/>
  <c r="BB11" i="1"/>
  <c r="BG11" i="1" s="1"/>
  <c r="AZ12" i="1"/>
  <c r="BE12" i="1" s="1"/>
  <c r="BA12" i="1"/>
  <c r="BF12" i="1" s="1"/>
  <c r="BB12" i="1"/>
  <c r="BG12" i="1" s="1"/>
  <c r="AZ13" i="1"/>
  <c r="BE13" i="1" s="1"/>
  <c r="BA13" i="1"/>
  <c r="BF13" i="1" s="1"/>
  <c r="BB13" i="1"/>
  <c r="BG13" i="1" s="1"/>
  <c r="AZ14" i="1"/>
  <c r="BE14" i="1" s="1"/>
  <c r="BA14" i="1"/>
  <c r="BF14" i="1" s="1"/>
  <c r="BB14" i="1"/>
  <c r="BG14" i="1" s="1"/>
  <c r="AZ15" i="1"/>
  <c r="BE15" i="1" s="1"/>
  <c r="BA15" i="1"/>
  <c r="BF15" i="1" s="1"/>
  <c r="BB15" i="1"/>
  <c r="BG15" i="1" s="1"/>
  <c r="AZ16" i="1"/>
  <c r="BE16" i="1" s="1"/>
  <c r="BA16" i="1"/>
  <c r="BF16" i="1" s="1"/>
  <c r="BB16" i="1"/>
  <c r="BG16" i="1" s="1"/>
  <c r="AZ17" i="1"/>
  <c r="BE17" i="1" s="1"/>
  <c r="BA17" i="1"/>
  <c r="BF17" i="1" s="1"/>
  <c r="BB17" i="1"/>
  <c r="BG17" i="1" s="1"/>
  <c r="AZ18" i="1"/>
  <c r="BE18" i="1" s="1"/>
  <c r="BA18" i="1"/>
  <c r="BF18" i="1" s="1"/>
  <c r="BB18" i="1"/>
  <c r="BG18" i="1" s="1"/>
  <c r="AZ19" i="1"/>
  <c r="BE19" i="1" s="1"/>
  <c r="BA19" i="1"/>
  <c r="BF19" i="1" s="1"/>
  <c r="BB19" i="1"/>
  <c r="BG19" i="1" s="1"/>
  <c r="AZ20" i="1"/>
  <c r="BE20" i="1" s="1"/>
  <c r="BA20" i="1"/>
  <c r="BF20" i="1" s="1"/>
  <c r="BB20" i="1"/>
  <c r="BG20" i="1" s="1"/>
  <c r="AZ21" i="1"/>
  <c r="BE21" i="1" s="1"/>
  <c r="BA21" i="1"/>
  <c r="BF21" i="1" s="1"/>
  <c r="BB21" i="1"/>
  <c r="BG21" i="1" s="1"/>
  <c r="AZ22" i="1"/>
  <c r="BE22" i="1" s="1"/>
  <c r="BA22" i="1"/>
  <c r="BF22" i="1" s="1"/>
  <c r="BB22" i="1"/>
  <c r="BG22" i="1" s="1"/>
  <c r="AZ23" i="1"/>
  <c r="BE23" i="1" s="1"/>
  <c r="BA23" i="1"/>
  <c r="BF23" i="1" s="1"/>
  <c r="BB23" i="1"/>
  <c r="BG23" i="1" s="1"/>
  <c r="AZ24" i="1"/>
  <c r="BE24" i="1" s="1"/>
  <c r="BA24" i="1"/>
  <c r="BF24" i="1" s="1"/>
  <c r="BB24" i="1"/>
  <c r="BG24" i="1" s="1"/>
  <c r="AZ25" i="1"/>
  <c r="BE25" i="1" s="1"/>
  <c r="BA25" i="1"/>
  <c r="BF25" i="1" s="1"/>
  <c r="BB25" i="1"/>
  <c r="BG25" i="1" s="1"/>
  <c r="AZ26" i="1"/>
  <c r="BE26" i="1" s="1"/>
  <c r="BA26" i="1"/>
  <c r="BF26" i="1" s="1"/>
  <c r="BB26" i="1"/>
  <c r="BG26" i="1" s="1"/>
  <c r="AZ27" i="1"/>
  <c r="BE27" i="1" s="1"/>
  <c r="BA27" i="1"/>
  <c r="BF27" i="1" s="1"/>
  <c r="BB27" i="1"/>
  <c r="BG27" i="1" s="1"/>
  <c r="AZ28" i="1"/>
  <c r="BE28" i="1" s="1"/>
  <c r="BA28" i="1"/>
  <c r="BF28" i="1" s="1"/>
  <c r="BB28" i="1"/>
  <c r="BG28" i="1" s="1"/>
  <c r="AZ29" i="1"/>
  <c r="BE29" i="1" s="1"/>
  <c r="BA29" i="1"/>
  <c r="BF29" i="1" s="1"/>
  <c r="BB29" i="1"/>
  <c r="BG29" i="1" s="1"/>
  <c r="AZ30" i="1"/>
  <c r="BE30" i="1" s="1"/>
  <c r="BA30" i="1"/>
  <c r="BF30" i="1" s="1"/>
  <c r="BB30" i="1"/>
  <c r="BG30" i="1" s="1"/>
  <c r="AZ31" i="1"/>
  <c r="BE31" i="1" s="1"/>
  <c r="BA31" i="1"/>
  <c r="BF31" i="1" s="1"/>
  <c r="BB31" i="1"/>
  <c r="BG31" i="1" s="1"/>
  <c r="AZ32" i="1"/>
  <c r="BE32" i="1" s="1"/>
  <c r="BA32" i="1"/>
  <c r="BF32" i="1" s="1"/>
  <c r="BB32" i="1"/>
  <c r="BG32" i="1" s="1"/>
  <c r="AZ33" i="1"/>
  <c r="BE33" i="1" s="1"/>
  <c r="BA33" i="1"/>
  <c r="BF33" i="1" s="1"/>
  <c r="BB33" i="1"/>
  <c r="BG33" i="1" s="1"/>
  <c r="AZ34" i="1"/>
  <c r="BE34" i="1" s="1"/>
  <c r="BA34" i="1"/>
  <c r="BF34" i="1" s="1"/>
  <c r="BB34" i="1"/>
  <c r="BG34" i="1" s="1"/>
  <c r="AZ35" i="1"/>
  <c r="BE35" i="1" s="1"/>
  <c r="BA35" i="1"/>
  <c r="BF35" i="1" s="1"/>
  <c r="BB35" i="1"/>
  <c r="BG35" i="1" s="1"/>
  <c r="AZ36" i="1"/>
  <c r="BE36" i="1" s="1"/>
  <c r="BA36" i="1"/>
  <c r="BF36" i="1" s="1"/>
  <c r="BB36" i="1"/>
  <c r="BG36" i="1" s="1"/>
  <c r="AZ37" i="1"/>
  <c r="BE37" i="1" s="1"/>
  <c r="BA37" i="1"/>
  <c r="BF37" i="1" s="1"/>
  <c r="BB37" i="1"/>
  <c r="BG37" i="1" s="1"/>
  <c r="AZ38" i="1"/>
  <c r="BE38" i="1" s="1"/>
  <c r="BA38" i="1"/>
  <c r="BF38" i="1" s="1"/>
  <c r="BB38" i="1"/>
  <c r="BG38" i="1" s="1"/>
  <c r="AZ39" i="1"/>
  <c r="BE39" i="1" s="1"/>
  <c r="BA39" i="1"/>
  <c r="BF39" i="1" s="1"/>
  <c r="BB39" i="1"/>
  <c r="BG39" i="1" s="1"/>
  <c r="AZ40" i="1"/>
  <c r="BE40" i="1" s="1"/>
  <c r="BA40" i="1"/>
  <c r="BF40" i="1" s="1"/>
  <c r="BB40" i="1"/>
  <c r="BG40" i="1" s="1"/>
  <c r="AZ41" i="1"/>
  <c r="BE41" i="1" s="1"/>
  <c r="BA41" i="1"/>
  <c r="BF41" i="1" s="1"/>
  <c r="BB41" i="1"/>
  <c r="BG41" i="1" s="1"/>
  <c r="AZ42" i="1"/>
  <c r="BE42" i="1" s="1"/>
  <c r="BA42" i="1"/>
  <c r="BF42" i="1" s="1"/>
  <c r="BB42" i="1"/>
  <c r="BG42" i="1" s="1"/>
  <c r="AZ43" i="1"/>
  <c r="BE43" i="1" s="1"/>
  <c r="BA43" i="1"/>
  <c r="BF43" i="1" s="1"/>
  <c r="BB43" i="1"/>
  <c r="BG43" i="1" s="1"/>
  <c r="AZ44" i="1"/>
  <c r="BE44" i="1" s="1"/>
  <c r="BA44" i="1"/>
  <c r="BF44" i="1" s="1"/>
  <c r="BB44" i="1"/>
  <c r="BG44" i="1" s="1"/>
  <c r="AZ45" i="1"/>
  <c r="BE45" i="1" s="1"/>
  <c r="BA45" i="1"/>
  <c r="BF45" i="1" s="1"/>
  <c r="BB45" i="1"/>
  <c r="BG45" i="1" s="1"/>
  <c r="AZ46" i="1"/>
  <c r="BE46" i="1" s="1"/>
  <c r="BA46" i="1"/>
  <c r="BF46" i="1" s="1"/>
  <c r="BB46" i="1"/>
  <c r="BG46" i="1" s="1"/>
  <c r="AZ47" i="1"/>
  <c r="BE47" i="1" s="1"/>
  <c r="BA47" i="1"/>
  <c r="BF47" i="1" s="1"/>
  <c r="BB47" i="1"/>
  <c r="BG47" i="1" s="1"/>
  <c r="AZ48" i="1"/>
  <c r="BE48" i="1" s="1"/>
  <c r="BA48" i="1"/>
  <c r="BF48" i="1" s="1"/>
  <c r="BB48" i="1"/>
  <c r="BG48" i="1" s="1"/>
  <c r="AZ49" i="1"/>
  <c r="BE49" i="1" s="1"/>
  <c r="BA49" i="1"/>
  <c r="BF49" i="1" s="1"/>
  <c r="BB49" i="1"/>
  <c r="BG49" i="1" s="1"/>
  <c r="AZ50" i="1"/>
  <c r="BE50" i="1" s="1"/>
  <c r="BA50" i="1"/>
  <c r="BF50" i="1" s="1"/>
  <c r="BB50" i="1"/>
  <c r="BG50" i="1" s="1"/>
  <c r="AZ51" i="1"/>
  <c r="BE51" i="1" s="1"/>
  <c r="BA51" i="1"/>
  <c r="BF51" i="1" s="1"/>
  <c r="BB51" i="1"/>
  <c r="BG51" i="1" s="1"/>
  <c r="AZ52" i="1"/>
  <c r="BE52" i="1" s="1"/>
  <c r="BA52" i="1"/>
  <c r="BF52" i="1" s="1"/>
  <c r="BB52" i="1"/>
  <c r="BG52" i="1" s="1"/>
  <c r="AZ53" i="1"/>
  <c r="BE53" i="1" s="1"/>
  <c r="BA53" i="1"/>
  <c r="BF53" i="1" s="1"/>
  <c r="BB53" i="1"/>
  <c r="BG53" i="1" s="1"/>
  <c r="AZ54" i="1"/>
  <c r="BE54" i="1" s="1"/>
  <c r="BA54" i="1"/>
  <c r="BF54" i="1" s="1"/>
  <c r="BB54" i="1"/>
  <c r="BG54" i="1" s="1"/>
  <c r="AZ55" i="1"/>
  <c r="BE55" i="1" s="1"/>
  <c r="BA55" i="1"/>
  <c r="BF55" i="1" s="1"/>
  <c r="BB55" i="1"/>
  <c r="BG55" i="1" s="1"/>
  <c r="AZ56" i="1"/>
  <c r="BE56" i="1" s="1"/>
  <c r="BA56" i="1"/>
  <c r="BF56" i="1" s="1"/>
  <c r="BB56" i="1"/>
  <c r="BG56" i="1" s="1"/>
  <c r="AZ57" i="1"/>
  <c r="BE57" i="1" s="1"/>
  <c r="BA57" i="1"/>
  <c r="BF57" i="1" s="1"/>
  <c r="BB57" i="1"/>
  <c r="BG57" i="1" s="1"/>
  <c r="AZ58" i="1"/>
  <c r="BE58" i="1" s="1"/>
  <c r="BA58" i="1"/>
  <c r="BF58" i="1" s="1"/>
  <c r="BB58" i="1"/>
  <c r="BG58" i="1" s="1"/>
  <c r="AZ59" i="1"/>
  <c r="BE59" i="1" s="1"/>
  <c r="BA59" i="1"/>
  <c r="BF59" i="1" s="1"/>
  <c r="BB59" i="1"/>
  <c r="BG59" i="1" s="1"/>
  <c r="AZ60" i="1"/>
  <c r="BE60" i="1" s="1"/>
  <c r="BA60" i="1"/>
  <c r="BF60" i="1" s="1"/>
  <c r="BB60" i="1"/>
  <c r="BG60" i="1" s="1"/>
  <c r="AZ61" i="1"/>
  <c r="BE61" i="1" s="1"/>
  <c r="BA61" i="1"/>
  <c r="BF61" i="1" s="1"/>
  <c r="BB61" i="1"/>
  <c r="BG61" i="1" s="1"/>
  <c r="AZ62" i="1"/>
  <c r="BE62" i="1" s="1"/>
  <c r="BA62" i="1"/>
  <c r="BF62" i="1" s="1"/>
  <c r="BB62" i="1"/>
  <c r="BG62" i="1" s="1"/>
  <c r="AZ63" i="1"/>
  <c r="BE63" i="1" s="1"/>
  <c r="BA63" i="1"/>
  <c r="BF63" i="1" s="1"/>
  <c r="BB63" i="1"/>
  <c r="BG63" i="1" s="1"/>
  <c r="AZ64" i="1"/>
  <c r="BE64" i="1" s="1"/>
  <c r="BA64" i="1"/>
  <c r="BF64" i="1" s="1"/>
  <c r="BB64" i="1"/>
  <c r="BG64" i="1" s="1"/>
  <c r="AZ65" i="1"/>
  <c r="BE65" i="1" s="1"/>
  <c r="BA65" i="1"/>
  <c r="BF65" i="1" s="1"/>
  <c r="BB65" i="1"/>
  <c r="BG65" i="1" s="1"/>
  <c r="AZ66" i="1"/>
  <c r="BE66" i="1" s="1"/>
  <c r="BA66" i="1"/>
  <c r="BF66" i="1" s="1"/>
  <c r="BB66" i="1"/>
  <c r="BG66" i="1" s="1"/>
  <c r="AZ67" i="1"/>
  <c r="BE67" i="1" s="1"/>
  <c r="BA67" i="1"/>
  <c r="BF67" i="1" s="1"/>
  <c r="BB67" i="1"/>
  <c r="BG67" i="1" s="1"/>
  <c r="AZ68" i="1"/>
  <c r="BE68" i="1" s="1"/>
  <c r="BA68" i="1"/>
  <c r="BF68" i="1" s="1"/>
  <c r="BB68" i="1"/>
  <c r="BG68" i="1" s="1"/>
  <c r="AZ69" i="1"/>
  <c r="BE69" i="1" s="1"/>
  <c r="BA69" i="1"/>
  <c r="BF69" i="1" s="1"/>
  <c r="BB69" i="1"/>
  <c r="BG69" i="1" s="1"/>
  <c r="AZ70" i="1"/>
  <c r="BE70" i="1" s="1"/>
  <c r="BA70" i="1"/>
  <c r="BF70" i="1" s="1"/>
  <c r="BB70" i="1"/>
  <c r="BG70" i="1" s="1"/>
  <c r="AZ71" i="1"/>
  <c r="BE71" i="1" s="1"/>
  <c r="BA71" i="1"/>
  <c r="BF71" i="1" s="1"/>
  <c r="BB71" i="1"/>
  <c r="BG71" i="1" s="1"/>
  <c r="AZ72" i="1"/>
  <c r="BE72" i="1" s="1"/>
  <c r="BA72" i="1"/>
  <c r="BF72" i="1" s="1"/>
  <c r="BB72" i="1"/>
  <c r="BG72" i="1" s="1"/>
  <c r="AZ73" i="1"/>
  <c r="BE73" i="1" s="1"/>
  <c r="BA73" i="1"/>
  <c r="BF73" i="1" s="1"/>
  <c r="BB73" i="1"/>
  <c r="BG73" i="1" s="1"/>
  <c r="AZ74" i="1"/>
  <c r="BE74" i="1" s="1"/>
  <c r="BA74" i="1"/>
  <c r="BF74" i="1" s="1"/>
  <c r="BB74" i="1"/>
  <c r="BG74" i="1" s="1"/>
  <c r="AZ75" i="1"/>
  <c r="BE75" i="1" s="1"/>
  <c r="BA75" i="1"/>
  <c r="BF75" i="1" s="1"/>
  <c r="BB75" i="1"/>
  <c r="BG75" i="1" s="1"/>
  <c r="AZ76" i="1"/>
  <c r="BE76" i="1" s="1"/>
  <c r="BA76" i="1"/>
  <c r="BF76" i="1" s="1"/>
  <c r="BB76" i="1"/>
  <c r="BG76" i="1" s="1"/>
  <c r="AZ77" i="1"/>
  <c r="BE77" i="1" s="1"/>
  <c r="BA77" i="1"/>
  <c r="BF77" i="1" s="1"/>
  <c r="BB77" i="1"/>
  <c r="BG77" i="1" s="1"/>
  <c r="AZ78" i="1"/>
  <c r="BE78" i="1" s="1"/>
  <c r="BA78" i="1"/>
  <c r="BF78" i="1" s="1"/>
  <c r="BB78" i="1"/>
  <c r="BG78" i="1" s="1"/>
  <c r="AZ79" i="1"/>
  <c r="BE79" i="1" s="1"/>
  <c r="BA79" i="1"/>
  <c r="BF79" i="1" s="1"/>
  <c r="BB79" i="1"/>
  <c r="BG79" i="1" s="1"/>
  <c r="AZ80" i="1"/>
  <c r="BE80" i="1" s="1"/>
  <c r="BA80" i="1"/>
  <c r="BF80" i="1" s="1"/>
  <c r="BB80" i="1"/>
  <c r="BG80" i="1" s="1"/>
  <c r="AZ81" i="1"/>
  <c r="BE81" i="1" s="1"/>
  <c r="BA81" i="1"/>
  <c r="BF81" i="1" s="1"/>
  <c r="BB81" i="1"/>
  <c r="BG81" i="1" s="1"/>
  <c r="AZ82" i="1"/>
  <c r="BE82" i="1" s="1"/>
  <c r="BA82" i="1"/>
  <c r="BF82" i="1" s="1"/>
  <c r="BB82" i="1"/>
  <c r="BG82" i="1" s="1"/>
  <c r="AZ83" i="1"/>
  <c r="BE83" i="1" s="1"/>
  <c r="BA83" i="1"/>
  <c r="BF83" i="1" s="1"/>
  <c r="BB83" i="1"/>
  <c r="BG83" i="1" s="1"/>
  <c r="AZ84" i="1"/>
  <c r="BE84" i="1" s="1"/>
  <c r="BA84" i="1"/>
  <c r="BF84" i="1" s="1"/>
  <c r="BB84" i="1"/>
  <c r="BG84" i="1" s="1"/>
  <c r="AZ85" i="1"/>
  <c r="BE85" i="1" s="1"/>
  <c r="BA85" i="1"/>
  <c r="BF85" i="1" s="1"/>
  <c r="BB85" i="1"/>
  <c r="BG85" i="1" s="1"/>
  <c r="AZ86" i="1"/>
  <c r="BE86" i="1" s="1"/>
  <c r="BA86" i="1"/>
  <c r="BF86" i="1" s="1"/>
  <c r="BB86" i="1"/>
  <c r="BG86" i="1" s="1"/>
  <c r="AZ87" i="1"/>
  <c r="BE87" i="1" s="1"/>
  <c r="BA87" i="1"/>
  <c r="BF87" i="1" s="1"/>
  <c r="BB87" i="1"/>
  <c r="BG87" i="1" s="1"/>
  <c r="AZ88" i="1"/>
  <c r="BE88" i="1" s="1"/>
  <c r="BA88" i="1"/>
  <c r="BF88" i="1" s="1"/>
  <c r="BB88" i="1"/>
  <c r="BG88" i="1" s="1"/>
  <c r="AZ89" i="1"/>
  <c r="BE89" i="1" s="1"/>
  <c r="BA89" i="1"/>
  <c r="BF89" i="1" s="1"/>
  <c r="BB89" i="1"/>
  <c r="BG89" i="1" s="1"/>
  <c r="AZ90" i="1"/>
  <c r="BE90" i="1" s="1"/>
  <c r="BA90" i="1"/>
  <c r="BF90" i="1" s="1"/>
  <c r="BB90" i="1"/>
  <c r="BG90" i="1" s="1"/>
  <c r="AZ91" i="1"/>
  <c r="BE91" i="1" s="1"/>
  <c r="BA91" i="1"/>
  <c r="BF91" i="1" s="1"/>
  <c r="BB91" i="1"/>
  <c r="BG91" i="1" s="1"/>
  <c r="AZ92" i="1"/>
  <c r="BE92" i="1" s="1"/>
  <c r="BA92" i="1"/>
  <c r="BF92" i="1" s="1"/>
  <c r="BB92" i="1"/>
  <c r="BG92" i="1" s="1"/>
  <c r="AZ93" i="1"/>
  <c r="BE93" i="1" s="1"/>
  <c r="BA93" i="1"/>
  <c r="BF93" i="1" s="1"/>
  <c r="BB93" i="1"/>
  <c r="BG93" i="1" s="1"/>
  <c r="AZ94" i="1"/>
  <c r="BE94" i="1" s="1"/>
  <c r="BA94" i="1"/>
  <c r="BF94" i="1" s="1"/>
  <c r="BB94" i="1"/>
  <c r="BG94" i="1" s="1"/>
  <c r="AZ95" i="1"/>
  <c r="BE95" i="1" s="1"/>
  <c r="BA95" i="1"/>
  <c r="BF95" i="1" s="1"/>
  <c r="BB95" i="1"/>
  <c r="BG95" i="1" s="1"/>
  <c r="AZ96" i="1"/>
  <c r="BE96" i="1" s="1"/>
  <c r="BA96" i="1"/>
  <c r="BF96" i="1" s="1"/>
  <c r="BB96" i="1"/>
  <c r="BG96" i="1" s="1"/>
  <c r="AZ97" i="1"/>
  <c r="BE97" i="1" s="1"/>
  <c r="BA97" i="1"/>
  <c r="BF97" i="1" s="1"/>
  <c r="BB97" i="1"/>
  <c r="BG97" i="1" s="1"/>
  <c r="AZ98" i="1"/>
  <c r="BE98" i="1" s="1"/>
  <c r="BA98" i="1"/>
  <c r="BF98" i="1" s="1"/>
  <c r="BB98" i="1"/>
  <c r="BG98" i="1" s="1"/>
  <c r="AZ99" i="1"/>
  <c r="BE99" i="1" s="1"/>
  <c r="BA99" i="1"/>
  <c r="BF99" i="1" s="1"/>
  <c r="BB99" i="1"/>
  <c r="BG99" i="1" s="1"/>
  <c r="AZ100" i="1"/>
  <c r="BE100" i="1" s="1"/>
  <c r="BA100" i="1"/>
  <c r="BF100" i="1" s="1"/>
  <c r="BB100" i="1"/>
  <c r="BG100" i="1" s="1"/>
  <c r="AZ101" i="1"/>
  <c r="BE101" i="1" s="1"/>
  <c r="BA101" i="1"/>
  <c r="BF101" i="1" s="1"/>
  <c r="BB101" i="1"/>
  <c r="BG101" i="1" s="1"/>
  <c r="AZ102" i="1"/>
  <c r="BE102" i="1" s="1"/>
  <c r="BA102" i="1"/>
  <c r="BF102" i="1" s="1"/>
  <c r="BB102" i="1"/>
  <c r="BG102" i="1" s="1"/>
  <c r="AZ103" i="1"/>
  <c r="BE103" i="1" s="1"/>
  <c r="BA103" i="1"/>
  <c r="BF103" i="1" s="1"/>
  <c r="BB103" i="1"/>
  <c r="BG103" i="1" s="1"/>
  <c r="AZ104" i="1"/>
  <c r="BE104" i="1" s="1"/>
  <c r="BA104" i="1"/>
  <c r="BF104" i="1" s="1"/>
  <c r="BB104" i="1"/>
  <c r="BG104" i="1" s="1"/>
  <c r="AZ105" i="1"/>
  <c r="BE105" i="1" s="1"/>
  <c r="BA105" i="1"/>
  <c r="BF105" i="1" s="1"/>
  <c r="BB105" i="1"/>
  <c r="BG105" i="1" s="1"/>
  <c r="AZ106" i="1"/>
  <c r="BE106" i="1" s="1"/>
  <c r="BA106" i="1"/>
  <c r="BF106" i="1" s="1"/>
  <c r="BB106" i="1"/>
  <c r="BG106" i="1" s="1"/>
  <c r="AZ107" i="1"/>
  <c r="BE107" i="1" s="1"/>
  <c r="BA107" i="1"/>
  <c r="BF107" i="1" s="1"/>
  <c r="BB107" i="1"/>
  <c r="BG107" i="1" s="1"/>
  <c r="AZ108" i="1"/>
  <c r="BE108" i="1" s="1"/>
  <c r="BA108" i="1"/>
  <c r="BF108" i="1" s="1"/>
  <c r="BB108" i="1"/>
  <c r="BG108" i="1" s="1"/>
  <c r="AZ109" i="1"/>
  <c r="BE109" i="1" s="1"/>
  <c r="BA109" i="1"/>
  <c r="BF109" i="1" s="1"/>
  <c r="BB109" i="1"/>
  <c r="BG109" i="1" s="1"/>
  <c r="AZ110" i="1"/>
  <c r="BE110" i="1" s="1"/>
  <c r="BA110" i="1"/>
  <c r="BF110" i="1" s="1"/>
  <c r="BB110" i="1"/>
  <c r="BG110" i="1" s="1"/>
  <c r="AZ111" i="1"/>
  <c r="BE111" i="1" s="1"/>
  <c r="BA111" i="1"/>
  <c r="BF111" i="1" s="1"/>
  <c r="BB111" i="1"/>
  <c r="BG111" i="1" s="1"/>
  <c r="AZ112" i="1"/>
  <c r="BE112" i="1" s="1"/>
  <c r="BA112" i="1"/>
  <c r="BF112" i="1" s="1"/>
  <c r="BB112" i="1"/>
  <c r="BG112" i="1" s="1"/>
  <c r="AZ113" i="1"/>
  <c r="BE113" i="1" s="1"/>
  <c r="BA113" i="1"/>
  <c r="BF113" i="1" s="1"/>
  <c r="BB113" i="1"/>
  <c r="BG113" i="1" s="1"/>
  <c r="AZ114" i="1"/>
  <c r="BE114" i="1" s="1"/>
  <c r="BA114" i="1"/>
  <c r="BF114" i="1" s="1"/>
  <c r="BB114" i="1"/>
  <c r="BG114" i="1" s="1"/>
  <c r="AZ115" i="1"/>
  <c r="BE115" i="1" s="1"/>
  <c r="BA115" i="1"/>
  <c r="BF115" i="1" s="1"/>
  <c r="BB115" i="1"/>
  <c r="BG115" i="1" s="1"/>
  <c r="AZ116" i="1"/>
  <c r="BE116" i="1" s="1"/>
  <c r="BA116" i="1"/>
  <c r="BF116" i="1" s="1"/>
  <c r="BB116" i="1"/>
  <c r="BG116" i="1" s="1"/>
  <c r="AZ117" i="1"/>
  <c r="BE117" i="1" s="1"/>
  <c r="BA117" i="1"/>
  <c r="BF117" i="1" s="1"/>
  <c r="BB117" i="1"/>
  <c r="BG117" i="1" s="1"/>
  <c r="AZ118" i="1"/>
  <c r="BE118" i="1" s="1"/>
  <c r="BA118" i="1"/>
  <c r="BF118" i="1" s="1"/>
  <c r="BB118" i="1"/>
  <c r="BG118" i="1" s="1"/>
  <c r="AZ119" i="1"/>
  <c r="BE119" i="1" s="1"/>
  <c r="BA119" i="1"/>
  <c r="BF119" i="1" s="1"/>
  <c r="BB119" i="1"/>
  <c r="BG119" i="1" s="1"/>
  <c r="AZ120" i="1"/>
  <c r="BE120" i="1" s="1"/>
  <c r="BA120" i="1"/>
  <c r="BF120" i="1" s="1"/>
  <c r="BB120" i="1"/>
  <c r="BG120" i="1" s="1"/>
  <c r="AZ121" i="1"/>
  <c r="BE121" i="1" s="1"/>
  <c r="BA121" i="1"/>
  <c r="BF121" i="1" s="1"/>
  <c r="BB121" i="1"/>
  <c r="BG121" i="1" s="1"/>
  <c r="AZ122" i="1"/>
  <c r="BE122" i="1" s="1"/>
  <c r="BA122" i="1"/>
  <c r="BF122" i="1" s="1"/>
  <c r="BB122" i="1"/>
  <c r="BG122" i="1" s="1"/>
  <c r="AZ123" i="1"/>
  <c r="BE123" i="1" s="1"/>
  <c r="BA123" i="1"/>
  <c r="BF123" i="1" s="1"/>
  <c r="BB123" i="1"/>
  <c r="BG123" i="1" s="1"/>
  <c r="AZ124" i="1"/>
  <c r="BE124" i="1" s="1"/>
  <c r="BA124" i="1"/>
  <c r="BF124" i="1" s="1"/>
  <c r="BB124" i="1"/>
  <c r="BG124" i="1" s="1"/>
  <c r="AZ125" i="1"/>
  <c r="BE125" i="1" s="1"/>
  <c r="BA125" i="1"/>
  <c r="BF125" i="1" s="1"/>
  <c r="BB125" i="1"/>
  <c r="BG125" i="1" s="1"/>
  <c r="AZ126" i="1"/>
  <c r="BE126" i="1" s="1"/>
  <c r="BA126" i="1"/>
  <c r="BF126" i="1" s="1"/>
  <c r="BB126" i="1"/>
  <c r="BG126" i="1" s="1"/>
  <c r="AZ127" i="1"/>
  <c r="BE127" i="1" s="1"/>
  <c r="BA127" i="1"/>
  <c r="BF127" i="1" s="1"/>
  <c r="BB127" i="1"/>
  <c r="BG127" i="1" s="1"/>
  <c r="AZ128" i="1"/>
  <c r="BE128" i="1" s="1"/>
  <c r="BA128" i="1"/>
  <c r="BF128" i="1" s="1"/>
  <c r="BB128" i="1"/>
  <c r="BG128" i="1" s="1"/>
  <c r="AZ129" i="1"/>
  <c r="BE129" i="1" s="1"/>
  <c r="BA129" i="1"/>
  <c r="BF129" i="1" s="1"/>
  <c r="BB129" i="1"/>
  <c r="BG129" i="1" s="1"/>
  <c r="AZ130" i="1"/>
  <c r="BE130" i="1" s="1"/>
  <c r="BA130" i="1"/>
  <c r="BF130" i="1" s="1"/>
  <c r="BB130" i="1"/>
  <c r="BG130" i="1" s="1"/>
  <c r="AZ131" i="1"/>
  <c r="BE131" i="1" s="1"/>
  <c r="BA131" i="1"/>
  <c r="BF131" i="1" s="1"/>
  <c r="BB131" i="1"/>
  <c r="BG131" i="1" s="1"/>
  <c r="AZ132" i="1"/>
  <c r="BE132" i="1" s="1"/>
  <c r="BA132" i="1"/>
  <c r="BF132" i="1" s="1"/>
  <c r="BB132" i="1"/>
  <c r="BG132" i="1" s="1"/>
  <c r="AZ133" i="1"/>
  <c r="BE133" i="1" s="1"/>
  <c r="BA133" i="1"/>
  <c r="BF133" i="1" s="1"/>
  <c r="BB133" i="1"/>
  <c r="BG133" i="1" s="1"/>
  <c r="AZ134" i="1"/>
  <c r="BE134" i="1" s="1"/>
  <c r="BA134" i="1"/>
  <c r="BF134" i="1" s="1"/>
  <c r="BB134" i="1"/>
  <c r="BG134" i="1" s="1"/>
  <c r="AZ135" i="1"/>
  <c r="BE135" i="1" s="1"/>
  <c r="BA135" i="1"/>
  <c r="BF135" i="1" s="1"/>
  <c r="BB135" i="1"/>
  <c r="BG135" i="1" s="1"/>
  <c r="AZ136" i="1"/>
  <c r="BE136" i="1" s="1"/>
  <c r="BA136" i="1"/>
  <c r="BF136" i="1" s="1"/>
  <c r="BB136" i="1"/>
  <c r="BG136" i="1" s="1"/>
  <c r="AZ137" i="1"/>
  <c r="BE137" i="1" s="1"/>
  <c r="BA137" i="1"/>
  <c r="BF137" i="1" s="1"/>
  <c r="BB137" i="1"/>
  <c r="BG137" i="1" s="1"/>
  <c r="AZ138" i="1"/>
  <c r="BE138" i="1" s="1"/>
  <c r="BA138" i="1"/>
  <c r="BF138" i="1" s="1"/>
  <c r="BB138" i="1"/>
  <c r="BG138" i="1" s="1"/>
  <c r="AZ139" i="1"/>
  <c r="BE139" i="1" s="1"/>
  <c r="BA139" i="1"/>
  <c r="BF139" i="1" s="1"/>
  <c r="BB139" i="1"/>
  <c r="BG139" i="1" s="1"/>
  <c r="AZ140" i="1"/>
  <c r="BE140" i="1" s="1"/>
  <c r="BA140" i="1"/>
  <c r="BF140" i="1" s="1"/>
  <c r="BB140" i="1"/>
  <c r="BG140" i="1" s="1"/>
  <c r="AZ141" i="1"/>
  <c r="BE141" i="1" s="1"/>
  <c r="BA141" i="1"/>
  <c r="BF141" i="1" s="1"/>
  <c r="BB141" i="1"/>
  <c r="BG141" i="1" s="1"/>
  <c r="AZ142" i="1"/>
  <c r="BE142" i="1" s="1"/>
  <c r="BA142" i="1"/>
  <c r="BF142" i="1" s="1"/>
  <c r="BB142" i="1"/>
  <c r="BG142" i="1" s="1"/>
  <c r="AZ143" i="1"/>
  <c r="BE143" i="1" s="1"/>
  <c r="BA143" i="1"/>
  <c r="BF143" i="1" s="1"/>
  <c r="BB143" i="1"/>
  <c r="BG143" i="1" s="1"/>
  <c r="AZ144" i="1"/>
  <c r="BE144" i="1" s="1"/>
  <c r="BA144" i="1"/>
  <c r="BF144" i="1" s="1"/>
  <c r="BB144" i="1"/>
  <c r="BG144" i="1" s="1"/>
  <c r="AZ145" i="1"/>
  <c r="BE145" i="1" s="1"/>
  <c r="BA145" i="1"/>
  <c r="BF145" i="1" s="1"/>
  <c r="BB145" i="1"/>
  <c r="BG145" i="1" s="1"/>
  <c r="AZ146" i="1"/>
  <c r="BE146" i="1" s="1"/>
  <c r="BA146" i="1"/>
  <c r="BF146" i="1" s="1"/>
  <c r="BB146" i="1"/>
  <c r="BG146" i="1" s="1"/>
  <c r="AZ147" i="1"/>
  <c r="BE147" i="1" s="1"/>
  <c r="BA147" i="1"/>
  <c r="BF147" i="1" s="1"/>
  <c r="BB147" i="1"/>
  <c r="BG147" i="1" s="1"/>
  <c r="AZ148" i="1"/>
  <c r="BE148" i="1" s="1"/>
  <c r="BA148" i="1"/>
  <c r="BF148" i="1" s="1"/>
  <c r="BB148" i="1"/>
  <c r="BG148" i="1" s="1"/>
  <c r="AZ149" i="1"/>
  <c r="BE149" i="1" s="1"/>
  <c r="BA149" i="1"/>
  <c r="BF149" i="1" s="1"/>
  <c r="BB149" i="1"/>
  <c r="BG149" i="1" s="1"/>
  <c r="AZ150" i="1"/>
  <c r="BE150" i="1" s="1"/>
  <c r="BA150" i="1"/>
  <c r="BF150" i="1" s="1"/>
  <c r="BB150" i="1"/>
  <c r="BG150" i="1" s="1"/>
  <c r="AZ151" i="1"/>
  <c r="BE151" i="1" s="1"/>
  <c r="BA151" i="1"/>
  <c r="BF151" i="1" s="1"/>
  <c r="BB151" i="1"/>
  <c r="BG151" i="1" s="1"/>
  <c r="AZ152" i="1"/>
  <c r="BE152" i="1" s="1"/>
  <c r="BA152" i="1"/>
  <c r="BF152" i="1" s="1"/>
  <c r="BB152" i="1"/>
  <c r="BG152" i="1" s="1"/>
  <c r="AZ153" i="1"/>
  <c r="BE153" i="1" s="1"/>
  <c r="BA153" i="1"/>
  <c r="BF153" i="1" s="1"/>
  <c r="BB153" i="1"/>
  <c r="BG153" i="1" s="1"/>
  <c r="AZ154" i="1"/>
  <c r="BE154" i="1" s="1"/>
  <c r="BA154" i="1"/>
  <c r="BF154" i="1" s="1"/>
  <c r="BB154" i="1"/>
  <c r="BG154" i="1" s="1"/>
  <c r="AZ155" i="1"/>
  <c r="BE155" i="1" s="1"/>
  <c r="BA155" i="1"/>
  <c r="BF155" i="1" s="1"/>
  <c r="BB155" i="1"/>
  <c r="BG155" i="1" s="1"/>
  <c r="AZ156" i="1"/>
  <c r="BE156" i="1" s="1"/>
  <c r="BA156" i="1"/>
  <c r="BF156" i="1" s="1"/>
  <c r="BB156" i="1"/>
  <c r="BG156" i="1" s="1"/>
  <c r="AZ157" i="1"/>
  <c r="BE157" i="1" s="1"/>
  <c r="BA157" i="1"/>
  <c r="BF157" i="1" s="1"/>
  <c r="BB157" i="1"/>
  <c r="BG157" i="1" s="1"/>
  <c r="AZ158" i="1"/>
  <c r="BE158" i="1" s="1"/>
  <c r="BA158" i="1"/>
  <c r="BF158" i="1" s="1"/>
  <c r="BB158" i="1"/>
  <c r="BG158" i="1" s="1"/>
  <c r="AZ159" i="1"/>
  <c r="BE159" i="1" s="1"/>
  <c r="BA159" i="1"/>
  <c r="BF159" i="1" s="1"/>
  <c r="BB159" i="1"/>
  <c r="BG159" i="1" s="1"/>
  <c r="AZ160" i="1"/>
  <c r="BE160" i="1" s="1"/>
  <c r="BA160" i="1"/>
  <c r="BF160" i="1" s="1"/>
  <c r="BB160" i="1"/>
  <c r="BG160" i="1" s="1"/>
  <c r="AZ161" i="1"/>
  <c r="BE161" i="1" s="1"/>
  <c r="BA161" i="1"/>
  <c r="BF161" i="1" s="1"/>
  <c r="BB161" i="1"/>
  <c r="BG161" i="1" s="1"/>
  <c r="AZ162" i="1"/>
  <c r="BE162" i="1" s="1"/>
  <c r="BA162" i="1"/>
  <c r="BF162" i="1" s="1"/>
  <c r="BB162" i="1"/>
  <c r="BG162" i="1" s="1"/>
  <c r="AZ163" i="1"/>
  <c r="BE163" i="1" s="1"/>
  <c r="BA163" i="1"/>
  <c r="BF163" i="1" s="1"/>
  <c r="BB163" i="1"/>
  <c r="BG163" i="1" s="1"/>
  <c r="AZ164" i="1"/>
  <c r="BE164" i="1" s="1"/>
  <c r="BA164" i="1"/>
  <c r="BF164" i="1" s="1"/>
  <c r="BB164" i="1"/>
  <c r="BG164" i="1" s="1"/>
  <c r="AZ165" i="1"/>
  <c r="BE165" i="1" s="1"/>
  <c r="BA165" i="1"/>
  <c r="BF165" i="1" s="1"/>
  <c r="BB165" i="1"/>
  <c r="BG165" i="1" s="1"/>
  <c r="AZ166" i="1"/>
  <c r="BE166" i="1" s="1"/>
  <c r="BA166" i="1"/>
  <c r="BF166" i="1" s="1"/>
  <c r="BB166" i="1"/>
  <c r="BG166" i="1" s="1"/>
  <c r="AZ167" i="1"/>
  <c r="BE167" i="1" s="1"/>
  <c r="BA167" i="1"/>
  <c r="BF167" i="1" s="1"/>
  <c r="BB167" i="1"/>
  <c r="BG167" i="1" s="1"/>
  <c r="AZ168" i="1"/>
  <c r="BE168" i="1" s="1"/>
  <c r="BA168" i="1"/>
  <c r="BF168" i="1" s="1"/>
  <c r="BB168" i="1"/>
  <c r="BG168" i="1" s="1"/>
  <c r="AZ169" i="1"/>
  <c r="BE169" i="1" s="1"/>
  <c r="BA169" i="1"/>
  <c r="BF169" i="1" s="1"/>
  <c r="BB169" i="1"/>
  <c r="BG169" i="1" s="1"/>
  <c r="AZ170" i="1"/>
  <c r="BE170" i="1" s="1"/>
  <c r="BA170" i="1"/>
  <c r="BF170" i="1" s="1"/>
  <c r="BB170" i="1"/>
  <c r="BG170" i="1" s="1"/>
  <c r="AZ171" i="1"/>
  <c r="BE171" i="1" s="1"/>
  <c r="BA171" i="1"/>
  <c r="BF171" i="1" s="1"/>
  <c r="BB171" i="1"/>
  <c r="BG171" i="1" s="1"/>
  <c r="AZ172" i="1"/>
  <c r="BE172" i="1" s="1"/>
  <c r="BA172" i="1"/>
  <c r="BF172" i="1" s="1"/>
  <c r="BB172" i="1"/>
  <c r="BG172" i="1" s="1"/>
  <c r="AZ173" i="1"/>
  <c r="BE173" i="1" s="1"/>
  <c r="BA173" i="1"/>
  <c r="BF173" i="1" s="1"/>
  <c r="BB173" i="1"/>
  <c r="BG173" i="1" s="1"/>
  <c r="AZ174" i="1"/>
  <c r="BE174" i="1" s="1"/>
  <c r="BA174" i="1"/>
  <c r="BF174" i="1" s="1"/>
  <c r="BB174" i="1"/>
  <c r="BG174" i="1" s="1"/>
  <c r="AZ175" i="1"/>
  <c r="BE175" i="1" s="1"/>
  <c r="BA175" i="1"/>
  <c r="BF175" i="1" s="1"/>
  <c r="BB175" i="1"/>
  <c r="BG175" i="1" s="1"/>
  <c r="AZ176" i="1"/>
  <c r="BE176" i="1" s="1"/>
  <c r="BA176" i="1"/>
  <c r="BF176" i="1" s="1"/>
  <c r="BB176" i="1"/>
  <c r="BG176" i="1" s="1"/>
  <c r="AZ177" i="1"/>
  <c r="BE177" i="1" s="1"/>
  <c r="BA177" i="1"/>
  <c r="BF177" i="1" s="1"/>
  <c r="BB177" i="1"/>
  <c r="BG177" i="1" s="1"/>
  <c r="AZ178" i="1"/>
  <c r="BE178" i="1" s="1"/>
  <c r="BA178" i="1"/>
  <c r="BF178" i="1" s="1"/>
  <c r="BB178" i="1"/>
  <c r="BG178" i="1" s="1"/>
  <c r="AZ179" i="1"/>
  <c r="BE179" i="1" s="1"/>
  <c r="BA179" i="1"/>
  <c r="BF179" i="1" s="1"/>
  <c r="BB179" i="1"/>
  <c r="BG179" i="1" s="1"/>
  <c r="AZ180" i="1"/>
  <c r="BE180" i="1" s="1"/>
  <c r="BA180" i="1"/>
  <c r="BF180" i="1" s="1"/>
  <c r="BB180" i="1"/>
  <c r="BG180" i="1" s="1"/>
  <c r="AZ181" i="1"/>
  <c r="BE181" i="1" s="1"/>
  <c r="BA181" i="1"/>
  <c r="BF181" i="1" s="1"/>
  <c r="BB181" i="1"/>
  <c r="BG181" i="1" s="1"/>
  <c r="AZ182" i="1"/>
  <c r="BE182" i="1" s="1"/>
  <c r="BA182" i="1"/>
  <c r="BF182" i="1" s="1"/>
  <c r="BB182" i="1"/>
  <c r="BG182" i="1" s="1"/>
  <c r="AZ183" i="1"/>
  <c r="BE183" i="1" s="1"/>
  <c r="BA183" i="1"/>
  <c r="BF183" i="1" s="1"/>
  <c r="BB183" i="1"/>
  <c r="BG183" i="1" s="1"/>
  <c r="AZ184" i="1"/>
  <c r="BE184" i="1" s="1"/>
  <c r="BA184" i="1"/>
  <c r="BF184" i="1" s="1"/>
  <c r="BB184" i="1"/>
  <c r="BG184" i="1" s="1"/>
  <c r="AZ185" i="1"/>
  <c r="BE185" i="1" s="1"/>
  <c r="BA185" i="1"/>
  <c r="BF185" i="1" s="1"/>
  <c r="BB185" i="1"/>
  <c r="BG185" i="1" s="1"/>
  <c r="AZ186" i="1"/>
  <c r="BE186" i="1" s="1"/>
  <c r="BA186" i="1"/>
  <c r="BF186" i="1" s="1"/>
  <c r="BB186" i="1"/>
  <c r="BG186" i="1" s="1"/>
  <c r="AZ187" i="1"/>
  <c r="BE187" i="1" s="1"/>
  <c r="BA187" i="1"/>
  <c r="BF187" i="1" s="1"/>
  <c r="BB187" i="1"/>
  <c r="BG187" i="1" s="1"/>
  <c r="AZ188" i="1"/>
  <c r="BE188" i="1" s="1"/>
  <c r="BA188" i="1"/>
  <c r="BF188" i="1" s="1"/>
  <c r="BB188" i="1"/>
  <c r="BG188" i="1" s="1"/>
  <c r="AZ189" i="1"/>
  <c r="BE189" i="1" s="1"/>
  <c r="BA189" i="1"/>
  <c r="BF189" i="1" s="1"/>
  <c r="BB189" i="1"/>
  <c r="BG189" i="1" s="1"/>
  <c r="AZ190" i="1"/>
  <c r="BE190" i="1" s="1"/>
  <c r="BA190" i="1"/>
  <c r="BF190" i="1" s="1"/>
  <c r="BB190" i="1"/>
  <c r="BG190" i="1" s="1"/>
  <c r="AZ191" i="1"/>
  <c r="BE191" i="1" s="1"/>
  <c r="BA191" i="1"/>
  <c r="BF191" i="1" s="1"/>
  <c r="BB191" i="1"/>
  <c r="BG191" i="1" s="1"/>
  <c r="AZ192" i="1"/>
  <c r="BE192" i="1" s="1"/>
  <c r="BA192" i="1"/>
  <c r="BF192" i="1" s="1"/>
  <c r="BB192" i="1"/>
  <c r="BG192" i="1" s="1"/>
  <c r="AZ193" i="1"/>
  <c r="BE193" i="1" s="1"/>
  <c r="BA193" i="1"/>
  <c r="BF193" i="1" s="1"/>
  <c r="BB193" i="1"/>
  <c r="BG193" i="1" s="1"/>
  <c r="AZ194" i="1"/>
  <c r="BE194" i="1" s="1"/>
  <c r="BA194" i="1"/>
  <c r="BF194" i="1" s="1"/>
  <c r="BB194" i="1"/>
  <c r="BG194" i="1" s="1"/>
  <c r="AZ195" i="1"/>
  <c r="BE195" i="1" s="1"/>
  <c r="BA195" i="1"/>
  <c r="BF195" i="1" s="1"/>
  <c r="BB195" i="1"/>
  <c r="BG195" i="1" s="1"/>
  <c r="AZ196" i="1"/>
  <c r="BE196" i="1" s="1"/>
  <c r="BA196" i="1"/>
  <c r="BF196" i="1" s="1"/>
  <c r="BB196" i="1"/>
  <c r="BG196" i="1" s="1"/>
  <c r="AZ197" i="1"/>
  <c r="BE197" i="1" s="1"/>
  <c r="BA197" i="1"/>
  <c r="BF197" i="1" s="1"/>
  <c r="BB197" i="1"/>
  <c r="BG197" i="1" s="1"/>
  <c r="AZ198" i="1"/>
  <c r="BE198" i="1" s="1"/>
  <c r="BA198" i="1"/>
  <c r="BF198" i="1" s="1"/>
  <c r="BB198" i="1"/>
  <c r="BG198" i="1" s="1"/>
  <c r="AZ199" i="1"/>
  <c r="BE199" i="1" s="1"/>
  <c r="BA199" i="1"/>
  <c r="BF199" i="1" s="1"/>
  <c r="BB199" i="1"/>
  <c r="BG199" i="1" s="1"/>
  <c r="AZ200" i="1"/>
  <c r="BE200" i="1" s="1"/>
  <c r="BA200" i="1"/>
  <c r="BF200" i="1" s="1"/>
  <c r="BB200" i="1"/>
  <c r="BG200" i="1" s="1"/>
  <c r="AZ201" i="1"/>
  <c r="BE201" i="1" s="1"/>
  <c r="BA201" i="1"/>
  <c r="BF201" i="1" s="1"/>
  <c r="BB201" i="1"/>
  <c r="BG201" i="1" s="1"/>
  <c r="AZ202" i="1"/>
  <c r="BE202" i="1" s="1"/>
  <c r="BA202" i="1"/>
  <c r="BF202" i="1" s="1"/>
  <c r="BB202" i="1"/>
  <c r="BG202" i="1" s="1"/>
  <c r="AZ203" i="1"/>
  <c r="BE203" i="1" s="1"/>
  <c r="BA203" i="1"/>
  <c r="BF203" i="1" s="1"/>
  <c r="BB203" i="1"/>
  <c r="BG203" i="1" s="1"/>
  <c r="AZ204" i="1"/>
  <c r="BE204" i="1" s="1"/>
  <c r="BA204" i="1"/>
  <c r="BF204" i="1" s="1"/>
  <c r="BB204" i="1"/>
  <c r="BG204" i="1" s="1"/>
  <c r="AZ205" i="1"/>
  <c r="BE205" i="1" s="1"/>
  <c r="BA205" i="1"/>
  <c r="BF205" i="1" s="1"/>
  <c r="BB205" i="1"/>
  <c r="BG205" i="1" s="1"/>
  <c r="AZ206" i="1"/>
  <c r="BE206" i="1" s="1"/>
  <c r="BA206" i="1"/>
  <c r="BF206" i="1" s="1"/>
  <c r="BB206" i="1"/>
  <c r="BG206" i="1" s="1"/>
  <c r="AZ207" i="1"/>
  <c r="BE207" i="1" s="1"/>
  <c r="BA207" i="1"/>
  <c r="BF207" i="1" s="1"/>
  <c r="BB207" i="1"/>
  <c r="BG207" i="1" s="1"/>
  <c r="AZ208" i="1"/>
  <c r="BE208" i="1" s="1"/>
  <c r="BA208" i="1"/>
  <c r="BF208" i="1" s="1"/>
  <c r="BB208" i="1"/>
  <c r="BG208" i="1" s="1"/>
  <c r="AZ209" i="1"/>
  <c r="BE209" i="1" s="1"/>
  <c r="BA209" i="1"/>
  <c r="BF209" i="1" s="1"/>
  <c r="BB209" i="1"/>
  <c r="BG209" i="1" s="1"/>
  <c r="AZ210" i="1"/>
  <c r="BE210" i="1" s="1"/>
  <c r="BA210" i="1"/>
  <c r="BF210" i="1" s="1"/>
  <c r="BB210" i="1"/>
  <c r="BG210" i="1" s="1"/>
  <c r="AZ211" i="1"/>
  <c r="BE211" i="1" s="1"/>
  <c r="BA211" i="1"/>
  <c r="BF211" i="1" s="1"/>
  <c r="BB211" i="1"/>
  <c r="BG211" i="1" s="1"/>
  <c r="AZ212" i="1"/>
  <c r="BE212" i="1" s="1"/>
  <c r="BA212" i="1"/>
  <c r="BF212" i="1" s="1"/>
  <c r="BB212" i="1"/>
  <c r="BG212" i="1" s="1"/>
  <c r="AZ213" i="1"/>
  <c r="BE213" i="1" s="1"/>
  <c r="BA213" i="1"/>
  <c r="BF213" i="1" s="1"/>
  <c r="BB213" i="1"/>
  <c r="BG213" i="1" s="1"/>
  <c r="AZ214" i="1"/>
  <c r="BE214" i="1" s="1"/>
  <c r="BA214" i="1"/>
  <c r="BF214" i="1" s="1"/>
  <c r="BB214" i="1"/>
  <c r="BG214" i="1" s="1"/>
  <c r="AZ215" i="1"/>
  <c r="BE215" i="1" s="1"/>
  <c r="BA215" i="1"/>
  <c r="BF215" i="1" s="1"/>
  <c r="BB215" i="1"/>
  <c r="BG215" i="1" s="1"/>
  <c r="AZ216" i="1"/>
  <c r="BE216" i="1" s="1"/>
  <c r="BA216" i="1"/>
  <c r="BF216" i="1" s="1"/>
  <c r="BB216" i="1"/>
  <c r="BG216" i="1" s="1"/>
  <c r="AZ217" i="1"/>
  <c r="BE217" i="1" s="1"/>
  <c r="BA217" i="1"/>
  <c r="BF217" i="1" s="1"/>
  <c r="BB217" i="1"/>
  <c r="BG217" i="1" s="1"/>
  <c r="AZ218" i="1"/>
  <c r="BE218" i="1" s="1"/>
  <c r="BA218" i="1"/>
  <c r="BF218" i="1" s="1"/>
  <c r="BB218" i="1"/>
  <c r="BG218" i="1" s="1"/>
  <c r="AZ219" i="1"/>
  <c r="BE219" i="1" s="1"/>
  <c r="BA219" i="1"/>
  <c r="BF219" i="1" s="1"/>
  <c r="BB219" i="1"/>
  <c r="BG219" i="1" s="1"/>
  <c r="AZ220" i="1"/>
  <c r="BE220" i="1" s="1"/>
  <c r="BA220" i="1"/>
  <c r="BF220" i="1" s="1"/>
  <c r="BB220" i="1"/>
  <c r="BG220" i="1" s="1"/>
  <c r="AZ221" i="1"/>
  <c r="BE221" i="1" s="1"/>
  <c r="BA221" i="1"/>
  <c r="BF221" i="1" s="1"/>
  <c r="BB221" i="1"/>
  <c r="BG221" i="1" s="1"/>
  <c r="AZ222" i="1"/>
  <c r="BE222" i="1" s="1"/>
  <c r="BA222" i="1"/>
  <c r="BF222" i="1" s="1"/>
  <c r="BB222" i="1"/>
  <c r="BG222" i="1" s="1"/>
  <c r="AZ223" i="1"/>
  <c r="BE223" i="1" s="1"/>
  <c r="BA223" i="1"/>
  <c r="BF223" i="1" s="1"/>
  <c r="BB223" i="1"/>
  <c r="BG223" i="1" s="1"/>
  <c r="AZ224" i="1"/>
  <c r="BE224" i="1" s="1"/>
  <c r="BA224" i="1"/>
  <c r="BF224" i="1" s="1"/>
  <c r="BB224" i="1"/>
  <c r="BG224" i="1" s="1"/>
  <c r="AZ225" i="1"/>
  <c r="BE225" i="1" s="1"/>
  <c r="BA225" i="1"/>
  <c r="BF225" i="1" s="1"/>
  <c r="BB225" i="1"/>
  <c r="BG225" i="1" s="1"/>
  <c r="AZ226" i="1"/>
  <c r="BE226" i="1" s="1"/>
  <c r="BA226" i="1"/>
  <c r="BF226" i="1" s="1"/>
  <c r="BB226" i="1"/>
  <c r="BG226" i="1" s="1"/>
  <c r="AZ227" i="1"/>
  <c r="BE227" i="1" s="1"/>
  <c r="BA227" i="1"/>
  <c r="BF227" i="1" s="1"/>
  <c r="BB227" i="1"/>
  <c r="BG227" i="1" s="1"/>
  <c r="AZ228" i="1"/>
  <c r="BE228" i="1" s="1"/>
  <c r="BA228" i="1"/>
  <c r="BF228" i="1" s="1"/>
  <c r="BB228" i="1"/>
  <c r="BG228" i="1" s="1"/>
  <c r="AZ229" i="1"/>
  <c r="BE229" i="1" s="1"/>
  <c r="BA229" i="1"/>
  <c r="BF229" i="1" s="1"/>
  <c r="BB229" i="1"/>
  <c r="BG229" i="1" s="1"/>
  <c r="AZ230" i="1"/>
  <c r="BE230" i="1" s="1"/>
  <c r="BA230" i="1"/>
  <c r="BF230" i="1" s="1"/>
  <c r="BB230" i="1"/>
  <c r="BG230" i="1" s="1"/>
  <c r="AZ231" i="1"/>
  <c r="BE231" i="1" s="1"/>
  <c r="BA231" i="1"/>
  <c r="BF231" i="1" s="1"/>
  <c r="BB231" i="1"/>
  <c r="BG231" i="1" s="1"/>
  <c r="AZ232" i="1"/>
  <c r="BE232" i="1" s="1"/>
  <c r="BA232" i="1"/>
  <c r="BF232" i="1" s="1"/>
  <c r="BB232" i="1"/>
  <c r="BG232" i="1" s="1"/>
  <c r="AZ233" i="1"/>
  <c r="BE233" i="1" s="1"/>
  <c r="BA233" i="1"/>
  <c r="BF233" i="1" s="1"/>
  <c r="BB233" i="1"/>
  <c r="BG233" i="1" s="1"/>
  <c r="AZ234" i="1"/>
  <c r="BE234" i="1" s="1"/>
  <c r="BA234" i="1"/>
  <c r="BF234" i="1" s="1"/>
  <c r="BB234" i="1"/>
  <c r="BG234" i="1" s="1"/>
  <c r="AZ235" i="1"/>
  <c r="BE235" i="1" s="1"/>
  <c r="BA235" i="1"/>
  <c r="BF235" i="1" s="1"/>
  <c r="BB235" i="1"/>
  <c r="BG235" i="1" s="1"/>
  <c r="AZ236" i="1"/>
  <c r="BE236" i="1" s="1"/>
  <c r="BA236" i="1"/>
  <c r="BF236" i="1" s="1"/>
  <c r="BB236" i="1"/>
  <c r="BG236" i="1" s="1"/>
  <c r="AZ237" i="1"/>
  <c r="BE237" i="1" s="1"/>
  <c r="BA237" i="1"/>
  <c r="BF237" i="1" s="1"/>
  <c r="BB237" i="1"/>
  <c r="BG237" i="1" s="1"/>
  <c r="AZ238" i="1"/>
  <c r="BE238" i="1" s="1"/>
  <c r="BA238" i="1"/>
  <c r="BF238" i="1" s="1"/>
  <c r="BB238" i="1"/>
  <c r="BG238" i="1" s="1"/>
  <c r="AZ239" i="1"/>
  <c r="BE239" i="1" s="1"/>
  <c r="BA239" i="1"/>
  <c r="BF239" i="1" s="1"/>
  <c r="BB239" i="1"/>
  <c r="BG239" i="1" s="1"/>
  <c r="AZ240" i="1"/>
  <c r="BE240" i="1" s="1"/>
  <c r="BA240" i="1"/>
  <c r="BF240" i="1" s="1"/>
  <c r="BB240" i="1"/>
  <c r="BG240" i="1" s="1"/>
  <c r="AZ241" i="1"/>
  <c r="BE241" i="1" s="1"/>
  <c r="BA241" i="1"/>
  <c r="BF241" i="1" s="1"/>
  <c r="BB241" i="1"/>
  <c r="BG241" i="1" s="1"/>
  <c r="AZ242" i="1"/>
  <c r="BE242" i="1" s="1"/>
  <c r="BA242" i="1"/>
  <c r="BF242" i="1" s="1"/>
  <c r="BB242" i="1"/>
  <c r="BG242" i="1" s="1"/>
  <c r="AZ243" i="1"/>
  <c r="BA243" i="1"/>
  <c r="BF243" i="1" s="1"/>
  <c r="BB243" i="1"/>
  <c r="BG243" i="1" s="1"/>
  <c r="AZ244" i="1"/>
  <c r="BE244" i="1" s="1"/>
  <c r="BA244" i="1"/>
  <c r="BF244" i="1" s="1"/>
  <c r="BB244" i="1"/>
  <c r="BG244" i="1" s="1"/>
  <c r="AZ245" i="1"/>
  <c r="BE245" i="1" s="1"/>
  <c r="BA245" i="1"/>
  <c r="BF245" i="1" s="1"/>
  <c r="BB245" i="1"/>
  <c r="BG245" i="1" s="1"/>
  <c r="AZ246" i="1"/>
  <c r="BE246" i="1" s="1"/>
  <c r="BA246" i="1"/>
  <c r="BF246" i="1" s="1"/>
  <c r="BB246" i="1"/>
  <c r="BG246" i="1" s="1"/>
  <c r="AZ247" i="1"/>
  <c r="BE247" i="1" s="1"/>
  <c r="BA247" i="1"/>
  <c r="BF247" i="1" s="1"/>
  <c r="BB247" i="1"/>
  <c r="BG247" i="1" s="1"/>
  <c r="AZ248" i="1"/>
  <c r="BE248" i="1" s="1"/>
  <c r="BA248" i="1"/>
  <c r="BF248" i="1" s="1"/>
  <c r="BB248" i="1"/>
  <c r="BG248" i="1" s="1"/>
  <c r="AZ249" i="1"/>
  <c r="BE249" i="1" s="1"/>
  <c r="BA249" i="1"/>
  <c r="BF249" i="1" s="1"/>
  <c r="BB249" i="1"/>
  <c r="BG249" i="1" s="1"/>
  <c r="AZ250" i="1"/>
  <c r="BE250" i="1" s="1"/>
  <c r="BA250" i="1"/>
  <c r="BF250" i="1" s="1"/>
  <c r="BB250" i="1"/>
  <c r="BG250" i="1" s="1"/>
  <c r="AZ251" i="1"/>
  <c r="BE251" i="1" s="1"/>
  <c r="BA251" i="1"/>
  <c r="BF251" i="1" s="1"/>
  <c r="BB251" i="1"/>
  <c r="BG251" i="1" s="1"/>
  <c r="AZ252" i="1"/>
  <c r="BE252" i="1" s="1"/>
  <c r="BA252" i="1"/>
  <c r="BF252" i="1" s="1"/>
  <c r="BB252" i="1"/>
  <c r="BG252" i="1" s="1"/>
  <c r="AZ253" i="1"/>
  <c r="BE253" i="1" s="1"/>
  <c r="BA253" i="1"/>
  <c r="BF253" i="1" s="1"/>
  <c r="BB253" i="1"/>
  <c r="BG253" i="1" s="1"/>
  <c r="AZ254" i="1"/>
  <c r="BE254" i="1" s="1"/>
  <c r="BA254" i="1"/>
  <c r="BF254" i="1" s="1"/>
  <c r="BB254" i="1"/>
  <c r="BG254" i="1" s="1"/>
  <c r="AZ255" i="1"/>
  <c r="BE255" i="1" s="1"/>
  <c r="BA255" i="1"/>
  <c r="BF255" i="1" s="1"/>
  <c r="BB255" i="1"/>
  <c r="BG255" i="1" s="1"/>
  <c r="AZ256" i="1"/>
  <c r="BE256" i="1" s="1"/>
  <c r="BA256" i="1"/>
  <c r="BF256" i="1" s="1"/>
  <c r="BB256" i="1"/>
  <c r="BG256" i="1" s="1"/>
  <c r="AZ257" i="1"/>
  <c r="BE257" i="1" s="1"/>
  <c r="BA257" i="1"/>
  <c r="BF257" i="1" s="1"/>
  <c r="BB257" i="1"/>
  <c r="BG257" i="1" s="1"/>
  <c r="AZ258" i="1"/>
  <c r="BE258" i="1" s="1"/>
  <c r="BA258" i="1"/>
  <c r="BF258" i="1" s="1"/>
  <c r="BB258" i="1"/>
  <c r="BG258" i="1" s="1"/>
  <c r="AZ259" i="1"/>
  <c r="BE259" i="1" s="1"/>
  <c r="BA259" i="1"/>
  <c r="BF259" i="1" s="1"/>
  <c r="BB259" i="1"/>
  <c r="BG259" i="1" s="1"/>
  <c r="AZ260" i="1"/>
  <c r="BE260" i="1" s="1"/>
  <c r="BA260" i="1"/>
  <c r="BF260" i="1" s="1"/>
  <c r="BB260" i="1"/>
  <c r="BG260" i="1" s="1"/>
  <c r="AZ261" i="1"/>
  <c r="BE261" i="1" s="1"/>
  <c r="BA261" i="1"/>
  <c r="BF261" i="1" s="1"/>
  <c r="BB261" i="1"/>
  <c r="BG261" i="1" s="1"/>
  <c r="AZ262" i="1"/>
  <c r="BE262" i="1" s="1"/>
  <c r="BA262" i="1"/>
  <c r="BF262" i="1" s="1"/>
  <c r="BB262" i="1"/>
  <c r="BG262" i="1" s="1"/>
  <c r="AZ263" i="1"/>
  <c r="BE263" i="1" s="1"/>
  <c r="BA263" i="1"/>
  <c r="BF263" i="1" s="1"/>
  <c r="BB263" i="1"/>
  <c r="BG263" i="1" s="1"/>
  <c r="AZ264" i="1"/>
  <c r="BE264" i="1" s="1"/>
  <c r="BA264" i="1"/>
  <c r="BF264" i="1" s="1"/>
  <c r="BB264" i="1"/>
  <c r="BG264" i="1" s="1"/>
  <c r="AZ265" i="1"/>
  <c r="BE265" i="1" s="1"/>
  <c r="BA265" i="1"/>
  <c r="BF265" i="1" s="1"/>
  <c r="BB265" i="1"/>
  <c r="BG265" i="1" s="1"/>
  <c r="AZ266" i="1"/>
  <c r="BE266" i="1" s="1"/>
  <c r="BA266" i="1"/>
  <c r="BF266" i="1" s="1"/>
  <c r="BB266" i="1"/>
  <c r="BG266" i="1" s="1"/>
  <c r="AZ267" i="1"/>
  <c r="BE267" i="1" s="1"/>
  <c r="BA267" i="1"/>
  <c r="BF267" i="1" s="1"/>
  <c r="BB267" i="1"/>
  <c r="BG267" i="1" s="1"/>
  <c r="AZ268" i="1"/>
  <c r="BE268" i="1" s="1"/>
  <c r="BA268" i="1"/>
  <c r="BF268" i="1" s="1"/>
  <c r="BB268" i="1"/>
  <c r="BG268" i="1" s="1"/>
  <c r="AZ269" i="1"/>
  <c r="BE269" i="1" s="1"/>
  <c r="BA269" i="1"/>
  <c r="BF269" i="1" s="1"/>
  <c r="BB269" i="1"/>
  <c r="BG269" i="1" s="1"/>
  <c r="AZ270" i="1"/>
  <c r="BE270" i="1" s="1"/>
  <c r="BA270" i="1"/>
  <c r="BF270" i="1" s="1"/>
  <c r="BB270" i="1"/>
  <c r="BG270" i="1" s="1"/>
  <c r="AZ271" i="1"/>
  <c r="BE271" i="1" s="1"/>
  <c r="BA271" i="1"/>
  <c r="BF271" i="1" s="1"/>
  <c r="BB271" i="1"/>
  <c r="BG271" i="1" s="1"/>
  <c r="AZ272" i="1"/>
  <c r="BE272" i="1" s="1"/>
  <c r="BA272" i="1"/>
  <c r="BF272" i="1" s="1"/>
  <c r="BB272" i="1"/>
  <c r="BG272" i="1" s="1"/>
  <c r="AZ273" i="1"/>
  <c r="BE273" i="1" s="1"/>
  <c r="BA273" i="1"/>
  <c r="BF273" i="1" s="1"/>
  <c r="BB273" i="1"/>
  <c r="BG273" i="1" s="1"/>
  <c r="AZ274" i="1"/>
  <c r="BE274" i="1" s="1"/>
  <c r="BA274" i="1"/>
  <c r="BF274" i="1" s="1"/>
  <c r="BB274" i="1"/>
  <c r="BG274" i="1" s="1"/>
  <c r="AZ275" i="1"/>
  <c r="BE275" i="1" s="1"/>
  <c r="BA275" i="1"/>
  <c r="BF275" i="1" s="1"/>
  <c r="BB275" i="1"/>
  <c r="BG275" i="1" s="1"/>
  <c r="AZ276" i="1"/>
  <c r="BE276" i="1" s="1"/>
  <c r="BA276" i="1"/>
  <c r="BF276" i="1" s="1"/>
  <c r="BB276" i="1"/>
  <c r="BG276" i="1" s="1"/>
  <c r="AZ277" i="1"/>
  <c r="BE277" i="1" s="1"/>
  <c r="BA277" i="1"/>
  <c r="BF277" i="1" s="1"/>
  <c r="BB277" i="1"/>
  <c r="BG277" i="1" s="1"/>
  <c r="AZ278" i="1"/>
  <c r="BE278" i="1" s="1"/>
  <c r="BA278" i="1"/>
  <c r="BF278" i="1" s="1"/>
  <c r="BB278" i="1"/>
  <c r="BG278" i="1" s="1"/>
  <c r="AZ279" i="1"/>
  <c r="BE279" i="1" s="1"/>
  <c r="BA279" i="1"/>
  <c r="BF279" i="1" s="1"/>
  <c r="BB279" i="1"/>
  <c r="BG279" i="1" s="1"/>
  <c r="AZ280" i="1"/>
  <c r="BE280" i="1" s="1"/>
  <c r="BA280" i="1"/>
  <c r="BF280" i="1" s="1"/>
  <c r="BB280" i="1"/>
  <c r="BG280" i="1" s="1"/>
  <c r="AZ281" i="1"/>
  <c r="BE281" i="1" s="1"/>
  <c r="BA281" i="1"/>
  <c r="BF281" i="1" s="1"/>
  <c r="BB281" i="1"/>
  <c r="BG281" i="1" s="1"/>
  <c r="AZ282" i="1"/>
  <c r="BE282" i="1" s="1"/>
  <c r="BA282" i="1"/>
  <c r="BF282" i="1" s="1"/>
  <c r="BB282" i="1"/>
  <c r="BG282" i="1" s="1"/>
  <c r="AZ283" i="1"/>
  <c r="BE283" i="1" s="1"/>
  <c r="BA283" i="1"/>
  <c r="BF283" i="1" s="1"/>
  <c r="BB283" i="1"/>
  <c r="BG283" i="1" s="1"/>
  <c r="AZ284" i="1"/>
  <c r="BE284" i="1" s="1"/>
  <c r="BA284" i="1"/>
  <c r="BF284" i="1" s="1"/>
  <c r="BB284" i="1"/>
  <c r="BG284" i="1" s="1"/>
  <c r="AZ285" i="1"/>
  <c r="BE285" i="1" s="1"/>
  <c r="BA285" i="1"/>
  <c r="BF285" i="1" s="1"/>
  <c r="BB285" i="1"/>
  <c r="BG285" i="1" s="1"/>
  <c r="AZ286" i="1"/>
  <c r="BE286" i="1" s="1"/>
  <c r="BA286" i="1"/>
  <c r="BF286" i="1" s="1"/>
  <c r="BB286" i="1"/>
  <c r="BG286" i="1" s="1"/>
  <c r="AZ287" i="1"/>
  <c r="BE287" i="1" s="1"/>
  <c r="BA287" i="1"/>
  <c r="BF287" i="1" s="1"/>
  <c r="BB287" i="1"/>
  <c r="BG287" i="1" s="1"/>
  <c r="AZ288" i="1"/>
  <c r="BE288" i="1" s="1"/>
  <c r="BA288" i="1"/>
  <c r="BF288" i="1" s="1"/>
  <c r="BB288" i="1"/>
  <c r="BG288" i="1" s="1"/>
  <c r="AZ289" i="1"/>
  <c r="BE289" i="1" s="1"/>
  <c r="BA289" i="1"/>
  <c r="BF289" i="1" s="1"/>
  <c r="BB289" i="1"/>
  <c r="BG289" i="1" s="1"/>
  <c r="AZ290" i="1"/>
  <c r="BE290" i="1" s="1"/>
  <c r="BA290" i="1"/>
  <c r="BF290" i="1" s="1"/>
  <c r="BB290" i="1"/>
  <c r="BG290" i="1" s="1"/>
  <c r="AZ291" i="1"/>
  <c r="BE291" i="1" s="1"/>
  <c r="BA291" i="1"/>
  <c r="BF291" i="1" s="1"/>
  <c r="BB291" i="1"/>
  <c r="BG291" i="1" s="1"/>
  <c r="AZ292" i="1"/>
  <c r="BE292" i="1" s="1"/>
  <c r="BA292" i="1"/>
  <c r="BF292" i="1" s="1"/>
  <c r="BB292" i="1"/>
  <c r="BG292" i="1" s="1"/>
  <c r="AZ293" i="1"/>
  <c r="BE293" i="1" s="1"/>
  <c r="BA293" i="1"/>
  <c r="BF293" i="1" s="1"/>
  <c r="BB293" i="1"/>
  <c r="BG293" i="1" s="1"/>
  <c r="AZ294" i="1"/>
  <c r="BE294" i="1" s="1"/>
  <c r="BA294" i="1"/>
  <c r="BF294" i="1" s="1"/>
  <c r="BB294" i="1"/>
  <c r="BG294" i="1" s="1"/>
  <c r="AZ295" i="1"/>
  <c r="BE295" i="1" s="1"/>
  <c r="BA295" i="1"/>
  <c r="BF295" i="1" s="1"/>
  <c r="BB295" i="1"/>
  <c r="BG295" i="1" s="1"/>
  <c r="AZ296" i="1"/>
  <c r="BE296" i="1" s="1"/>
  <c r="BA296" i="1"/>
  <c r="BF296" i="1" s="1"/>
  <c r="BB296" i="1"/>
  <c r="BG296" i="1" s="1"/>
  <c r="AZ297" i="1"/>
  <c r="BE297" i="1" s="1"/>
  <c r="BA297" i="1"/>
  <c r="BF297" i="1" s="1"/>
  <c r="BB297" i="1"/>
  <c r="BG297" i="1" s="1"/>
  <c r="AZ298" i="1"/>
  <c r="BE298" i="1" s="1"/>
  <c r="BA298" i="1"/>
  <c r="BF298" i="1" s="1"/>
  <c r="BB298" i="1"/>
  <c r="BG298" i="1" s="1"/>
  <c r="AZ299" i="1"/>
  <c r="BE299" i="1" s="1"/>
  <c r="BA299" i="1"/>
  <c r="BF299" i="1" s="1"/>
  <c r="BB299" i="1"/>
  <c r="BG299" i="1" s="1"/>
  <c r="AZ300" i="1"/>
  <c r="BE300" i="1" s="1"/>
  <c r="BA300" i="1"/>
  <c r="BF300" i="1" s="1"/>
  <c r="BB300" i="1"/>
  <c r="BG300" i="1" s="1"/>
  <c r="AZ301" i="1"/>
  <c r="BE301" i="1" s="1"/>
  <c r="BA301" i="1"/>
  <c r="BF301" i="1" s="1"/>
  <c r="BB301" i="1"/>
  <c r="BG301" i="1" s="1"/>
  <c r="AZ302" i="1"/>
  <c r="BE302" i="1" s="1"/>
  <c r="BA302" i="1"/>
  <c r="BF302" i="1" s="1"/>
  <c r="BB302" i="1"/>
  <c r="BG302" i="1" s="1"/>
  <c r="AZ303" i="1"/>
  <c r="BE303" i="1" s="1"/>
  <c r="BA303" i="1"/>
  <c r="BF303" i="1" s="1"/>
  <c r="BB303" i="1"/>
  <c r="BG303" i="1" s="1"/>
  <c r="AZ304" i="1"/>
  <c r="BE304" i="1" s="1"/>
  <c r="BA304" i="1"/>
  <c r="BF304" i="1" s="1"/>
  <c r="BB304" i="1"/>
  <c r="BG304" i="1" s="1"/>
  <c r="AZ305" i="1"/>
  <c r="BE305" i="1" s="1"/>
  <c r="BA305" i="1"/>
  <c r="BF305" i="1" s="1"/>
  <c r="BB305" i="1"/>
  <c r="BG305" i="1" s="1"/>
  <c r="AZ306" i="1"/>
  <c r="BE306" i="1" s="1"/>
  <c r="BA306" i="1"/>
  <c r="BF306" i="1" s="1"/>
  <c r="BB306" i="1"/>
  <c r="BG306" i="1" s="1"/>
  <c r="AZ307" i="1"/>
  <c r="BE307" i="1" s="1"/>
  <c r="BA307" i="1"/>
  <c r="BF307" i="1" s="1"/>
  <c r="BB307" i="1"/>
  <c r="BG307" i="1" s="1"/>
  <c r="AZ308" i="1"/>
  <c r="BE308" i="1" s="1"/>
  <c r="BA308" i="1"/>
  <c r="BF308" i="1" s="1"/>
  <c r="BB308" i="1"/>
  <c r="BG308" i="1" s="1"/>
  <c r="AZ309" i="1"/>
  <c r="BE309" i="1" s="1"/>
  <c r="BA309" i="1"/>
  <c r="BF309" i="1" s="1"/>
  <c r="BB309" i="1"/>
  <c r="BG309" i="1" s="1"/>
  <c r="AZ310" i="1"/>
  <c r="BE310" i="1" s="1"/>
  <c r="BA310" i="1"/>
  <c r="BF310" i="1" s="1"/>
  <c r="BB310" i="1"/>
  <c r="BG310" i="1" s="1"/>
  <c r="AZ311" i="1"/>
  <c r="BE311" i="1" s="1"/>
  <c r="BA311" i="1"/>
  <c r="BF311" i="1" s="1"/>
  <c r="BB311" i="1"/>
  <c r="BG311" i="1" s="1"/>
  <c r="AZ312" i="1"/>
  <c r="BE312" i="1" s="1"/>
  <c r="BA312" i="1"/>
  <c r="BF312" i="1" s="1"/>
  <c r="BB312" i="1"/>
  <c r="BG312" i="1" s="1"/>
  <c r="AZ313" i="1"/>
  <c r="BE313" i="1" s="1"/>
  <c r="BA313" i="1"/>
  <c r="BF313" i="1" s="1"/>
  <c r="BB313" i="1"/>
  <c r="BG313" i="1" s="1"/>
  <c r="AZ314" i="1"/>
  <c r="BE314" i="1" s="1"/>
  <c r="BA314" i="1"/>
  <c r="BF314" i="1" s="1"/>
  <c r="BB314" i="1"/>
  <c r="BG314" i="1" s="1"/>
  <c r="AZ315" i="1"/>
  <c r="BE315" i="1" s="1"/>
  <c r="BA315" i="1"/>
  <c r="BF315" i="1" s="1"/>
  <c r="BB315" i="1"/>
  <c r="BG315" i="1" s="1"/>
  <c r="AZ316" i="1"/>
  <c r="BE316" i="1" s="1"/>
  <c r="BA316" i="1"/>
  <c r="BF316" i="1" s="1"/>
  <c r="BB316" i="1"/>
  <c r="BG316" i="1" s="1"/>
  <c r="AZ317" i="1"/>
  <c r="BE317" i="1" s="1"/>
  <c r="BA317" i="1"/>
  <c r="BF317" i="1" s="1"/>
  <c r="BB317" i="1"/>
  <c r="BG317" i="1" s="1"/>
  <c r="AZ318" i="1"/>
  <c r="BE318" i="1" s="1"/>
  <c r="BA318" i="1"/>
  <c r="BF318" i="1" s="1"/>
  <c r="BB318" i="1"/>
  <c r="BG318" i="1" s="1"/>
  <c r="AZ319" i="1"/>
  <c r="BE319" i="1" s="1"/>
  <c r="BA319" i="1"/>
  <c r="BF319" i="1" s="1"/>
  <c r="BB319" i="1"/>
  <c r="BG319" i="1" s="1"/>
  <c r="AZ320" i="1"/>
  <c r="BE320" i="1" s="1"/>
  <c r="BA320" i="1"/>
  <c r="BF320" i="1" s="1"/>
  <c r="BB320" i="1"/>
  <c r="BG320" i="1" s="1"/>
  <c r="AZ321" i="1"/>
  <c r="BE321" i="1" s="1"/>
  <c r="BA321" i="1"/>
  <c r="BF321" i="1" s="1"/>
  <c r="BB321" i="1"/>
  <c r="BG321" i="1" s="1"/>
  <c r="AZ322" i="1"/>
  <c r="BE322" i="1" s="1"/>
  <c r="BA322" i="1"/>
  <c r="BF322" i="1" s="1"/>
  <c r="BB322" i="1"/>
  <c r="BG322" i="1" s="1"/>
  <c r="AZ323" i="1"/>
  <c r="BE323" i="1" s="1"/>
  <c r="BA323" i="1"/>
  <c r="BF323" i="1" s="1"/>
  <c r="BB323" i="1"/>
  <c r="BG323" i="1" s="1"/>
  <c r="AZ324" i="1"/>
  <c r="BE324" i="1" s="1"/>
  <c r="BA324" i="1"/>
  <c r="BF324" i="1" s="1"/>
  <c r="BB324" i="1"/>
  <c r="BG324" i="1" s="1"/>
  <c r="AZ325" i="1"/>
  <c r="BE325" i="1" s="1"/>
  <c r="BA325" i="1"/>
  <c r="BF325" i="1" s="1"/>
  <c r="BB325" i="1"/>
  <c r="BG325" i="1" s="1"/>
  <c r="AZ326" i="1"/>
  <c r="BE326" i="1" s="1"/>
  <c r="BA326" i="1"/>
  <c r="BF326" i="1" s="1"/>
  <c r="BB326" i="1"/>
  <c r="BG326" i="1" s="1"/>
  <c r="AZ327" i="1"/>
  <c r="BE327" i="1" s="1"/>
  <c r="BA327" i="1"/>
  <c r="BF327" i="1" s="1"/>
  <c r="BB327" i="1"/>
  <c r="BG327" i="1" s="1"/>
  <c r="AZ328" i="1"/>
  <c r="BE328" i="1" s="1"/>
  <c r="BA328" i="1"/>
  <c r="BF328" i="1" s="1"/>
  <c r="BB328" i="1"/>
  <c r="BG328" i="1" s="1"/>
  <c r="AZ329" i="1"/>
  <c r="BE329" i="1" s="1"/>
  <c r="BA329" i="1"/>
  <c r="BF329" i="1" s="1"/>
  <c r="BB329" i="1"/>
  <c r="BG329" i="1" s="1"/>
  <c r="AZ330" i="1"/>
  <c r="BE330" i="1" s="1"/>
  <c r="BA330" i="1"/>
  <c r="BF330" i="1" s="1"/>
  <c r="BB330" i="1"/>
  <c r="BG330" i="1" s="1"/>
  <c r="AZ331" i="1"/>
  <c r="BE331" i="1" s="1"/>
  <c r="BA331" i="1"/>
  <c r="BF331" i="1" s="1"/>
  <c r="BB331" i="1"/>
  <c r="BG331" i="1" s="1"/>
  <c r="AZ332" i="1"/>
  <c r="BE332" i="1" s="1"/>
  <c r="BA332" i="1"/>
  <c r="BF332" i="1" s="1"/>
  <c r="BB332" i="1"/>
  <c r="BG332" i="1" s="1"/>
  <c r="AZ333" i="1"/>
  <c r="BE333" i="1" s="1"/>
  <c r="BA333" i="1"/>
  <c r="BF333" i="1" s="1"/>
  <c r="BB333" i="1"/>
  <c r="BG333" i="1" s="1"/>
  <c r="AZ334" i="1"/>
  <c r="BE334" i="1" s="1"/>
  <c r="BA334" i="1"/>
  <c r="BF334" i="1" s="1"/>
  <c r="BB334" i="1"/>
  <c r="BG334" i="1" s="1"/>
  <c r="AZ335" i="1"/>
  <c r="BE335" i="1" s="1"/>
  <c r="BA335" i="1"/>
  <c r="BF335" i="1" s="1"/>
  <c r="BB335" i="1"/>
  <c r="BG335" i="1" s="1"/>
  <c r="AZ336" i="1"/>
  <c r="BE336" i="1" s="1"/>
  <c r="BA336" i="1"/>
  <c r="BF336" i="1" s="1"/>
  <c r="BB336" i="1"/>
  <c r="BG336" i="1" s="1"/>
  <c r="AZ337" i="1"/>
  <c r="BE337" i="1" s="1"/>
  <c r="BA337" i="1"/>
  <c r="BF337" i="1" s="1"/>
  <c r="BB337" i="1"/>
  <c r="BG337" i="1" s="1"/>
  <c r="AZ338" i="1"/>
  <c r="BE338" i="1" s="1"/>
  <c r="BA338" i="1"/>
  <c r="BF338" i="1" s="1"/>
  <c r="BB338" i="1"/>
  <c r="BG338" i="1" s="1"/>
  <c r="AZ339" i="1"/>
  <c r="BE339" i="1" s="1"/>
  <c r="BA339" i="1"/>
  <c r="BF339" i="1" s="1"/>
  <c r="BB339" i="1"/>
  <c r="BG339" i="1" s="1"/>
  <c r="AZ340" i="1"/>
  <c r="BE340" i="1" s="1"/>
  <c r="BA340" i="1"/>
  <c r="BF340" i="1" s="1"/>
  <c r="BB340" i="1"/>
  <c r="BG340" i="1" s="1"/>
  <c r="AZ341" i="1"/>
  <c r="BE341" i="1" s="1"/>
  <c r="BA341" i="1"/>
  <c r="BF341" i="1" s="1"/>
  <c r="BB341" i="1"/>
  <c r="BG341" i="1" s="1"/>
  <c r="AZ342" i="1"/>
  <c r="BE342" i="1" s="1"/>
  <c r="BA342" i="1"/>
  <c r="BF342" i="1" s="1"/>
  <c r="BB342" i="1"/>
  <c r="BG342" i="1" s="1"/>
  <c r="AZ343" i="1"/>
  <c r="BE343" i="1" s="1"/>
  <c r="BA343" i="1"/>
  <c r="BF343" i="1" s="1"/>
  <c r="BB343" i="1"/>
  <c r="BG343" i="1" s="1"/>
  <c r="AZ344" i="1"/>
  <c r="BE344" i="1" s="1"/>
  <c r="BA344" i="1"/>
  <c r="BF344" i="1" s="1"/>
  <c r="BB344" i="1"/>
  <c r="BG344" i="1" s="1"/>
  <c r="AZ345" i="1"/>
  <c r="BE345" i="1" s="1"/>
  <c r="BA345" i="1"/>
  <c r="BF345" i="1" s="1"/>
  <c r="BB345" i="1"/>
  <c r="BG345" i="1" s="1"/>
  <c r="AZ346" i="1"/>
  <c r="BE346" i="1" s="1"/>
  <c r="BA346" i="1"/>
  <c r="BF346" i="1" s="1"/>
  <c r="BB346" i="1"/>
  <c r="BG346" i="1" s="1"/>
  <c r="AZ347" i="1"/>
  <c r="BE347" i="1" s="1"/>
  <c r="BA347" i="1"/>
  <c r="BF347" i="1" s="1"/>
  <c r="BB347" i="1"/>
  <c r="BG347" i="1" s="1"/>
  <c r="AZ348" i="1"/>
  <c r="BE348" i="1" s="1"/>
  <c r="BA348" i="1"/>
  <c r="BF348" i="1" s="1"/>
  <c r="BB348" i="1"/>
  <c r="BG348" i="1" s="1"/>
  <c r="AZ349" i="1"/>
  <c r="BE349" i="1" s="1"/>
  <c r="BA349" i="1"/>
  <c r="BF349" i="1" s="1"/>
  <c r="BB349" i="1"/>
  <c r="BG349" i="1" s="1"/>
  <c r="AZ350" i="1"/>
  <c r="BE350" i="1" s="1"/>
  <c r="BA350" i="1"/>
  <c r="BF350" i="1" s="1"/>
  <c r="BB350" i="1"/>
  <c r="BG350" i="1" s="1"/>
  <c r="AZ351" i="1"/>
  <c r="BE351" i="1" s="1"/>
  <c r="BA351" i="1"/>
  <c r="BF351" i="1" s="1"/>
  <c r="BB351" i="1"/>
  <c r="BG351" i="1" s="1"/>
  <c r="AZ352" i="1"/>
  <c r="BE352" i="1" s="1"/>
  <c r="BA352" i="1"/>
  <c r="BF352" i="1" s="1"/>
  <c r="BB352" i="1"/>
  <c r="BG352" i="1" s="1"/>
  <c r="AZ353" i="1"/>
  <c r="BE353" i="1" s="1"/>
  <c r="BA353" i="1"/>
  <c r="BF353" i="1" s="1"/>
  <c r="BB353" i="1"/>
  <c r="BG353" i="1" s="1"/>
  <c r="AZ354" i="1"/>
  <c r="BE354" i="1" s="1"/>
  <c r="BA354" i="1"/>
  <c r="BF354" i="1" s="1"/>
  <c r="BB354" i="1"/>
  <c r="BG354" i="1" s="1"/>
  <c r="AZ355" i="1"/>
  <c r="BE355" i="1" s="1"/>
  <c r="BA355" i="1"/>
  <c r="BF355" i="1" s="1"/>
  <c r="BB355" i="1"/>
  <c r="BG355" i="1" s="1"/>
  <c r="AZ356" i="1"/>
  <c r="BE356" i="1" s="1"/>
  <c r="BA356" i="1"/>
  <c r="BF356" i="1" s="1"/>
  <c r="BB356" i="1"/>
  <c r="BG356" i="1" s="1"/>
  <c r="AZ357" i="1"/>
  <c r="BE357" i="1" s="1"/>
  <c r="BA357" i="1"/>
  <c r="BF357" i="1" s="1"/>
  <c r="BB357" i="1"/>
  <c r="BG357" i="1" s="1"/>
  <c r="AZ358" i="1"/>
  <c r="BE358" i="1" s="1"/>
  <c r="BA358" i="1"/>
  <c r="BF358" i="1" s="1"/>
  <c r="BB358" i="1"/>
  <c r="BG358" i="1" s="1"/>
  <c r="AZ359" i="1"/>
  <c r="BE359" i="1" s="1"/>
  <c r="BA359" i="1"/>
  <c r="BF359" i="1" s="1"/>
  <c r="BB359" i="1"/>
  <c r="BG359" i="1" s="1"/>
  <c r="AZ360" i="1"/>
  <c r="BE360" i="1" s="1"/>
  <c r="BA360" i="1"/>
  <c r="BF360" i="1" s="1"/>
  <c r="BB360" i="1"/>
  <c r="BG360" i="1" s="1"/>
  <c r="AZ361" i="1"/>
  <c r="BE361" i="1" s="1"/>
  <c r="BA361" i="1"/>
  <c r="BF361" i="1" s="1"/>
  <c r="BB361" i="1"/>
  <c r="BG361" i="1" s="1"/>
  <c r="AZ362" i="1"/>
  <c r="BE362" i="1" s="1"/>
  <c r="BA362" i="1"/>
  <c r="BF362" i="1" s="1"/>
  <c r="BB362" i="1"/>
  <c r="BG362" i="1" s="1"/>
  <c r="AZ363" i="1"/>
  <c r="BE363" i="1" s="1"/>
  <c r="BA363" i="1"/>
  <c r="BF363" i="1" s="1"/>
  <c r="BB363" i="1"/>
  <c r="BG363" i="1" s="1"/>
  <c r="AZ364" i="1"/>
  <c r="BE364" i="1" s="1"/>
  <c r="BA364" i="1"/>
  <c r="BF364" i="1" s="1"/>
  <c r="BB364" i="1"/>
  <c r="BG364" i="1" s="1"/>
  <c r="AZ365" i="1"/>
  <c r="BE365" i="1" s="1"/>
  <c r="BA365" i="1"/>
  <c r="BF365" i="1" s="1"/>
  <c r="BB365" i="1"/>
  <c r="BG365" i="1" s="1"/>
  <c r="AZ366" i="1"/>
  <c r="BE366" i="1" s="1"/>
  <c r="BA366" i="1"/>
  <c r="BF366" i="1" s="1"/>
  <c r="BB366" i="1"/>
  <c r="BG366" i="1" s="1"/>
  <c r="AZ367" i="1"/>
  <c r="BE367" i="1" s="1"/>
  <c r="BA367" i="1"/>
  <c r="BF367" i="1" s="1"/>
  <c r="BB367" i="1"/>
  <c r="BG367" i="1" s="1"/>
  <c r="AZ368" i="1"/>
  <c r="BE368" i="1" s="1"/>
  <c r="BA368" i="1"/>
  <c r="BF368" i="1" s="1"/>
  <c r="BB368" i="1"/>
  <c r="BG368" i="1" s="1"/>
  <c r="AZ369" i="1"/>
  <c r="BE369" i="1" s="1"/>
  <c r="BA369" i="1"/>
  <c r="BF369" i="1" s="1"/>
  <c r="BB369" i="1"/>
  <c r="BG369" i="1" s="1"/>
  <c r="AZ370" i="1"/>
  <c r="BE370" i="1" s="1"/>
  <c r="BA370" i="1"/>
  <c r="BF370" i="1" s="1"/>
  <c r="BB370" i="1"/>
  <c r="BG370" i="1" s="1"/>
  <c r="AZ371" i="1"/>
  <c r="BE371" i="1" s="1"/>
  <c r="BA371" i="1"/>
  <c r="BF371" i="1" s="1"/>
  <c r="BB371" i="1"/>
  <c r="BG371" i="1" s="1"/>
  <c r="AZ372" i="1"/>
  <c r="BE372" i="1" s="1"/>
  <c r="BA372" i="1"/>
  <c r="BF372" i="1" s="1"/>
  <c r="BB372" i="1"/>
  <c r="BG372" i="1" s="1"/>
  <c r="AZ373" i="1"/>
  <c r="BE373" i="1" s="1"/>
  <c r="BA373" i="1"/>
  <c r="BF373" i="1" s="1"/>
  <c r="BB373" i="1"/>
  <c r="BG373" i="1" s="1"/>
  <c r="AZ374" i="1"/>
  <c r="BE374" i="1" s="1"/>
  <c r="BA374" i="1"/>
  <c r="BF374" i="1" s="1"/>
  <c r="BB374" i="1"/>
  <c r="BG374" i="1" s="1"/>
  <c r="AZ375" i="1"/>
  <c r="BE375" i="1" s="1"/>
  <c r="BA375" i="1"/>
  <c r="BF375" i="1" s="1"/>
  <c r="BB375" i="1"/>
  <c r="BG375" i="1" s="1"/>
  <c r="AZ376" i="1"/>
  <c r="BE376" i="1" s="1"/>
  <c r="BA376" i="1"/>
  <c r="BF376" i="1" s="1"/>
  <c r="BB376" i="1"/>
  <c r="BG376" i="1" s="1"/>
  <c r="AZ377" i="1"/>
  <c r="BE377" i="1" s="1"/>
  <c r="BA377" i="1"/>
  <c r="BF377" i="1" s="1"/>
  <c r="BB377" i="1"/>
  <c r="BG377" i="1" s="1"/>
  <c r="AZ378" i="1"/>
  <c r="BE378" i="1" s="1"/>
  <c r="BA378" i="1"/>
  <c r="BF378" i="1" s="1"/>
  <c r="BB378" i="1"/>
  <c r="BG378" i="1" s="1"/>
  <c r="AZ379" i="1"/>
  <c r="BE379" i="1" s="1"/>
  <c r="BA379" i="1"/>
  <c r="BF379" i="1" s="1"/>
  <c r="BB379" i="1"/>
  <c r="BG379" i="1" s="1"/>
  <c r="AZ380" i="1"/>
  <c r="BE380" i="1" s="1"/>
  <c r="BA380" i="1"/>
  <c r="BF380" i="1" s="1"/>
  <c r="BB380" i="1"/>
  <c r="BG380" i="1" s="1"/>
  <c r="AZ381" i="1"/>
  <c r="BE381" i="1" s="1"/>
  <c r="BA381" i="1"/>
  <c r="BF381" i="1" s="1"/>
  <c r="BB381" i="1"/>
  <c r="BG381" i="1" s="1"/>
  <c r="AZ382" i="1"/>
  <c r="BE382" i="1" s="1"/>
  <c r="BA382" i="1"/>
  <c r="BF382" i="1" s="1"/>
  <c r="BB382" i="1"/>
  <c r="BG382" i="1" s="1"/>
  <c r="AZ383" i="1"/>
  <c r="BE383" i="1" s="1"/>
  <c r="BA383" i="1"/>
  <c r="BF383" i="1" s="1"/>
  <c r="BB383" i="1"/>
  <c r="BG383" i="1" s="1"/>
  <c r="AZ384" i="1"/>
  <c r="BE384" i="1" s="1"/>
  <c r="BA384" i="1"/>
  <c r="BF384" i="1" s="1"/>
  <c r="BB384" i="1"/>
  <c r="BG384" i="1" s="1"/>
  <c r="AZ385" i="1"/>
  <c r="BE385" i="1" s="1"/>
  <c r="BA385" i="1"/>
  <c r="BF385" i="1" s="1"/>
  <c r="BB385" i="1"/>
  <c r="BG385" i="1" s="1"/>
  <c r="AZ386" i="1"/>
  <c r="BE386" i="1" s="1"/>
  <c r="BA386" i="1"/>
  <c r="BF386" i="1" s="1"/>
  <c r="BB386" i="1"/>
  <c r="BG386" i="1" s="1"/>
  <c r="AZ387" i="1"/>
  <c r="BE387" i="1" s="1"/>
  <c r="BA387" i="1"/>
  <c r="BF387" i="1" s="1"/>
  <c r="BB387" i="1"/>
  <c r="BG387" i="1" s="1"/>
  <c r="AZ388" i="1"/>
  <c r="BE388" i="1" s="1"/>
  <c r="BA388" i="1"/>
  <c r="BF388" i="1" s="1"/>
  <c r="BB388" i="1"/>
  <c r="BG388" i="1" s="1"/>
  <c r="AZ389" i="1"/>
  <c r="BE389" i="1" s="1"/>
  <c r="BA389" i="1"/>
  <c r="BF389" i="1" s="1"/>
  <c r="BB389" i="1"/>
  <c r="BG389" i="1" s="1"/>
  <c r="AZ390" i="1"/>
  <c r="BE390" i="1" s="1"/>
  <c r="BA390" i="1"/>
  <c r="BF390" i="1" s="1"/>
  <c r="BB390" i="1"/>
  <c r="BG390" i="1" s="1"/>
  <c r="AZ391" i="1"/>
  <c r="BE391" i="1" s="1"/>
  <c r="BA391" i="1"/>
  <c r="BF391" i="1" s="1"/>
  <c r="BB391" i="1"/>
  <c r="BG391" i="1" s="1"/>
  <c r="AZ392" i="1"/>
  <c r="BE392" i="1" s="1"/>
  <c r="BA392" i="1"/>
  <c r="BF392" i="1" s="1"/>
  <c r="BB392" i="1"/>
  <c r="BG392" i="1" s="1"/>
  <c r="AZ393" i="1"/>
  <c r="BE393" i="1" s="1"/>
  <c r="BA393" i="1"/>
  <c r="BF393" i="1" s="1"/>
  <c r="BB393" i="1"/>
  <c r="BG393" i="1" s="1"/>
  <c r="AZ394" i="1"/>
  <c r="BE394" i="1" s="1"/>
  <c r="BA394" i="1"/>
  <c r="BF394" i="1" s="1"/>
  <c r="BB394" i="1"/>
  <c r="BG394" i="1" s="1"/>
  <c r="AZ395" i="1"/>
  <c r="BE395" i="1" s="1"/>
  <c r="BA395" i="1"/>
  <c r="BF395" i="1" s="1"/>
  <c r="BB395" i="1"/>
  <c r="BG395" i="1" s="1"/>
  <c r="AZ396" i="1"/>
  <c r="BE396" i="1" s="1"/>
  <c r="BA396" i="1"/>
  <c r="BF396" i="1" s="1"/>
  <c r="BB396" i="1"/>
  <c r="BG396" i="1" s="1"/>
  <c r="AZ397" i="1"/>
  <c r="BE397" i="1" s="1"/>
  <c r="BA397" i="1"/>
  <c r="BF397" i="1" s="1"/>
  <c r="BB397" i="1"/>
  <c r="BG397" i="1" s="1"/>
  <c r="AZ398" i="1"/>
  <c r="BE398" i="1" s="1"/>
  <c r="BA398" i="1"/>
  <c r="BF398" i="1" s="1"/>
  <c r="BB398" i="1"/>
  <c r="BG398" i="1" s="1"/>
  <c r="AZ399" i="1"/>
  <c r="BE399" i="1" s="1"/>
  <c r="BA399" i="1"/>
  <c r="BF399" i="1" s="1"/>
  <c r="BB399" i="1"/>
  <c r="BG399" i="1" s="1"/>
  <c r="AZ400" i="1"/>
  <c r="BE400" i="1" s="1"/>
  <c r="BA400" i="1"/>
  <c r="BF400" i="1" s="1"/>
  <c r="BB400" i="1"/>
  <c r="BG400" i="1" s="1"/>
  <c r="AZ401" i="1"/>
  <c r="BE401" i="1" s="1"/>
  <c r="BA401" i="1"/>
  <c r="BF401" i="1" s="1"/>
  <c r="BB401" i="1"/>
  <c r="BG401" i="1" s="1"/>
  <c r="AZ402" i="1"/>
  <c r="BE402" i="1" s="1"/>
  <c r="BA402" i="1"/>
  <c r="BF402" i="1" s="1"/>
  <c r="BB402" i="1"/>
  <c r="BG402" i="1" s="1"/>
  <c r="AZ403" i="1"/>
  <c r="BE403" i="1" s="1"/>
  <c r="BA403" i="1"/>
  <c r="BF403" i="1" s="1"/>
  <c r="BB403" i="1"/>
  <c r="BG403" i="1" s="1"/>
  <c r="AZ404" i="1"/>
  <c r="BE404" i="1" s="1"/>
  <c r="BA404" i="1"/>
  <c r="BF404" i="1" s="1"/>
  <c r="BB404" i="1"/>
  <c r="BG404" i="1" s="1"/>
  <c r="AZ405" i="1"/>
  <c r="BE405" i="1" s="1"/>
  <c r="BA405" i="1"/>
  <c r="BF405" i="1" s="1"/>
  <c r="BB405" i="1"/>
  <c r="BG405" i="1" s="1"/>
  <c r="AZ406" i="1"/>
  <c r="BE406" i="1" s="1"/>
  <c r="BA406" i="1"/>
  <c r="BF406" i="1" s="1"/>
  <c r="BB406" i="1"/>
  <c r="BG406" i="1" s="1"/>
  <c r="AZ407" i="1"/>
  <c r="BE407" i="1" s="1"/>
  <c r="BA407" i="1"/>
  <c r="BF407" i="1" s="1"/>
  <c r="BB407" i="1"/>
  <c r="BG407" i="1" s="1"/>
  <c r="AZ408" i="1"/>
  <c r="BE408" i="1" s="1"/>
  <c r="BA408" i="1"/>
  <c r="BF408" i="1" s="1"/>
  <c r="BB408" i="1"/>
  <c r="BG408" i="1" s="1"/>
  <c r="AZ409" i="1"/>
  <c r="BE409" i="1" s="1"/>
  <c r="BA409" i="1"/>
  <c r="BF409" i="1" s="1"/>
  <c r="BB409" i="1"/>
  <c r="BG409" i="1" s="1"/>
  <c r="AZ410" i="1"/>
  <c r="BE410" i="1" s="1"/>
  <c r="BA410" i="1"/>
  <c r="BF410" i="1" s="1"/>
  <c r="BB410" i="1"/>
  <c r="BG410" i="1" s="1"/>
  <c r="AZ411" i="1"/>
  <c r="BE411" i="1" s="1"/>
  <c r="BA411" i="1"/>
  <c r="BF411" i="1" s="1"/>
  <c r="BB411" i="1"/>
  <c r="BG411" i="1" s="1"/>
  <c r="AZ412" i="1"/>
  <c r="BE412" i="1" s="1"/>
  <c r="BA412" i="1"/>
  <c r="BF412" i="1" s="1"/>
  <c r="BB412" i="1"/>
  <c r="BG412" i="1" s="1"/>
  <c r="AZ413" i="1"/>
  <c r="BE413" i="1" s="1"/>
  <c r="BA413" i="1"/>
  <c r="BF413" i="1" s="1"/>
  <c r="BB413" i="1"/>
  <c r="BG413" i="1" s="1"/>
  <c r="AZ414" i="1"/>
  <c r="BE414" i="1" s="1"/>
  <c r="BA414" i="1"/>
  <c r="BF414" i="1" s="1"/>
  <c r="BB414" i="1"/>
  <c r="BG414" i="1" s="1"/>
  <c r="AZ415" i="1"/>
  <c r="BE415" i="1" s="1"/>
  <c r="BA415" i="1"/>
  <c r="BF415" i="1" s="1"/>
  <c r="BB415" i="1"/>
  <c r="BG415" i="1" s="1"/>
  <c r="AZ416" i="1"/>
  <c r="BE416" i="1" s="1"/>
  <c r="BA416" i="1"/>
  <c r="BF416" i="1" s="1"/>
  <c r="BB416" i="1"/>
  <c r="BG416" i="1" s="1"/>
  <c r="AZ417" i="1"/>
  <c r="BE417" i="1" s="1"/>
  <c r="BA417" i="1"/>
  <c r="BF417" i="1" s="1"/>
  <c r="BB417" i="1"/>
  <c r="BG417" i="1" s="1"/>
  <c r="AZ418" i="1"/>
  <c r="BE418" i="1" s="1"/>
  <c r="BA418" i="1"/>
  <c r="BF418" i="1" s="1"/>
  <c r="BB418" i="1"/>
  <c r="BG418" i="1" s="1"/>
  <c r="AZ419" i="1"/>
  <c r="BE419" i="1" s="1"/>
  <c r="BA419" i="1"/>
  <c r="BF419" i="1" s="1"/>
  <c r="BB419" i="1"/>
  <c r="BG419" i="1" s="1"/>
  <c r="AZ420" i="1"/>
  <c r="BE420" i="1" s="1"/>
  <c r="BA420" i="1"/>
  <c r="BF420" i="1" s="1"/>
  <c r="BB420" i="1"/>
  <c r="BG420" i="1" s="1"/>
  <c r="AZ421" i="1"/>
  <c r="BE421" i="1" s="1"/>
  <c r="BA421" i="1"/>
  <c r="BF421" i="1" s="1"/>
  <c r="BB421" i="1"/>
  <c r="BG421" i="1" s="1"/>
  <c r="AZ422" i="1"/>
  <c r="BE422" i="1" s="1"/>
  <c r="BA422" i="1"/>
  <c r="BF422" i="1" s="1"/>
  <c r="BB422" i="1"/>
  <c r="BG422" i="1" s="1"/>
  <c r="AZ423" i="1"/>
  <c r="BE423" i="1" s="1"/>
  <c r="BA423" i="1"/>
  <c r="BF423" i="1" s="1"/>
  <c r="BB423" i="1"/>
  <c r="BG423" i="1" s="1"/>
  <c r="AZ424" i="1"/>
  <c r="BE424" i="1" s="1"/>
  <c r="BA424" i="1"/>
  <c r="BF424" i="1" s="1"/>
  <c r="BB424" i="1"/>
  <c r="BG424" i="1" s="1"/>
  <c r="AZ425" i="1"/>
  <c r="BE425" i="1" s="1"/>
  <c r="BA425" i="1"/>
  <c r="BF425" i="1" s="1"/>
  <c r="BB425" i="1"/>
  <c r="BG425" i="1" s="1"/>
  <c r="AZ426" i="1"/>
  <c r="BE426" i="1" s="1"/>
  <c r="BA426" i="1"/>
  <c r="BF426" i="1" s="1"/>
  <c r="BB426" i="1"/>
  <c r="BG426" i="1" s="1"/>
  <c r="AZ427" i="1"/>
  <c r="BE427" i="1" s="1"/>
  <c r="BA427" i="1"/>
  <c r="BF427" i="1" s="1"/>
  <c r="BB427" i="1"/>
  <c r="BG427" i="1" s="1"/>
  <c r="AZ428" i="1"/>
  <c r="BE428" i="1" s="1"/>
  <c r="BA428" i="1"/>
  <c r="BF428" i="1" s="1"/>
  <c r="BB428" i="1"/>
  <c r="BG428" i="1" s="1"/>
  <c r="AZ429" i="1"/>
  <c r="BE429" i="1" s="1"/>
  <c r="BA429" i="1"/>
  <c r="BF429" i="1" s="1"/>
  <c r="BB429" i="1"/>
  <c r="BG429" i="1" s="1"/>
  <c r="AZ430" i="1"/>
  <c r="BE430" i="1" s="1"/>
  <c r="BA430" i="1"/>
  <c r="BF430" i="1" s="1"/>
  <c r="BB430" i="1"/>
  <c r="BG430" i="1" s="1"/>
  <c r="AZ431" i="1"/>
  <c r="BE431" i="1" s="1"/>
  <c r="BA431" i="1"/>
  <c r="BF431" i="1" s="1"/>
  <c r="BB431" i="1"/>
  <c r="BG431" i="1" s="1"/>
  <c r="AZ432" i="1"/>
  <c r="BE432" i="1" s="1"/>
  <c r="BA432" i="1"/>
  <c r="BF432" i="1" s="1"/>
  <c r="BB432" i="1"/>
  <c r="BG432" i="1" s="1"/>
  <c r="AZ433" i="1"/>
  <c r="BE433" i="1" s="1"/>
  <c r="BA433" i="1"/>
  <c r="BF433" i="1" s="1"/>
  <c r="BB433" i="1"/>
  <c r="BG433" i="1" s="1"/>
  <c r="AZ434" i="1"/>
  <c r="BE434" i="1" s="1"/>
  <c r="BA434" i="1"/>
  <c r="BF434" i="1" s="1"/>
  <c r="BB434" i="1"/>
  <c r="BG434" i="1" s="1"/>
  <c r="AZ435" i="1"/>
  <c r="BE435" i="1" s="1"/>
  <c r="BA435" i="1"/>
  <c r="BF435" i="1" s="1"/>
  <c r="BB435" i="1"/>
  <c r="BG435" i="1" s="1"/>
  <c r="AZ436" i="1"/>
  <c r="BE436" i="1" s="1"/>
  <c r="BA436" i="1"/>
  <c r="BF436" i="1" s="1"/>
  <c r="BB436" i="1"/>
  <c r="BG436" i="1" s="1"/>
  <c r="AZ437" i="1"/>
  <c r="BE437" i="1" s="1"/>
  <c r="BA437" i="1"/>
  <c r="BF437" i="1" s="1"/>
  <c r="BB437" i="1"/>
  <c r="BG437" i="1" s="1"/>
  <c r="AZ438" i="1"/>
  <c r="BE438" i="1" s="1"/>
  <c r="BA438" i="1"/>
  <c r="BF438" i="1" s="1"/>
  <c r="BB438" i="1"/>
  <c r="BG438" i="1" s="1"/>
  <c r="AZ439" i="1"/>
  <c r="BE439" i="1" s="1"/>
  <c r="BA439" i="1"/>
  <c r="BF439" i="1" s="1"/>
  <c r="BB439" i="1"/>
  <c r="BG439" i="1" s="1"/>
  <c r="AZ440" i="1"/>
  <c r="BE440" i="1" s="1"/>
  <c r="BA440" i="1"/>
  <c r="BF440" i="1" s="1"/>
  <c r="BB440" i="1"/>
  <c r="BG440" i="1" s="1"/>
  <c r="AZ441" i="1"/>
  <c r="BE441" i="1" s="1"/>
  <c r="BA441" i="1"/>
  <c r="BF441" i="1" s="1"/>
  <c r="BB441" i="1"/>
  <c r="BG441" i="1" s="1"/>
  <c r="AZ442" i="1"/>
  <c r="BE442" i="1" s="1"/>
  <c r="BA442" i="1"/>
  <c r="BF442" i="1" s="1"/>
  <c r="BB442" i="1"/>
  <c r="BG442" i="1" s="1"/>
  <c r="AZ443" i="1"/>
  <c r="BE443" i="1" s="1"/>
  <c r="BA443" i="1"/>
  <c r="BF443" i="1" s="1"/>
  <c r="BB443" i="1"/>
  <c r="BG443" i="1" s="1"/>
  <c r="AZ444" i="1"/>
  <c r="BE444" i="1" s="1"/>
  <c r="BA444" i="1"/>
  <c r="BF444" i="1" s="1"/>
  <c r="BB444" i="1"/>
  <c r="BG444" i="1" s="1"/>
  <c r="AZ445" i="1"/>
  <c r="BE445" i="1" s="1"/>
  <c r="BA445" i="1"/>
  <c r="BF445" i="1" s="1"/>
  <c r="BB445" i="1"/>
  <c r="BG445" i="1" s="1"/>
  <c r="AZ446" i="1"/>
  <c r="BE446" i="1" s="1"/>
  <c r="BA446" i="1"/>
  <c r="BF446" i="1" s="1"/>
  <c r="BB446" i="1"/>
  <c r="BG446" i="1" s="1"/>
  <c r="AZ447" i="1"/>
  <c r="BE447" i="1" s="1"/>
  <c r="BA447" i="1"/>
  <c r="BF447" i="1" s="1"/>
  <c r="BB447" i="1"/>
  <c r="BG447" i="1" s="1"/>
  <c r="AZ448" i="1"/>
  <c r="BE448" i="1" s="1"/>
  <c r="BA448" i="1"/>
  <c r="BF448" i="1" s="1"/>
  <c r="BB448" i="1"/>
  <c r="BG448" i="1" s="1"/>
  <c r="AZ449" i="1"/>
  <c r="BE449" i="1" s="1"/>
  <c r="BA449" i="1"/>
  <c r="BF449" i="1" s="1"/>
  <c r="BB449" i="1"/>
  <c r="BG449" i="1" s="1"/>
  <c r="AZ450" i="1"/>
  <c r="BE450" i="1" s="1"/>
  <c r="BA450" i="1"/>
  <c r="BF450" i="1" s="1"/>
  <c r="BB450" i="1"/>
  <c r="BG450" i="1" s="1"/>
  <c r="AZ451" i="1"/>
  <c r="BE451" i="1" s="1"/>
  <c r="BA451" i="1"/>
  <c r="BF451" i="1" s="1"/>
  <c r="BB451" i="1"/>
  <c r="BG451" i="1" s="1"/>
  <c r="AZ452" i="1"/>
  <c r="BE452" i="1" s="1"/>
  <c r="BA452" i="1"/>
  <c r="BF452" i="1" s="1"/>
  <c r="BB452" i="1"/>
  <c r="BG452" i="1" s="1"/>
  <c r="AZ453" i="1"/>
  <c r="BE453" i="1" s="1"/>
  <c r="BA453" i="1"/>
  <c r="BF453" i="1" s="1"/>
  <c r="BB453" i="1"/>
  <c r="BG453" i="1" s="1"/>
  <c r="AZ454" i="1"/>
  <c r="BE454" i="1" s="1"/>
  <c r="BA454" i="1"/>
  <c r="BF454" i="1" s="1"/>
  <c r="BB454" i="1"/>
  <c r="BG454" i="1" s="1"/>
  <c r="AZ455" i="1"/>
  <c r="BE455" i="1" s="1"/>
  <c r="BA455" i="1"/>
  <c r="BF455" i="1" s="1"/>
  <c r="BB455" i="1"/>
  <c r="BG455" i="1" s="1"/>
  <c r="AZ456" i="1"/>
  <c r="BE456" i="1" s="1"/>
  <c r="BA456" i="1"/>
  <c r="BF456" i="1" s="1"/>
  <c r="BB456" i="1"/>
  <c r="BG456" i="1" s="1"/>
  <c r="AZ457" i="1"/>
  <c r="BE457" i="1" s="1"/>
  <c r="BA457" i="1"/>
  <c r="BF457" i="1" s="1"/>
  <c r="BB457" i="1"/>
  <c r="BG457" i="1" s="1"/>
  <c r="AZ458" i="1"/>
  <c r="BE458" i="1" s="1"/>
  <c r="BA458" i="1"/>
  <c r="BF458" i="1" s="1"/>
  <c r="BB458" i="1"/>
  <c r="BG458" i="1" s="1"/>
  <c r="AZ459" i="1"/>
  <c r="BE459" i="1" s="1"/>
  <c r="BA459" i="1"/>
  <c r="BF459" i="1" s="1"/>
  <c r="BB459" i="1"/>
  <c r="BG459" i="1" s="1"/>
  <c r="AZ460" i="1"/>
  <c r="BE460" i="1" s="1"/>
  <c r="BA460" i="1"/>
  <c r="BF460" i="1" s="1"/>
  <c r="BB460" i="1"/>
  <c r="BG460" i="1" s="1"/>
  <c r="AZ461" i="1"/>
  <c r="BE461" i="1" s="1"/>
  <c r="BA461" i="1"/>
  <c r="BF461" i="1" s="1"/>
  <c r="BB461" i="1"/>
  <c r="BG461" i="1" s="1"/>
  <c r="AZ462" i="1"/>
  <c r="BE462" i="1" s="1"/>
  <c r="BA462" i="1"/>
  <c r="BF462" i="1" s="1"/>
  <c r="BB462" i="1"/>
  <c r="BG462" i="1" s="1"/>
  <c r="AZ463" i="1"/>
  <c r="BE463" i="1" s="1"/>
  <c r="BA463" i="1"/>
  <c r="BF463" i="1" s="1"/>
  <c r="BB463" i="1"/>
  <c r="BG463" i="1" s="1"/>
  <c r="AZ464" i="1"/>
  <c r="BE464" i="1" s="1"/>
  <c r="BA464" i="1"/>
  <c r="BF464" i="1" s="1"/>
  <c r="BB464" i="1"/>
  <c r="BG464" i="1" s="1"/>
  <c r="AZ465" i="1"/>
  <c r="BE465" i="1" s="1"/>
  <c r="BA465" i="1"/>
  <c r="BF465" i="1" s="1"/>
  <c r="BB465" i="1"/>
  <c r="BG465" i="1" s="1"/>
  <c r="AZ466" i="1"/>
  <c r="BE466" i="1" s="1"/>
  <c r="BA466" i="1"/>
  <c r="BF466" i="1" s="1"/>
  <c r="BB466" i="1"/>
  <c r="BG466" i="1" s="1"/>
  <c r="AZ467" i="1"/>
  <c r="BE467" i="1" s="1"/>
  <c r="BA467" i="1"/>
  <c r="BF467" i="1" s="1"/>
  <c r="BB467" i="1"/>
  <c r="BG467" i="1" s="1"/>
  <c r="AZ468" i="1"/>
  <c r="BE468" i="1" s="1"/>
  <c r="BA468" i="1"/>
  <c r="BF468" i="1" s="1"/>
  <c r="BB468" i="1"/>
  <c r="BG468" i="1" s="1"/>
  <c r="AZ469" i="1"/>
  <c r="BE469" i="1" s="1"/>
  <c r="BA469" i="1"/>
  <c r="BF469" i="1" s="1"/>
  <c r="BB469" i="1"/>
  <c r="BG469" i="1" s="1"/>
  <c r="AZ470" i="1"/>
  <c r="BE470" i="1" s="1"/>
  <c r="BA470" i="1"/>
  <c r="BF470" i="1" s="1"/>
  <c r="BB470" i="1"/>
  <c r="BG470" i="1" s="1"/>
  <c r="AZ471" i="1"/>
  <c r="BE471" i="1" s="1"/>
  <c r="BA471" i="1"/>
  <c r="BF471" i="1" s="1"/>
  <c r="BB471" i="1"/>
  <c r="BG471" i="1" s="1"/>
  <c r="AZ472" i="1"/>
  <c r="BE472" i="1" s="1"/>
  <c r="BA472" i="1"/>
  <c r="BF472" i="1" s="1"/>
  <c r="BB472" i="1"/>
  <c r="BG472" i="1" s="1"/>
  <c r="AZ473" i="1"/>
  <c r="BE473" i="1" s="1"/>
  <c r="BA473" i="1"/>
  <c r="BF473" i="1" s="1"/>
  <c r="BB473" i="1"/>
  <c r="BG473" i="1" s="1"/>
  <c r="AZ474" i="1"/>
  <c r="BE474" i="1" s="1"/>
  <c r="BA474" i="1"/>
  <c r="BF474" i="1" s="1"/>
  <c r="BB474" i="1"/>
  <c r="BG474" i="1" s="1"/>
  <c r="AZ475" i="1"/>
  <c r="BE475" i="1" s="1"/>
  <c r="BA475" i="1"/>
  <c r="BF475" i="1" s="1"/>
  <c r="BB475" i="1"/>
  <c r="BG475" i="1" s="1"/>
  <c r="AZ476" i="1"/>
  <c r="BE476" i="1" s="1"/>
  <c r="BA476" i="1"/>
  <c r="BF476" i="1" s="1"/>
  <c r="BB476" i="1"/>
  <c r="BG476" i="1" s="1"/>
  <c r="AZ477" i="1"/>
  <c r="BA477" i="1"/>
  <c r="BF477" i="1" s="1"/>
  <c r="BB477" i="1"/>
  <c r="BG477" i="1" s="1"/>
  <c r="AZ478" i="1"/>
  <c r="BE478" i="1" s="1"/>
  <c r="BA478" i="1"/>
  <c r="BF478" i="1" s="1"/>
  <c r="BB478" i="1"/>
  <c r="BG478" i="1" s="1"/>
  <c r="AZ479" i="1"/>
  <c r="BE479" i="1" s="1"/>
  <c r="BA479" i="1"/>
  <c r="BF479" i="1" s="1"/>
  <c r="BB479" i="1"/>
  <c r="BG479" i="1" s="1"/>
  <c r="AZ480" i="1"/>
  <c r="BE480" i="1" s="1"/>
  <c r="BA480" i="1"/>
  <c r="BF480" i="1" s="1"/>
  <c r="BB480" i="1"/>
  <c r="BG480" i="1" s="1"/>
  <c r="AZ481" i="1"/>
  <c r="BA481" i="1"/>
  <c r="BF481" i="1" s="1"/>
  <c r="BB481" i="1"/>
  <c r="BG481" i="1" s="1"/>
  <c r="AZ482" i="1"/>
  <c r="BE482" i="1" s="1"/>
  <c r="BA482" i="1"/>
  <c r="BF482" i="1" s="1"/>
  <c r="BB482" i="1"/>
  <c r="BG482" i="1" s="1"/>
  <c r="AZ483" i="1"/>
  <c r="BE483" i="1" s="1"/>
  <c r="BA483" i="1"/>
  <c r="BF483" i="1" s="1"/>
  <c r="BB483" i="1"/>
  <c r="BG483" i="1" s="1"/>
  <c r="AZ484" i="1"/>
  <c r="BE484" i="1" s="1"/>
  <c r="BA484" i="1"/>
  <c r="BF484" i="1" s="1"/>
  <c r="BB484" i="1"/>
  <c r="BG484" i="1" s="1"/>
  <c r="AZ485" i="1"/>
  <c r="BA485" i="1"/>
  <c r="BF485" i="1" s="1"/>
  <c r="BB485" i="1"/>
  <c r="BG485" i="1" s="1"/>
  <c r="AZ486" i="1"/>
  <c r="BE486" i="1" s="1"/>
  <c r="BA486" i="1"/>
  <c r="BF486" i="1" s="1"/>
  <c r="BB486" i="1"/>
  <c r="BG486" i="1" s="1"/>
  <c r="AZ487" i="1"/>
  <c r="BE487" i="1" s="1"/>
  <c r="BA487" i="1"/>
  <c r="BF487" i="1" s="1"/>
  <c r="BB487" i="1"/>
  <c r="BG487" i="1" s="1"/>
  <c r="AZ488" i="1"/>
  <c r="BE488" i="1" s="1"/>
  <c r="BA488" i="1"/>
  <c r="BF488" i="1" s="1"/>
  <c r="BB488" i="1"/>
  <c r="BG488" i="1" s="1"/>
  <c r="AZ489" i="1"/>
  <c r="BA489" i="1"/>
  <c r="BF489" i="1" s="1"/>
  <c r="BB489" i="1"/>
  <c r="BG489" i="1" s="1"/>
  <c r="AZ490" i="1"/>
  <c r="BE490" i="1" s="1"/>
  <c r="BA490" i="1"/>
  <c r="BF490" i="1" s="1"/>
  <c r="BB490" i="1"/>
  <c r="BG490" i="1" s="1"/>
  <c r="AZ491" i="1"/>
  <c r="BE491" i="1" s="1"/>
  <c r="BA491" i="1"/>
  <c r="BF491" i="1" s="1"/>
  <c r="BB491" i="1"/>
  <c r="BG491" i="1" s="1"/>
  <c r="AZ492" i="1"/>
  <c r="BE492" i="1" s="1"/>
  <c r="BA492" i="1"/>
  <c r="BF492" i="1" s="1"/>
  <c r="BB492" i="1"/>
  <c r="BG492" i="1" s="1"/>
  <c r="AZ493" i="1"/>
  <c r="BA493" i="1"/>
  <c r="BF493" i="1" s="1"/>
  <c r="BB493" i="1"/>
  <c r="BG493" i="1" s="1"/>
  <c r="AZ494" i="1"/>
  <c r="BE494" i="1" s="1"/>
  <c r="BA494" i="1"/>
  <c r="BF494" i="1" s="1"/>
  <c r="BB494" i="1"/>
  <c r="BG494" i="1" s="1"/>
  <c r="AZ495" i="1"/>
  <c r="BE495" i="1" s="1"/>
  <c r="BA495" i="1"/>
  <c r="BF495" i="1" s="1"/>
  <c r="BB495" i="1"/>
  <c r="BG495" i="1" s="1"/>
  <c r="AZ496" i="1"/>
  <c r="BE496" i="1" s="1"/>
  <c r="BA496" i="1"/>
  <c r="BF496" i="1" s="1"/>
  <c r="BB496" i="1"/>
  <c r="BG496" i="1" s="1"/>
  <c r="AZ497" i="1"/>
  <c r="BA497" i="1"/>
  <c r="BF497" i="1" s="1"/>
  <c r="BB497" i="1"/>
  <c r="BG497" i="1" s="1"/>
  <c r="AZ498" i="1"/>
  <c r="BE498" i="1" s="1"/>
  <c r="BA498" i="1"/>
  <c r="BF498" i="1" s="1"/>
  <c r="BB498" i="1"/>
  <c r="BG498" i="1" s="1"/>
  <c r="AZ499" i="1"/>
  <c r="BE499" i="1" s="1"/>
  <c r="BA499" i="1"/>
  <c r="BF499" i="1" s="1"/>
  <c r="BB499" i="1"/>
  <c r="BG499" i="1" s="1"/>
  <c r="AZ500" i="1"/>
  <c r="BE500" i="1" s="1"/>
  <c r="BA500" i="1"/>
  <c r="BF500" i="1" s="1"/>
  <c r="BB500" i="1"/>
  <c r="BG500" i="1" s="1"/>
  <c r="AZ501" i="1"/>
  <c r="BA501" i="1"/>
  <c r="BF501" i="1" s="1"/>
  <c r="BB501" i="1"/>
  <c r="BG501" i="1" s="1"/>
  <c r="AZ502" i="1"/>
  <c r="BE502" i="1" s="1"/>
  <c r="BA502" i="1"/>
  <c r="BF502" i="1" s="1"/>
  <c r="BB502" i="1"/>
  <c r="BG502" i="1" s="1"/>
  <c r="AZ503" i="1"/>
  <c r="BE503" i="1" s="1"/>
  <c r="BA503" i="1"/>
  <c r="BF503" i="1" s="1"/>
  <c r="BB503" i="1"/>
  <c r="BG503" i="1" s="1"/>
  <c r="AZ504" i="1"/>
  <c r="BE504" i="1" s="1"/>
  <c r="BA504" i="1"/>
  <c r="BF504" i="1" s="1"/>
  <c r="BB504" i="1"/>
  <c r="BG504" i="1" s="1"/>
  <c r="AZ505" i="1"/>
  <c r="BA505" i="1"/>
  <c r="BF505" i="1" s="1"/>
  <c r="BB505" i="1"/>
  <c r="BG505" i="1" s="1"/>
  <c r="BB4" i="1"/>
  <c r="BG4" i="1" s="1"/>
  <c r="BA4" i="1"/>
  <c r="BF4" i="1" s="1"/>
  <c r="AZ4" i="1"/>
  <c r="BE4" i="1" s="1"/>
  <c r="BX14" i="1" l="1"/>
  <c r="CD22" i="1"/>
  <c r="BX94" i="1"/>
  <c r="BX62" i="1"/>
  <c r="CD46" i="1"/>
  <c r="CD83" i="1"/>
  <c r="BX16" i="1"/>
  <c r="BX124" i="1"/>
  <c r="BX270" i="1"/>
  <c r="BX95" i="1"/>
  <c r="BX121" i="1"/>
  <c r="BX169" i="1"/>
  <c r="BX223" i="1"/>
  <c r="BX242" i="1"/>
  <c r="BX267" i="1"/>
  <c r="BX284" i="1"/>
  <c r="BX307" i="1"/>
  <c r="BX322" i="1"/>
  <c r="BX363" i="1"/>
  <c r="BX378" i="1"/>
  <c r="BX423" i="1"/>
  <c r="BX466" i="1"/>
  <c r="CD110" i="1"/>
  <c r="CD146" i="1"/>
  <c r="CD191" i="1"/>
  <c r="CD238" i="1"/>
  <c r="CD257" i="1"/>
  <c r="CD278" i="1"/>
  <c r="CD292" i="1"/>
  <c r="CD316" i="1"/>
  <c r="CD337" i="1"/>
  <c r="CD374" i="1"/>
  <c r="CD417" i="1"/>
  <c r="CD433" i="1"/>
  <c r="CD488" i="1"/>
  <c r="BX15" i="1"/>
  <c r="BX66" i="1"/>
  <c r="BX102" i="1"/>
  <c r="BX123" i="1"/>
  <c r="BX172" i="1"/>
  <c r="BX227" i="1"/>
  <c r="BX245" i="1"/>
  <c r="BX269" i="1"/>
  <c r="BX285" i="1"/>
  <c r="BX308" i="1"/>
  <c r="BX323" i="1"/>
  <c r="BX368" i="1"/>
  <c r="BX394" i="1"/>
  <c r="BX424" i="1"/>
  <c r="BX468" i="1"/>
  <c r="CD13" i="1"/>
  <c r="CD54" i="1"/>
  <c r="CD93" i="1"/>
  <c r="CD115" i="1"/>
  <c r="CD163" i="1"/>
  <c r="CD211" i="1"/>
  <c r="CD239" i="1"/>
  <c r="CD258" i="1"/>
  <c r="CC279" i="1"/>
  <c r="CD293" i="1"/>
  <c r="CD320" i="1"/>
  <c r="CD347" i="1"/>
  <c r="CD375" i="1"/>
  <c r="CD418" i="1"/>
  <c r="CD434" i="1"/>
  <c r="CD489" i="1"/>
  <c r="BX69" i="1"/>
  <c r="BX103" i="1"/>
  <c r="BX173" i="1"/>
  <c r="BX229" i="1"/>
  <c r="BX251" i="1"/>
  <c r="BX289" i="1"/>
  <c r="BX309" i="1"/>
  <c r="BX324" i="1"/>
  <c r="BX369" i="1"/>
  <c r="BX406" i="1"/>
  <c r="BX428" i="1"/>
  <c r="BX471" i="1"/>
  <c r="CD14" i="1"/>
  <c r="CD62" i="1"/>
  <c r="CD94" i="1"/>
  <c r="CC116" i="1"/>
  <c r="CC164" i="1"/>
  <c r="CC212" i="1"/>
  <c r="CC240" i="1"/>
  <c r="CC266" i="1"/>
  <c r="CC282" i="1"/>
  <c r="CC294" i="1"/>
  <c r="CC321" i="1"/>
  <c r="CC358" i="1"/>
  <c r="CD376" i="1"/>
  <c r="CD420" i="1"/>
  <c r="CD436" i="1"/>
  <c r="CD491" i="1"/>
  <c r="BX18" i="1"/>
  <c r="BX79" i="1"/>
  <c r="BX105" i="1"/>
  <c r="BX125" i="1"/>
  <c r="BX174" i="1"/>
  <c r="BX230" i="1"/>
  <c r="BX254" i="1"/>
  <c r="BX276" i="1"/>
  <c r="BX290" i="1"/>
  <c r="BX311" i="1"/>
  <c r="BX325" i="1"/>
  <c r="BX370" i="1"/>
  <c r="BX414" i="1"/>
  <c r="BX429" i="1"/>
  <c r="BX486" i="1"/>
  <c r="CC15" i="1"/>
  <c r="CC66" i="1"/>
  <c r="CC95" i="1"/>
  <c r="CD121" i="1"/>
  <c r="CC169" i="1"/>
  <c r="CD223" i="1"/>
  <c r="CD242" i="1"/>
  <c r="CD267" i="1"/>
  <c r="CD284" i="1"/>
  <c r="CD307" i="1"/>
  <c r="CD322" i="1"/>
  <c r="CD363" i="1"/>
  <c r="CC377" i="1"/>
  <c r="CC422" i="1"/>
  <c r="CC441" i="1"/>
  <c r="CD497" i="1"/>
  <c r="BX22" i="1"/>
  <c r="BX80" i="1"/>
  <c r="BX109" i="1"/>
  <c r="BX134" i="1"/>
  <c r="BX187" i="1"/>
  <c r="BX233" i="1"/>
  <c r="BX256" i="1"/>
  <c r="BX277" i="1"/>
  <c r="BX291" i="1"/>
  <c r="BX315" i="1"/>
  <c r="BX326" i="1"/>
  <c r="BX374" i="1"/>
  <c r="BX417" i="1"/>
  <c r="BX433" i="1"/>
  <c r="BX488" i="1"/>
  <c r="CD16" i="1"/>
  <c r="CC69" i="1"/>
  <c r="CD102" i="1"/>
  <c r="CD123" i="1"/>
  <c r="CD172" i="1"/>
  <c r="CD227" i="1"/>
  <c r="CD245" i="1"/>
  <c r="CD269" i="1"/>
  <c r="CD285" i="1"/>
  <c r="CD308" i="1"/>
  <c r="CD323" i="1"/>
  <c r="CD368" i="1"/>
  <c r="CC378" i="1"/>
  <c r="CD423" i="1"/>
  <c r="CD466" i="1"/>
  <c r="CD6" i="1"/>
  <c r="BX45" i="1"/>
  <c r="BX81" i="1"/>
  <c r="BX110" i="1"/>
  <c r="BX146" i="1"/>
  <c r="BX191" i="1"/>
  <c r="BX238" i="1"/>
  <c r="BX257" i="1"/>
  <c r="BX278" i="1"/>
  <c r="BX292" i="1"/>
  <c r="BX316" i="1"/>
  <c r="BX337" i="1"/>
  <c r="BX375" i="1"/>
  <c r="BX418" i="1"/>
  <c r="BX434" i="1"/>
  <c r="BX489" i="1"/>
  <c r="CD18" i="1"/>
  <c r="CD79" i="1"/>
  <c r="CD103" i="1"/>
  <c r="CD124" i="1"/>
  <c r="CD173" i="1"/>
  <c r="CD229" i="1"/>
  <c r="CD251" i="1"/>
  <c r="CD270" i="1"/>
  <c r="CC289" i="1"/>
  <c r="CD309" i="1"/>
  <c r="CD324" i="1"/>
  <c r="CD369" i="1"/>
  <c r="CD394" i="1"/>
  <c r="CD424" i="1"/>
  <c r="CD468" i="1"/>
  <c r="BX6" i="1"/>
  <c r="BX46" i="1"/>
  <c r="BX83" i="1"/>
  <c r="BX115" i="1"/>
  <c r="BX163" i="1"/>
  <c r="BX211" i="1"/>
  <c r="BX239" i="1"/>
  <c r="BX258" i="1"/>
  <c r="BX279" i="1"/>
  <c r="BX293" i="1"/>
  <c r="BX320" i="1"/>
  <c r="BX347" i="1"/>
  <c r="BX376" i="1"/>
  <c r="BX420" i="1"/>
  <c r="BX436" i="1"/>
  <c r="BX491" i="1"/>
  <c r="CD80" i="1"/>
  <c r="CD105" i="1"/>
  <c r="CD125" i="1"/>
  <c r="CD174" i="1"/>
  <c r="CC230" i="1"/>
  <c r="CD254" i="1"/>
  <c r="CD276" i="1"/>
  <c r="CD290" i="1"/>
  <c r="CD311" i="1"/>
  <c r="CD325" i="1"/>
  <c r="CC370" i="1"/>
  <c r="CD406" i="1"/>
  <c r="CD428" i="1"/>
  <c r="CD471" i="1"/>
  <c r="BW94" i="1"/>
  <c r="BX13" i="1"/>
  <c r="BX54" i="1"/>
  <c r="BX93" i="1"/>
  <c r="BX116" i="1"/>
  <c r="BX164" i="1"/>
  <c r="BX212" i="1"/>
  <c r="BX240" i="1"/>
  <c r="BX266" i="1"/>
  <c r="BX282" i="1"/>
  <c r="BX294" i="1"/>
  <c r="BX321" i="1"/>
  <c r="BX358" i="1"/>
  <c r="BX377" i="1"/>
  <c r="BX422" i="1"/>
  <c r="BX441" i="1"/>
  <c r="BX497" i="1"/>
  <c r="CD45" i="1"/>
  <c r="CD81" i="1"/>
  <c r="CD109" i="1"/>
  <c r="CD134" i="1"/>
  <c r="CD187" i="1"/>
  <c r="CD233" i="1"/>
  <c r="CD256" i="1"/>
  <c r="CD277" i="1"/>
  <c r="CD291" i="1"/>
  <c r="CD315" i="1"/>
  <c r="CD326" i="1"/>
  <c r="CD414" i="1"/>
  <c r="CD429" i="1"/>
  <c r="CC486" i="1"/>
  <c r="CC103" i="1"/>
  <c r="CD378" i="1"/>
  <c r="CC174" i="1"/>
  <c r="CC414" i="1"/>
  <c r="CC471" i="1"/>
  <c r="CD230" i="1"/>
  <c r="CC322" i="1"/>
  <c r="CC436" i="1"/>
  <c r="CC62" i="1"/>
  <c r="CC83" i="1"/>
  <c r="CC256" i="1"/>
  <c r="CD289" i="1"/>
  <c r="CC374" i="1"/>
  <c r="CC363" i="1"/>
  <c r="CC94" i="1"/>
  <c r="CC242" i="1"/>
  <c r="CD279" i="1"/>
  <c r="CC466" i="1"/>
  <c r="BW16" i="1"/>
  <c r="BW46" i="1"/>
  <c r="BW69" i="1"/>
  <c r="BW83" i="1"/>
  <c r="BW109" i="1"/>
  <c r="BW121" i="1"/>
  <c r="BW134" i="1"/>
  <c r="BW169" i="1"/>
  <c r="BW187" i="1"/>
  <c r="BW223" i="1"/>
  <c r="BW233" i="1"/>
  <c r="BW242" i="1"/>
  <c r="BW256" i="1"/>
  <c r="BW267" i="1"/>
  <c r="BW277" i="1"/>
  <c r="BW284" i="1"/>
  <c r="BW291" i="1"/>
  <c r="BW307" i="1"/>
  <c r="BW315" i="1"/>
  <c r="BW322" i="1"/>
  <c r="BW326" i="1"/>
  <c r="BW363" i="1"/>
  <c r="BW374" i="1"/>
  <c r="BW378" i="1"/>
  <c r="BW417" i="1"/>
  <c r="BW423" i="1"/>
  <c r="BW433" i="1"/>
  <c r="BW466" i="1"/>
  <c r="BW488" i="1"/>
  <c r="BW6" i="1"/>
  <c r="BW13" i="1"/>
  <c r="BW18" i="1"/>
  <c r="BW54" i="1"/>
  <c r="BW79" i="1"/>
  <c r="BW93" i="1"/>
  <c r="BW102" i="1"/>
  <c r="BW110" i="1"/>
  <c r="BW123" i="1"/>
  <c r="BW146" i="1"/>
  <c r="BW172" i="1"/>
  <c r="BW191" i="1"/>
  <c r="BW227" i="1"/>
  <c r="BW238" i="1"/>
  <c r="BW245" i="1"/>
  <c r="BW257" i="1"/>
  <c r="BW269" i="1"/>
  <c r="BW278" i="1"/>
  <c r="BW285" i="1"/>
  <c r="BW292" i="1"/>
  <c r="BW308" i="1"/>
  <c r="BW316" i="1"/>
  <c r="BW323" i="1"/>
  <c r="BW337" i="1"/>
  <c r="BW368" i="1"/>
  <c r="BW375" i="1"/>
  <c r="BW394" i="1"/>
  <c r="BW418" i="1"/>
  <c r="BW424" i="1"/>
  <c r="BW434" i="1"/>
  <c r="BW468" i="1"/>
  <c r="BW489" i="1"/>
  <c r="BW14" i="1"/>
  <c r="BW22" i="1"/>
  <c r="BW62" i="1"/>
  <c r="BW80" i="1"/>
  <c r="BW103" i="1"/>
  <c r="BW115" i="1"/>
  <c r="BW124" i="1"/>
  <c r="BW163" i="1"/>
  <c r="BW173" i="1"/>
  <c r="BW211" i="1"/>
  <c r="BW229" i="1"/>
  <c r="BW239" i="1"/>
  <c r="BW251" i="1"/>
  <c r="BW258" i="1"/>
  <c r="BW270" i="1"/>
  <c r="BW279" i="1"/>
  <c r="BW289" i="1"/>
  <c r="BW293" i="1"/>
  <c r="BW309" i="1"/>
  <c r="BW320" i="1"/>
  <c r="BW324" i="1"/>
  <c r="BW347" i="1"/>
  <c r="BW369" i="1"/>
  <c r="BW376" i="1"/>
  <c r="BW406" i="1"/>
  <c r="BW420" i="1"/>
  <c r="BW428" i="1"/>
  <c r="BW436" i="1"/>
  <c r="BW471" i="1"/>
  <c r="BW491" i="1"/>
  <c r="BW15" i="1"/>
  <c r="BW45" i="1"/>
  <c r="BW66" i="1"/>
  <c r="BW81" i="1"/>
  <c r="BW95" i="1"/>
  <c r="BW105" i="1"/>
  <c r="BW116" i="1"/>
  <c r="BW125" i="1"/>
  <c r="BW164" i="1"/>
  <c r="BW174" i="1"/>
  <c r="BW212" i="1"/>
  <c r="BW230" i="1"/>
  <c r="BW240" i="1"/>
  <c r="BW254" i="1"/>
  <c r="BW266" i="1"/>
  <c r="BW276" i="1"/>
  <c r="BW282" i="1"/>
  <c r="BW290" i="1"/>
  <c r="BW294" i="1"/>
  <c r="BW311" i="1"/>
  <c r="BW321" i="1"/>
  <c r="BW325" i="1"/>
  <c r="BW358" i="1"/>
  <c r="BW370" i="1"/>
  <c r="BW377" i="1"/>
  <c r="BW414" i="1"/>
  <c r="BW422" i="1"/>
  <c r="BW429" i="1"/>
  <c r="BW441" i="1"/>
  <c r="BW486" i="1"/>
  <c r="BW497" i="1"/>
  <c r="CD69" i="1"/>
  <c r="CC134" i="1"/>
  <c r="CC223" i="1"/>
  <c r="CC315" i="1"/>
  <c r="CC417" i="1"/>
  <c r="CC46" i="1"/>
  <c r="CC239" i="1"/>
  <c r="CC254" i="1"/>
  <c r="CD486" i="1"/>
  <c r="CC291" i="1"/>
  <c r="CC324" i="1"/>
  <c r="CC429" i="1"/>
  <c r="CC80" i="1"/>
  <c r="CC187" i="1"/>
  <c r="CC284" i="1"/>
  <c r="CC309" i="1"/>
  <c r="CC320" i="1"/>
  <c r="CC406" i="1"/>
  <c r="CC276" i="1"/>
  <c r="CC376" i="1"/>
  <c r="CC125" i="1"/>
  <c r="CD169" i="1"/>
  <c r="CC293" i="1"/>
  <c r="CC423" i="1"/>
  <c r="CC311" i="1"/>
  <c r="CC45" i="1"/>
  <c r="CC115" i="1"/>
  <c r="CC124" i="1"/>
  <c r="CC233" i="1"/>
  <c r="CC267" i="1"/>
  <c r="CC290" i="1"/>
  <c r="CC347" i="1"/>
  <c r="CC369" i="1"/>
  <c r="CC433" i="1"/>
  <c r="CC488" i="1"/>
  <c r="CC16" i="1"/>
  <c r="CC81" i="1"/>
  <c r="CC163" i="1"/>
  <c r="CC173" i="1"/>
  <c r="CC105" i="1"/>
  <c r="CC211" i="1"/>
  <c r="CC229" i="1"/>
  <c r="CC277" i="1"/>
  <c r="CC307" i="1"/>
  <c r="CC325" i="1"/>
  <c r="CC420" i="1"/>
  <c r="CC428" i="1"/>
  <c r="CC251" i="1"/>
  <c r="CC491" i="1"/>
  <c r="CC121" i="1"/>
  <c r="CC258" i="1"/>
  <c r="CC270" i="1"/>
  <c r="CC14" i="1"/>
  <c r="CC22" i="1"/>
  <c r="CC109" i="1"/>
  <c r="CC326" i="1"/>
  <c r="CC6" i="1"/>
  <c r="CD15" i="1"/>
  <c r="CD95" i="1"/>
  <c r="CD116" i="1"/>
  <c r="CD266" i="1"/>
  <c r="CD282" i="1"/>
  <c r="CD294" i="1"/>
  <c r="CD321" i="1"/>
  <c r="CD358" i="1"/>
  <c r="CD377" i="1"/>
  <c r="CD422" i="1"/>
  <c r="CD441" i="1"/>
  <c r="CC13" i="1"/>
  <c r="CC54" i="1"/>
  <c r="CC93" i="1"/>
  <c r="CC110" i="1"/>
  <c r="CC146" i="1"/>
  <c r="CC191" i="1"/>
  <c r="CC238" i="1"/>
  <c r="CC257" i="1"/>
  <c r="CC278" i="1"/>
  <c r="CC292" i="1"/>
  <c r="CC316" i="1"/>
  <c r="CC337" i="1"/>
  <c r="CC375" i="1"/>
  <c r="CC418" i="1"/>
  <c r="CC434" i="1"/>
  <c r="CC489" i="1"/>
  <c r="CD66" i="1"/>
  <c r="CD164" i="1"/>
  <c r="CD212" i="1"/>
  <c r="CD240" i="1"/>
  <c r="CC18" i="1"/>
  <c r="CC79" i="1"/>
  <c r="CC102" i="1"/>
  <c r="CC123" i="1"/>
  <c r="CC172" i="1"/>
  <c r="CC227" i="1"/>
  <c r="CC245" i="1"/>
  <c r="CC269" i="1"/>
  <c r="CC285" i="1"/>
  <c r="CC308" i="1"/>
  <c r="CC323" i="1"/>
  <c r="CC368" i="1"/>
  <c r="CC394" i="1"/>
  <c r="CC424" i="1"/>
  <c r="CC468" i="1"/>
  <c r="CC497" i="1"/>
  <c r="BM482" i="1"/>
  <c r="BM106" i="1"/>
  <c r="BM454" i="1"/>
  <c r="BM238" i="1"/>
  <c r="BC229" i="1"/>
  <c r="BH229" i="1" s="1"/>
  <c r="BM251" i="1"/>
  <c r="BM134" i="1"/>
  <c r="BM102" i="1"/>
  <c r="BM38" i="1"/>
  <c r="BM22" i="1"/>
  <c r="BM297" i="1"/>
  <c r="BM281" i="1"/>
  <c r="BM249" i="1"/>
  <c r="BM187" i="1"/>
  <c r="BM179" i="1"/>
  <c r="BM200" i="1"/>
  <c r="BM450" i="1"/>
  <c r="BM42" i="1"/>
  <c r="BM476" i="1"/>
  <c r="BM460" i="1"/>
  <c r="BM239" i="1"/>
  <c r="BM164" i="1"/>
  <c r="BM10" i="1"/>
  <c r="BM36" i="1"/>
  <c r="BM502" i="1"/>
  <c r="BM219" i="1"/>
  <c r="BM100" i="1"/>
  <c r="BM52" i="1"/>
  <c r="BM44" i="1"/>
  <c r="BM39" i="1"/>
  <c r="BM86" i="1"/>
  <c r="BM466" i="1"/>
  <c r="BM299" i="1"/>
  <c r="BM120" i="1"/>
  <c r="BC243" i="1"/>
  <c r="BH243" i="1" s="1"/>
  <c r="BM501" i="1"/>
  <c r="BM48" i="1"/>
  <c r="BC277" i="1"/>
  <c r="BH277" i="1" s="1"/>
  <c r="BC177" i="1"/>
  <c r="BH177" i="1" s="1"/>
  <c r="BM279" i="1"/>
  <c r="BM234" i="1"/>
  <c r="BM231" i="1"/>
  <c r="BM213" i="1"/>
  <c r="BM168" i="1"/>
  <c r="BM163" i="1"/>
  <c r="BM26" i="1"/>
  <c r="BC501" i="1"/>
  <c r="BH501" i="1" s="1"/>
  <c r="BC493" i="1"/>
  <c r="BH493" i="1" s="1"/>
  <c r="BC485" i="1"/>
  <c r="BH485" i="1" s="1"/>
  <c r="BC477" i="1"/>
  <c r="BH477" i="1" s="1"/>
  <c r="BM486" i="1"/>
  <c r="BM470" i="1"/>
  <c r="BM5" i="1"/>
  <c r="BM504" i="1"/>
  <c r="BM201" i="1"/>
  <c r="BM191" i="1"/>
  <c r="BM186" i="1"/>
  <c r="BM183" i="1"/>
  <c r="BM170" i="1"/>
  <c r="BM149" i="1"/>
  <c r="BM146" i="1"/>
  <c r="BM104" i="1"/>
  <c r="BM73" i="1"/>
  <c r="BC197" i="1"/>
  <c r="BH197" i="1" s="1"/>
  <c r="BM496" i="1"/>
  <c r="BM490" i="1"/>
  <c r="BM488" i="1"/>
  <c r="BM474" i="1"/>
  <c r="BM225" i="1"/>
  <c r="BM204" i="1"/>
  <c r="BM117" i="1"/>
  <c r="BM78" i="1"/>
  <c r="BM54" i="1"/>
  <c r="BE501" i="1"/>
  <c r="BE493" i="1"/>
  <c r="BE485" i="1"/>
  <c r="BC136" i="1"/>
  <c r="BH136" i="1" s="1"/>
  <c r="BM122" i="1"/>
  <c r="BC505" i="1"/>
  <c r="BH505" i="1" s="1"/>
  <c r="BC497" i="1"/>
  <c r="BH497" i="1" s="1"/>
  <c r="BC489" i="1"/>
  <c r="BH489" i="1" s="1"/>
  <c r="BC481" i="1"/>
  <c r="BH481" i="1" s="1"/>
  <c r="BC473" i="1"/>
  <c r="BH473" i="1" s="1"/>
  <c r="BC291" i="1"/>
  <c r="BH291" i="1" s="1"/>
  <c r="BC104" i="1"/>
  <c r="BH104" i="1" s="1"/>
  <c r="BM498" i="1"/>
  <c r="BM291" i="1"/>
  <c r="BM283" i="1"/>
  <c r="BM267" i="1"/>
  <c r="BM259" i="1"/>
  <c r="BM253" i="1"/>
  <c r="BM235" i="1"/>
  <c r="BM221" i="1"/>
  <c r="BM203" i="1"/>
  <c r="BM166" i="1"/>
  <c r="BM156" i="1"/>
  <c r="BM148" i="1"/>
  <c r="BM98" i="1"/>
  <c r="BM6" i="1"/>
  <c r="BE481" i="1"/>
  <c r="BE243" i="1"/>
  <c r="BC331" i="1"/>
  <c r="BH331" i="1" s="1"/>
  <c r="BM453" i="1"/>
  <c r="BM280" i="1"/>
  <c r="BM116" i="1"/>
  <c r="BM108" i="1"/>
  <c r="BM103" i="1"/>
  <c r="BM74" i="1"/>
  <c r="BM14" i="1"/>
  <c r="BM293" i="1"/>
  <c r="BM58" i="1"/>
  <c r="BM24" i="1"/>
  <c r="BE505" i="1"/>
  <c r="BE497" i="1"/>
  <c r="BE489" i="1"/>
  <c r="BE477" i="1"/>
  <c r="BC469" i="1"/>
  <c r="BH469" i="1" s="1"/>
  <c r="BC448" i="1"/>
  <c r="BH448" i="1" s="1"/>
  <c r="BC295" i="1"/>
  <c r="BH295" i="1" s="1"/>
  <c r="BC212" i="1"/>
  <c r="BH212" i="1" s="1"/>
  <c r="BC199" i="1"/>
  <c r="BH199" i="1" s="1"/>
  <c r="BC183" i="1"/>
  <c r="BH183" i="1" s="1"/>
  <c r="BC174" i="1"/>
  <c r="BH174" i="1" s="1"/>
  <c r="BC169" i="1"/>
  <c r="BH169" i="1" s="1"/>
  <c r="BC156" i="1"/>
  <c r="BH156" i="1" s="1"/>
  <c r="BC128" i="1"/>
  <c r="BH128" i="1" s="1"/>
  <c r="BC456" i="1"/>
  <c r="BH456" i="1" s="1"/>
  <c r="BC207" i="1"/>
  <c r="BH207" i="1" s="1"/>
  <c r="BC490" i="1"/>
  <c r="BH490" i="1" s="1"/>
  <c r="BC482" i="1"/>
  <c r="BH482" i="1" s="1"/>
  <c r="BC474" i="1"/>
  <c r="BH474" i="1" s="1"/>
  <c r="BC468" i="1"/>
  <c r="BH468" i="1" s="1"/>
  <c r="BC453" i="1"/>
  <c r="BH453" i="1" s="1"/>
  <c r="BC450" i="1"/>
  <c r="BH450" i="1" s="1"/>
  <c r="BC440" i="1"/>
  <c r="BH440" i="1" s="1"/>
  <c r="BC432" i="1"/>
  <c r="BH432" i="1" s="1"/>
  <c r="BC424" i="1"/>
  <c r="BH424" i="1" s="1"/>
  <c r="BC416" i="1"/>
  <c r="BH416" i="1" s="1"/>
  <c r="BC408" i="1"/>
  <c r="BH408" i="1" s="1"/>
  <c r="BC400" i="1"/>
  <c r="BH400" i="1" s="1"/>
  <c r="BC392" i="1"/>
  <c r="BH392" i="1" s="1"/>
  <c r="BC384" i="1"/>
  <c r="BH384" i="1" s="1"/>
  <c r="BC376" i="1"/>
  <c r="BH376" i="1" s="1"/>
  <c r="BC368" i="1"/>
  <c r="BH368" i="1" s="1"/>
  <c r="BC360" i="1"/>
  <c r="BH360" i="1" s="1"/>
  <c r="BC352" i="1"/>
  <c r="BH352" i="1" s="1"/>
  <c r="BC344" i="1"/>
  <c r="BH344" i="1" s="1"/>
  <c r="BC310" i="1"/>
  <c r="BH310" i="1" s="1"/>
  <c r="BC307" i="1"/>
  <c r="BH307" i="1" s="1"/>
  <c r="BC305" i="1"/>
  <c r="BH305" i="1" s="1"/>
  <c r="BC297" i="1"/>
  <c r="BH297" i="1" s="1"/>
  <c r="BC285" i="1"/>
  <c r="BH285" i="1" s="1"/>
  <c r="BC280" i="1"/>
  <c r="BH280" i="1" s="1"/>
  <c r="BC262" i="1"/>
  <c r="BH262" i="1" s="1"/>
  <c r="BC259" i="1"/>
  <c r="BH259" i="1" s="1"/>
  <c r="BC237" i="1"/>
  <c r="BH237" i="1" s="1"/>
  <c r="BC214" i="1"/>
  <c r="BH214" i="1" s="1"/>
  <c r="BC211" i="1"/>
  <c r="BH211" i="1" s="1"/>
  <c r="BC209" i="1"/>
  <c r="BH209" i="1" s="1"/>
  <c r="BC194" i="1"/>
  <c r="BH194" i="1" s="1"/>
  <c r="BC176" i="1"/>
  <c r="BH176" i="1" s="1"/>
  <c r="BC161" i="1"/>
  <c r="BH161" i="1" s="1"/>
  <c r="BC158" i="1"/>
  <c r="BH158" i="1" s="1"/>
  <c r="BC153" i="1"/>
  <c r="BH153" i="1" s="1"/>
  <c r="BC150" i="1"/>
  <c r="BH150" i="1" s="1"/>
  <c r="BC133" i="1"/>
  <c r="BH133" i="1" s="1"/>
  <c r="BC97" i="1"/>
  <c r="BH97" i="1" s="1"/>
  <c r="BC89" i="1"/>
  <c r="BH89" i="1" s="1"/>
  <c r="BC81" i="1"/>
  <c r="BH81" i="1" s="1"/>
  <c r="BC73" i="1"/>
  <c r="BH73" i="1" s="1"/>
  <c r="BC65" i="1"/>
  <c r="BH65" i="1" s="1"/>
  <c r="BC57" i="1"/>
  <c r="BH57" i="1" s="1"/>
  <c r="BC49" i="1"/>
  <c r="BH49" i="1" s="1"/>
  <c r="BC41" i="1"/>
  <c r="BH41" i="1" s="1"/>
  <c r="BC33" i="1"/>
  <c r="BH33" i="1" s="1"/>
  <c r="BC25" i="1"/>
  <c r="BH25" i="1" s="1"/>
  <c r="BC17" i="1"/>
  <c r="BH17" i="1" s="1"/>
  <c r="BM462" i="1"/>
  <c r="BM452" i="1"/>
  <c r="BM319" i="1"/>
  <c r="BM311" i="1"/>
  <c r="BM308" i="1"/>
  <c r="BM303" i="1"/>
  <c r="BM298" i="1"/>
  <c r="BM295" i="1"/>
  <c r="BM277" i="1"/>
  <c r="BM264" i="1"/>
  <c r="BM243" i="1"/>
  <c r="BM237" i="1"/>
  <c r="BM222" i="1"/>
  <c r="BM209" i="1"/>
  <c r="BM188" i="1"/>
  <c r="BM185" i="1"/>
  <c r="BM175" i="1"/>
  <c r="BM165" i="1"/>
  <c r="BM162" i="1"/>
  <c r="BM118" i="1"/>
  <c r="BC326" i="1"/>
  <c r="BH326" i="1" s="1"/>
  <c r="BC189" i="1"/>
  <c r="BH189" i="1" s="1"/>
  <c r="BC498" i="1"/>
  <c r="BH498" i="1" s="1"/>
  <c r="BC503" i="1"/>
  <c r="BH503" i="1" s="1"/>
  <c r="BC495" i="1"/>
  <c r="BH495" i="1" s="1"/>
  <c r="BC487" i="1"/>
  <c r="BH487" i="1" s="1"/>
  <c r="BC479" i="1"/>
  <c r="BH479" i="1" s="1"/>
  <c r="BC471" i="1"/>
  <c r="BH471" i="1" s="1"/>
  <c r="BC458" i="1"/>
  <c r="BH458" i="1" s="1"/>
  <c r="BC452" i="1"/>
  <c r="BH452" i="1" s="1"/>
  <c r="BC437" i="1"/>
  <c r="BH437" i="1" s="1"/>
  <c r="BC429" i="1"/>
  <c r="BH429" i="1" s="1"/>
  <c r="BC421" i="1"/>
  <c r="BH421" i="1" s="1"/>
  <c r="BC413" i="1"/>
  <c r="BH413" i="1" s="1"/>
  <c r="BC405" i="1"/>
  <c r="BH405" i="1" s="1"/>
  <c r="BC397" i="1"/>
  <c r="BH397" i="1" s="1"/>
  <c r="BC389" i="1"/>
  <c r="BH389" i="1" s="1"/>
  <c r="BC381" i="1"/>
  <c r="BH381" i="1" s="1"/>
  <c r="BC373" i="1"/>
  <c r="BH373" i="1" s="1"/>
  <c r="BC365" i="1"/>
  <c r="BH365" i="1" s="1"/>
  <c r="BC357" i="1"/>
  <c r="BH357" i="1" s="1"/>
  <c r="BC349" i="1"/>
  <c r="BH349" i="1" s="1"/>
  <c r="BC341" i="1"/>
  <c r="BH341" i="1" s="1"/>
  <c r="BC333" i="1"/>
  <c r="BH333" i="1" s="1"/>
  <c r="BC309" i="1"/>
  <c r="BH309" i="1" s="1"/>
  <c r="BC299" i="1"/>
  <c r="BH299" i="1" s="1"/>
  <c r="BC261" i="1"/>
  <c r="BH261" i="1" s="1"/>
  <c r="BC251" i="1"/>
  <c r="BH251" i="1" s="1"/>
  <c r="BC219" i="1"/>
  <c r="BH219" i="1" s="1"/>
  <c r="BC213" i="1"/>
  <c r="BH213" i="1" s="1"/>
  <c r="BC201" i="1"/>
  <c r="BH201" i="1" s="1"/>
  <c r="BC191" i="1"/>
  <c r="BH191" i="1" s="1"/>
  <c r="BC152" i="1"/>
  <c r="BH152" i="1" s="1"/>
  <c r="BC140" i="1"/>
  <c r="BH140" i="1" s="1"/>
  <c r="BC122" i="1"/>
  <c r="BH122" i="1" s="1"/>
  <c r="BC112" i="1"/>
  <c r="BH112" i="1" s="1"/>
  <c r="BC30" i="1"/>
  <c r="BH30" i="1" s="1"/>
  <c r="BC22" i="1"/>
  <c r="BH22" i="1" s="1"/>
  <c r="BC14" i="1"/>
  <c r="BH14" i="1" s="1"/>
  <c r="BC8" i="1"/>
  <c r="BH8" i="1" s="1"/>
  <c r="BC6" i="1"/>
  <c r="BH6" i="1" s="1"/>
  <c r="BM485" i="1"/>
  <c r="BM480" i="1"/>
  <c r="BM472" i="1"/>
  <c r="BM444" i="1"/>
  <c r="BM436" i="1"/>
  <c r="BM428" i="1"/>
  <c r="BM420" i="1"/>
  <c r="BM412" i="1"/>
  <c r="BM404" i="1"/>
  <c r="BM396" i="1"/>
  <c r="BM388" i="1"/>
  <c r="BM380" i="1"/>
  <c r="BM372" i="1"/>
  <c r="BM364" i="1"/>
  <c r="BM356" i="1"/>
  <c r="BM287" i="1"/>
  <c r="BM282" i="1"/>
  <c r="BM261" i="1"/>
  <c r="BM248" i="1"/>
  <c r="BM227" i="1"/>
  <c r="BM206" i="1"/>
  <c r="BM193" i="1"/>
  <c r="BM172" i="1"/>
  <c r="BM167" i="1"/>
  <c r="BM84" i="1"/>
  <c r="BM68" i="1"/>
  <c r="BC336" i="1"/>
  <c r="BH336" i="1" s="1"/>
  <c r="BC270" i="1"/>
  <c r="BH270" i="1" s="1"/>
  <c r="BC247" i="1"/>
  <c r="BH247" i="1" s="1"/>
  <c r="BC217" i="1"/>
  <c r="BH217" i="1" s="1"/>
  <c r="BC500" i="1"/>
  <c r="BH500" i="1" s="1"/>
  <c r="BC492" i="1"/>
  <c r="BH492" i="1" s="1"/>
  <c r="BC484" i="1"/>
  <c r="BH484" i="1" s="1"/>
  <c r="BC476" i="1"/>
  <c r="BH476" i="1" s="1"/>
  <c r="BC470" i="1"/>
  <c r="BH470" i="1" s="1"/>
  <c r="BC455" i="1"/>
  <c r="BH455" i="1" s="1"/>
  <c r="BC442" i="1"/>
  <c r="BH442" i="1" s="1"/>
  <c r="BC434" i="1"/>
  <c r="BH434" i="1" s="1"/>
  <c r="BC426" i="1"/>
  <c r="BH426" i="1" s="1"/>
  <c r="BC418" i="1"/>
  <c r="BH418" i="1" s="1"/>
  <c r="BC410" i="1"/>
  <c r="BH410" i="1" s="1"/>
  <c r="BC402" i="1"/>
  <c r="BH402" i="1" s="1"/>
  <c r="BC394" i="1"/>
  <c r="BH394" i="1" s="1"/>
  <c r="BC386" i="1"/>
  <c r="BH386" i="1" s="1"/>
  <c r="BC378" i="1"/>
  <c r="BH378" i="1" s="1"/>
  <c r="BC370" i="1"/>
  <c r="BH370" i="1" s="1"/>
  <c r="BC362" i="1"/>
  <c r="BH362" i="1" s="1"/>
  <c r="BC354" i="1"/>
  <c r="BH354" i="1" s="1"/>
  <c r="BC346" i="1"/>
  <c r="BH346" i="1" s="1"/>
  <c r="BC338" i="1"/>
  <c r="BH338" i="1" s="1"/>
  <c r="BC325" i="1"/>
  <c r="BH325" i="1" s="1"/>
  <c r="BC317" i="1"/>
  <c r="BH317" i="1" s="1"/>
  <c r="BC302" i="1"/>
  <c r="BH302" i="1" s="1"/>
  <c r="BC292" i="1"/>
  <c r="BH292" i="1" s="1"/>
  <c r="BC279" i="1"/>
  <c r="BH279" i="1" s="1"/>
  <c r="BC269" i="1"/>
  <c r="BH269" i="1" s="1"/>
  <c r="BC254" i="1"/>
  <c r="BH254" i="1" s="1"/>
  <c r="BC249" i="1"/>
  <c r="BH249" i="1" s="1"/>
  <c r="BC244" i="1"/>
  <c r="BH244" i="1" s="1"/>
  <c r="BC239" i="1"/>
  <c r="BH239" i="1" s="1"/>
  <c r="BC231" i="1"/>
  <c r="BH231" i="1" s="1"/>
  <c r="BC198" i="1"/>
  <c r="BH198" i="1" s="1"/>
  <c r="BC195" i="1"/>
  <c r="BH195" i="1" s="1"/>
  <c r="BC175" i="1"/>
  <c r="BH175" i="1" s="1"/>
  <c r="BC168" i="1"/>
  <c r="BH168" i="1" s="1"/>
  <c r="BC145" i="1"/>
  <c r="BH145" i="1" s="1"/>
  <c r="BC142" i="1"/>
  <c r="BH142" i="1" s="1"/>
  <c r="BC137" i="1"/>
  <c r="BH137" i="1" s="1"/>
  <c r="BC134" i="1"/>
  <c r="BH134" i="1" s="1"/>
  <c r="BC132" i="1"/>
  <c r="BH132" i="1" s="1"/>
  <c r="BC117" i="1"/>
  <c r="BH117" i="1" s="1"/>
  <c r="BC91" i="1"/>
  <c r="BH91" i="1" s="1"/>
  <c r="BC83" i="1"/>
  <c r="BH83" i="1" s="1"/>
  <c r="BC75" i="1"/>
  <c r="BH75" i="1" s="1"/>
  <c r="BC67" i="1"/>
  <c r="BH67" i="1" s="1"/>
  <c r="BC59" i="1"/>
  <c r="BH59" i="1" s="1"/>
  <c r="BC51" i="1"/>
  <c r="BH51" i="1" s="1"/>
  <c r="BC43" i="1"/>
  <c r="BH43" i="1" s="1"/>
  <c r="BC35" i="1"/>
  <c r="BH35" i="1" s="1"/>
  <c r="BC27" i="1"/>
  <c r="BH27" i="1" s="1"/>
  <c r="BC19" i="1"/>
  <c r="BH19" i="1" s="1"/>
  <c r="BC5" i="1"/>
  <c r="BH5" i="1" s="1"/>
  <c r="BM500" i="1"/>
  <c r="BM495" i="1"/>
  <c r="BM321" i="1"/>
  <c r="BM313" i="1"/>
  <c r="BM305" i="1"/>
  <c r="BM271" i="1"/>
  <c r="BM266" i="1"/>
  <c r="BM263" i="1"/>
  <c r="BM245" i="1"/>
  <c r="BM232" i="1"/>
  <c r="BM211" i="1"/>
  <c r="BM205" i="1"/>
  <c r="BM190" i="1"/>
  <c r="BM177" i="1"/>
  <c r="BM154" i="1"/>
  <c r="BM138" i="1"/>
  <c r="BC451" i="1"/>
  <c r="BH451" i="1" s="1"/>
  <c r="BC308" i="1"/>
  <c r="BH308" i="1" s="1"/>
  <c r="BC260" i="1"/>
  <c r="BH260" i="1" s="1"/>
  <c r="BC460" i="1"/>
  <c r="BH460" i="1" s="1"/>
  <c r="BC431" i="1"/>
  <c r="BH431" i="1" s="1"/>
  <c r="BC423" i="1"/>
  <c r="BH423" i="1" s="1"/>
  <c r="BC415" i="1"/>
  <c r="BH415" i="1" s="1"/>
  <c r="BC407" i="1"/>
  <c r="BH407" i="1" s="1"/>
  <c r="BC399" i="1"/>
  <c r="BH399" i="1" s="1"/>
  <c r="BC391" i="1"/>
  <c r="BH391" i="1" s="1"/>
  <c r="BC383" i="1"/>
  <c r="BH383" i="1" s="1"/>
  <c r="BC375" i="1"/>
  <c r="BH375" i="1" s="1"/>
  <c r="BC367" i="1"/>
  <c r="BH367" i="1" s="1"/>
  <c r="BC359" i="1"/>
  <c r="BH359" i="1" s="1"/>
  <c r="BC351" i="1"/>
  <c r="BH351" i="1" s="1"/>
  <c r="BC343" i="1"/>
  <c r="BH343" i="1" s="1"/>
  <c r="BC327" i="1"/>
  <c r="BH327" i="1" s="1"/>
  <c r="BC294" i="1"/>
  <c r="BH294" i="1" s="1"/>
  <c r="BC289" i="1"/>
  <c r="BH289" i="1" s="1"/>
  <c r="BC281" i="1"/>
  <c r="BH281" i="1" s="1"/>
  <c r="BC246" i="1"/>
  <c r="BH246" i="1" s="1"/>
  <c r="BC241" i="1"/>
  <c r="BH241" i="1" s="1"/>
  <c r="BC221" i="1"/>
  <c r="BH221" i="1" s="1"/>
  <c r="BC203" i="1"/>
  <c r="BH203" i="1" s="1"/>
  <c r="BC193" i="1"/>
  <c r="BH193" i="1" s="1"/>
  <c r="BC185" i="1"/>
  <c r="BH185" i="1" s="1"/>
  <c r="BC170" i="1"/>
  <c r="BH170" i="1" s="1"/>
  <c r="BC160" i="1"/>
  <c r="BH160" i="1" s="1"/>
  <c r="BC124" i="1"/>
  <c r="BH124" i="1" s="1"/>
  <c r="BC106" i="1"/>
  <c r="BH106" i="1" s="1"/>
  <c r="BM492" i="1"/>
  <c r="BM469" i="1"/>
  <c r="BM464" i="1"/>
  <c r="BM458" i="1"/>
  <c r="BM456" i="1"/>
  <c r="BM302" i="1"/>
  <c r="BM289" i="1"/>
  <c r="BM265" i="1"/>
  <c r="BM255" i="1"/>
  <c r="BM250" i="1"/>
  <c r="BM247" i="1"/>
  <c r="BM229" i="1"/>
  <c r="BM216" i="1"/>
  <c r="BM195" i="1"/>
  <c r="BM189" i="1"/>
  <c r="BM174" i="1"/>
  <c r="BM151" i="1"/>
  <c r="BM70" i="1"/>
  <c r="BC466" i="1"/>
  <c r="BH466" i="1" s="1"/>
  <c r="BC439" i="1"/>
  <c r="BH439" i="1" s="1"/>
  <c r="BC502" i="1"/>
  <c r="BH502" i="1" s="1"/>
  <c r="BC494" i="1"/>
  <c r="BH494" i="1" s="1"/>
  <c r="BC486" i="1"/>
  <c r="BH486" i="1" s="1"/>
  <c r="BC478" i="1"/>
  <c r="BH478" i="1" s="1"/>
  <c r="BC465" i="1"/>
  <c r="BH465" i="1" s="1"/>
  <c r="BC444" i="1"/>
  <c r="BH444" i="1" s="1"/>
  <c r="BC329" i="1"/>
  <c r="BH329" i="1" s="1"/>
  <c r="BC311" i="1"/>
  <c r="BH311" i="1" s="1"/>
  <c r="BC293" i="1"/>
  <c r="BH293" i="1" s="1"/>
  <c r="BC283" i="1"/>
  <c r="BH283" i="1" s="1"/>
  <c r="BC263" i="1"/>
  <c r="BH263" i="1" s="1"/>
  <c r="BC245" i="1"/>
  <c r="BH245" i="1" s="1"/>
  <c r="BC235" i="1"/>
  <c r="BH235" i="1" s="1"/>
  <c r="BC215" i="1"/>
  <c r="BH215" i="1" s="1"/>
  <c r="BC182" i="1"/>
  <c r="BH182" i="1" s="1"/>
  <c r="BC179" i="1"/>
  <c r="BH179" i="1" s="1"/>
  <c r="BC154" i="1"/>
  <c r="BH154" i="1" s="1"/>
  <c r="BC129" i="1"/>
  <c r="BH129" i="1" s="1"/>
  <c r="BC126" i="1"/>
  <c r="BH126" i="1" s="1"/>
  <c r="BC121" i="1"/>
  <c r="BH121" i="1" s="1"/>
  <c r="BC118" i="1"/>
  <c r="BH118" i="1" s="1"/>
  <c r="BC116" i="1"/>
  <c r="BH116" i="1" s="1"/>
  <c r="BC101" i="1"/>
  <c r="BH101" i="1" s="1"/>
  <c r="BC93" i="1"/>
  <c r="BH93" i="1" s="1"/>
  <c r="BC85" i="1"/>
  <c r="BH85" i="1" s="1"/>
  <c r="BC77" i="1"/>
  <c r="BH77" i="1" s="1"/>
  <c r="BC69" i="1"/>
  <c r="BH69" i="1" s="1"/>
  <c r="BC61" i="1"/>
  <c r="BH61" i="1" s="1"/>
  <c r="BC53" i="1"/>
  <c r="BH53" i="1" s="1"/>
  <c r="BC45" i="1"/>
  <c r="BH45" i="1" s="1"/>
  <c r="BC37" i="1"/>
  <c r="BH37" i="1" s="1"/>
  <c r="BC29" i="1"/>
  <c r="BH29" i="1" s="1"/>
  <c r="BC21" i="1"/>
  <c r="BH21" i="1" s="1"/>
  <c r="BC13" i="1"/>
  <c r="BH13" i="1" s="1"/>
  <c r="BC7" i="1"/>
  <c r="BH7" i="1" s="1"/>
  <c r="BM494" i="1"/>
  <c r="BM484" i="1"/>
  <c r="BM479" i="1"/>
  <c r="BM443" i="1"/>
  <c r="BM435" i="1"/>
  <c r="BM427" i="1"/>
  <c r="BM419" i="1"/>
  <c r="BM411" i="1"/>
  <c r="BM403" i="1"/>
  <c r="BM395" i="1"/>
  <c r="BM387" i="1"/>
  <c r="BM379" i="1"/>
  <c r="BM371" i="1"/>
  <c r="BM363" i="1"/>
  <c r="BM355" i="1"/>
  <c r="BM347" i="1"/>
  <c r="BM339" i="1"/>
  <c r="BM331" i="1"/>
  <c r="BM323" i="1"/>
  <c r="BM315" i="1"/>
  <c r="BM312" i="1"/>
  <c r="BM307" i="1"/>
  <c r="BM304" i="1"/>
  <c r="BM301" i="1"/>
  <c r="BM286" i="1"/>
  <c r="BM273" i="1"/>
  <c r="BM20" i="1"/>
  <c r="BC318" i="1"/>
  <c r="BH318" i="1" s="1"/>
  <c r="BC454" i="1"/>
  <c r="BH454" i="1" s="1"/>
  <c r="BC499" i="1"/>
  <c r="BH499" i="1" s="1"/>
  <c r="BC491" i="1"/>
  <c r="BH491" i="1" s="1"/>
  <c r="BC483" i="1"/>
  <c r="BH483" i="1" s="1"/>
  <c r="BC475" i="1"/>
  <c r="BH475" i="1" s="1"/>
  <c r="BC462" i="1"/>
  <c r="BH462" i="1" s="1"/>
  <c r="BC449" i="1"/>
  <c r="BH449" i="1" s="1"/>
  <c r="BC324" i="1"/>
  <c r="BH324" i="1" s="1"/>
  <c r="BC313" i="1"/>
  <c r="BH313" i="1" s="1"/>
  <c r="BC301" i="1"/>
  <c r="BH301" i="1" s="1"/>
  <c r="BC286" i="1"/>
  <c r="BH286" i="1" s="1"/>
  <c r="BC276" i="1"/>
  <c r="BH276" i="1" s="1"/>
  <c r="BC253" i="1"/>
  <c r="BH253" i="1" s="1"/>
  <c r="BC238" i="1"/>
  <c r="BH238" i="1" s="1"/>
  <c r="BC233" i="1"/>
  <c r="BH233" i="1" s="1"/>
  <c r="BC228" i="1"/>
  <c r="BH228" i="1" s="1"/>
  <c r="BC223" i="1"/>
  <c r="BH223" i="1" s="1"/>
  <c r="BC205" i="1"/>
  <c r="BH205" i="1" s="1"/>
  <c r="BC187" i="1"/>
  <c r="BH187" i="1" s="1"/>
  <c r="BC181" i="1"/>
  <c r="BH181" i="1" s="1"/>
  <c r="BC144" i="1"/>
  <c r="BH144" i="1" s="1"/>
  <c r="BC120" i="1"/>
  <c r="BH120" i="1" s="1"/>
  <c r="BC108" i="1"/>
  <c r="BH108" i="1" s="1"/>
  <c r="BC10" i="1"/>
  <c r="BH10" i="1" s="1"/>
  <c r="BM4" i="1"/>
  <c r="BM285" i="1"/>
  <c r="BM270" i="1"/>
  <c r="BM257" i="1"/>
  <c r="BM233" i="1"/>
  <c r="BM223" i="1"/>
  <c r="BM218" i="1"/>
  <c r="BM215" i="1"/>
  <c r="BM197" i="1"/>
  <c r="BM184" i="1"/>
  <c r="BM150" i="1"/>
  <c r="BC265" i="1"/>
  <c r="BH265" i="1" s="1"/>
  <c r="BC255" i="1"/>
  <c r="BH255" i="1" s="1"/>
  <c r="BC4" i="1"/>
  <c r="BH4" i="1" s="1"/>
  <c r="BC504" i="1"/>
  <c r="BH504" i="1" s="1"/>
  <c r="BC496" i="1"/>
  <c r="BH496" i="1" s="1"/>
  <c r="BC488" i="1"/>
  <c r="BH488" i="1" s="1"/>
  <c r="BC480" i="1"/>
  <c r="BH480" i="1" s="1"/>
  <c r="BC472" i="1"/>
  <c r="BH472" i="1" s="1"/>
  <c r="BC467" i="1"/>
  <c r="BH467" i="1" s="1"/>
  <c r="BC464" i="1"/>
  <c r="BH464" i="1" s="1"/>
  <c r="BC446" i="1"/>
  <c r="BH446" i="1" s="1"/>
  <c r="BC334" i="1"/>
  <c r="BH334" i="1" s="1"/>
  <c r="BC323" i="1"/>
  <c r="BH323" i="1" s="1"/>
  <c r="BC315" i="1"/>
  <c r="BH315" i="1" s="1"/>
  <c r="BC278" i="1"/>
  <c r="BH278" i="1" s="1"/>
  <c r="BC275" i="1"/>
  <c r="BH275" i="1" s="1"/>
  <c r="BC267" i="1"/>
  <c r="BH267" i="1" s="1"/>
  <c r="BC230" i="1"/>
  <c r="BH230" i="1" s="1"/>
  <c r="BC227" i="1"/>
  <c r="BH227" i="1" s="1"/>
  <c r="BC225" i="1"/>
  <c r="BH225" i="1" s="1"/>
  <c r="BC210" i="1"/>
  <c r="BH210" i="1" s="1"/>
  <c r="BC172" i="1"/>
  <c r="BH172" i="1" s="1"/>
  <c r="BC166" i="1"/>
  <c r="BH166" i="1" s="1"/>
  <c r="BC149" i="1"/>
  <c r="BH149" i="1" s="1"/>
  <c r="BC138" i="1"/>
  <c r="BH138" i="1" s="1"/>
  <c r="BC113" i="1"/>
  <c r="BH113" i="1" s="1"/>
  <c r="BC110" i="1"/>
  <c r="BH110" i="1" s="1"/>
  <c r="BC105" i="1"/>
  <c r="BH105" i="1" s="1"/>
  <c r="BC102" i="1"/>
  <c r="BH102" i="1" s="1"/>
  <c r="BM478" i="1"/>
  <c r="BM468" i="1"/>
  <c r="BM463" i="1"/>
  <c r="BM325" i="1"/>
  <c r="BM317" i="1"/>
  <c r="BM309" i="1"/>
  <c r="BM306" i="1"/>
  <c r="BM296" i="1"/>
  <c r="BM275" i="1"/>
  <c r="BM269" i="1"/>
  <c r="BM254" i="1"/>
  <c r="BM241" i="1"/>
  <c r="BM220" i="1"/>
  <c r="BM217" i="1"/>
  <c r="BM207" i="1"/>
  <c r="BM202" i="1"/>
  <c r="BM199" i="1"/>
  <c r="BM181" i="1"/>
  <c r="BM90" i="1"/>
  <c r="BM60" i="1"/>
  <c r="BM55" i="1"/>
  <c r="BM40" i="1"/>
  <c r="BM30" i="1"/>
  <c r="BM133" i="1"/>
  <c r="BM110" i="1"/>
  <c r="BM72" i="1"/>
  <c r="BM35" i="1"/>
  <c r="BM12" i="1"/>
  <c r="BM7" i="1"/>
  <c r="BM140" i="1"/>
  <c r="BM135" i="1"/>
  <c r="BM132" i="1"/>
  <c r="BM92" i="1"/>
  <c r="BM87" i="1"/>
  <c r="BM82" i="1"/>
  <c r="BM62" i="1"/>
  <c r="BM32" i="1"/>
  <c r="BM160" i="1"/>
  <c r="BM152" i="1"/>
  <c r="BM142" i="1"/>
  <c r="BM124" i="1"/>
  <c r="BM119" i="1"/>
  <c r="BM114" i="1"/>
  <c r="BM94" i="1"/>
  <c r="BM89" i="1"/>
  <c r="BM64" i="1"/>
  <c r="BM56" i="1"/>
  <c r="BM19" i="1"/>
  <c r="BM76" i="1"/>
  <c r="BM71" i="1"/>
  <c r="BM46" i="1"/>
  <c r="BM126" i="1"/>
  <c r="BM101" i="1"/>
  <c r="BM88" i="1"/>
  <c r="BM51" i="1"/>
  <c r="BM28" i="1"/>
  <c r="BM23" i="1"/>
  <c r="BM8" i="1"/>
  <c r="BM503" i="1"/>
  <c r="BM487" i="1"/>
  <c r="BM471" i="1"/>
  <c r="BM455" i="1"/>
  <c r="BM448" i="1"/>
  <c r="BM440" i="1"/>
  <c r="BM432" i="1"/>
  <c r="BM424" i="1"/>
  <c r="BM416" i="1"/>
  <c r="BM408" i="1"/>
  <c r="BM400" i="1"/>
  <c r="BM392" i="1"/>
  <c r="BM384" i="1"/>
  <c r="BM376" i="1"/>
  <c r="BM368" i="1"/>
  <c r="BM360" i="1"/>
  <c r="BM352" i="1"/>
  <c r="BM344" i="1"/>
  <c r="BM336" i="1"/>
  <c r="BM328" i="1"/>
  <c r="BM320" i="1"/>
  <c r="BM489" i="1"/>
  <c r="BM473" i="1"/>
  <c r="BM457" i="1"/>
  <c r="BM445" i="1"/>
  <c r="BM437" i="1"/>
  <c r="BM429" i="1"/>
  <c r="BM421" i="1"/>
  <c r="BM413" i="1"/>
  <c r="BM405" i="1"/>
  <c r="BM397" i="1"/>
  <c r="BM389" i="1"/>
  <c r="BM381" i="1"/>
  <c r="BM373" i="1"/>
  <c r="BM365" i="1"/>
  <c r="BM357" i="1"/>
  <c r="BM349" i="1"/>
  <c r="BM341" i="1"/>
  <c r="BM333" i="1"/>
  <c r="BM505" i="1"/>
  <c r="BM491" i="1"/>
  <c r="BM475" i="1"/>
  <c r="BM459" i="1"/>
  <c r="BM442" i="1"/>
  <c r="BM434" i="1"/>
  <c r="BM426" i="1"/>
  <c r="BM418" i="1"/>
  <c r="BM410" i="1"/>
  <c r="BM402" i="1"/>
  <c r="BM394" i="1"/>
  <c r="BM386" i="1"/>
  <c r="BM378" i="1"/>
  <c r="BM370" i="1"/>
  <c r="BM362" i="1"/>
  <c r="BM354" i="1"/>
  <c r="BM346" i="1"/>
  <c r="BM338" i="1"/>
  <c r="BM330" i="1"/>
  <c r="BM322" i="1"/>
  <c r="BM314" i="1"/>
  <c r="BM493" i="1"/>
  <c r="BM477" i="1"/>
  <c r="BM461" i="1"/>
  <c r="BM447" i="1"/>
  <c r="BM439" i="1"/>
  <c r="BM431" i="1"/>
  <c r="BM423" i="1"/>
  <c r="BM415" i="1"/>
  <c r="BM407" i="1"/>
  <c r="BM399" i="1"/>
  <c r="BM391" i="1"/>
  <c r="BM383" i="1"/>
  <c r="BM375" i="1"/>
  <c r="BM367" i="1"/>
  <c r="BM359" i="1"/>
  <c r="BM351" i="1"/>
  <c r="BM343" i="1"/>
  <c r="BM335" i="1"/>
  <c r="BM327" i="1"/>
  <c r="BM348" i="1"/>
  <c r="BM340" i="1"/>
  <c r="BM332" i="1"/>
  <c r="BM324" i="1"/>
  <c r="BM316" i="1"/>
  <c r="BM497" i="1"/>
  <c r="BM481" i="1"/>
  <c r="BM465" i="1"/>
  <c r="BM449" i="1"/>
  <c r="BM441" i="1"/>
  <c r="BM433" i="1"/>
  <c r="BM425" i="1"/>
  <c r="BM417" i="1"/>
  <c r="BM409" i="1"/>
  <c r="BM401" i="1"/>
  <c r="BM393" i="1"/>
  <c r="BM385" i="1"/>
  <c r="BM377" i="1"/>
  <c r="BM369" i="1"/>
  <c r="BM361" i="1"/>
  <c r="BM353" i="1"/>
  <c r="BM345" i="1"/>
  <c r="BM337" i="1"/>
  <c r="BM329" i="1"/>
  <c r="BM310" i="1"/>
  <c r="BM499" i="1"/>
  <c r="BM483" i="1"/>
  <c r="BM467" i="1"/>
  <c r="BM451" i="1"/>
  <c r="BM446" i="1"/>
  <c r="BM438" i="1"/>
  <c r="BM430" i="1"/>
  <c r="BM422" i="1"/>
  <c r="BM414" i="1"/>
  <c r="BM406" i="1"/>
  <c r="BM398" i="1"/>
  <c r="BM390" i="1"/>
  <c r="BM382" i="1"/>
  <c r="BM374" i="1"/>
  <c r="BM366" i="1"/>
  <c r="BM358" i="1"/>
  <c r="BM350" i="1"/>
  <c r="BM342" i="1"/>
  <c r="BM334" i="1"/>
  <c r="BM326" i="1"/>
  <c r="BM318" i="1"/>
  <c r="BM158" i="1"/>
  <c r="BM153" i="1"/>
  <c r="BM128" i="1"/>
  <c r="BM50" i="1"/>
  <c r="BM300" i="1"/>
  <c r="BM284" i="1"/>
  <c r="BM268" i="1"/>
  <c r="BM252" i="1"/>
  <c r="BM236" i="1"/>
  <c r="BM130" i="1"/>
  <c r="BM105" i="1"/>
  <c r="BM80" i="1"/>
  <c r="BM288" i="1"/>
  <c r="BM272" i="1"/>
  <c r="BM256" i="1"/>
  <c r="BM240" i="1"/>
  <c r="BM224" i="1"/>
  <c r="BM208" i="1"/>
  <c r="BM192" i="1"/>
  <c r="BM176" i="1"/>
  <c r="BM169" i="1"/>
  <c r="BM157" i="1"/>
  <c r="BM137" i="1"/>
  <c r="BM112" i="1"/>
  <c r="BM34" i="1"/>
  <c r="BM290" i="1"/>
  <c r="BM274" i="1"/>
  <c r="BM258" i="1"/>
  <c r="BM242" i="1"/>
  <c r="BM226" i="1"/>
  <c r="BM210" i="1"/>
  <c r="BM194" i="1"/>
  <c r="BM178" i="1"/>
  <c r="BM171" i="1"/>
  <c r="BM292" i="1"/>
  <c r="BM276" i="1"/>
  <c r="BM260" i="1"/>
  <c r="BM244" i="1"/>
  <c r="BM228" i="1"/>
  <c r="BM212" i="1"/>
  <c r="BM196" i="1"/>
  <c r="BM180" i="1"/>
  <c r="BM173" i="1"/>
  <c r="BM144" i="1"/>
  <c r="BM136" i="1"/>
  <c r="BM66" i="1"/>
  <c r="BM16" i="1"/>
  <c r="BM294" i="1"/>
  <c r="BM278" i="1"/>
  <c r="BM262" i="1"/>
  <c r="BM246" i="1"/>
  <c r="BM230" i="1"/>
  <c r="BM214" i="1"/>
  <c r="BM198" i="1"/>
  <c r="BM182" i="1"/>
  <c r="BM141" i="1"/>
  <c r="BM121" i="1"/>
  <c r="BM96" i="1"/>
  <c r="BM18" i="1"/>
  <c r="BM57" i="1"/>
  <c r="BM41" i="1"/>
  <c r="BM25" i="1"/>
  <c r="BM9" i="1"/>
  <c r="BM155" i="1"/>
  <c r="BM139" i="1"/>
  <c r="BM123" i="1"/>
  <c r="BM107" i="1"/>
  <c r="BM91" i="1"/>
  <c r="BM75" i="1"/>
  <c r="BM59" i="1"/>
  <c r="BM43" i="1"/>
  <c r="BM27" i="1"/>
  <c r="BM11" i="1"/>
  <c r="BM125" i="1"/>
  <c r="BM109" i="1"/>
  <c r="BM93" i="1"/>
  <c r="BM77" i="1"/>
  <c r="BM61" i="1"/>
  <c r="BM45" i="1"/>
  <c r="BM29" i="1"/>
  <c r="BM13" i="1"/>
  <c r="BM159" i="1"/>
  <c r="BM143" i="1"/>
  <c r="BM127" i="1"/>
  <c r="BM111" i="1"/>
  <c r="BM95" i="1"/>
  <c r="BM79" i="1"/>
  <c r="BM63" i="1"/>
  <c r="BM47" i="1"/>
  <c r="BM31" i="1"/>
  <c r="BM15" i="1"/>
  <c r="BM161" i="1"/>
  <c r="BM145" i="1"/>
  <c r="BM129" i="1"/>
  <c r="BM113" i="1"/>
  <c r="BM97" i="1"/>
  <c r="BM81" i="1"/>
  <c r="BM65" i="1"/>
  <c r="BM49" i="1"/>
  <c r="BM33" i="1"/>
  <c r="BM17" i="1"/>
  <c r="BM147" i="1"/>
  <c r="BM131" i="1"/>
  <c r="BM115" i="1"/>
  <c r="BM99" i="1"/>
  <c r="BM83" i="1"/>
  <c r="BM67" i="1"/>
  <c r="BM85" i="1"/>
  <c r="BM69" i="1"/>
  <c r="BM53" i="1"/>
  <c r="BM37" i="1"/>
  <c r="BM21" i="1"/>
  <c r="BC273" i="1"/>
  <c r="BH273" i="1" s="1"/>
  <c r="BC328" i="1"/>
  <c r="BH328" i="1" s="1"/>
  <c r="BC303" i="1"/>
  <c r="BH303" i="1" s="1"/>
  <c r="BC335" i="1"/>
  <c r="BH335" i="1" s="1"/>
  <c r="BC257" i="1"/>
  <c r="BH257" i="1" s="1"/>
  <c r="BC457" i="1"/>
  <c r="BH457" i="1" s="1"/>
  <c r="BC441" i="1"/>
  <c r="BH441" i="1" s="1"/>
  <c r="BC436" i="1"/>
  <c r="BH436" i="1" s="1"/>
  <c r="BC428" i="1"/>
  <c r="BH428" i="1" s="1"/>
  <c r="BC420" i="1"/>
  <c r="BH420" i="1" s="1"/>
  <c r="BC412" i="1"/>
  <c r="BH412" i="1" s="1"/>
  <c r="BC404" i="1"/>
  <c r="BH404" i="1" s="1"/>
  <c r="BC396" i="1"/>
  <c r="BH396" i="1" s="1"/>
  <c r="BC388" i="1"/>
  <c r="BH388" i="1" s="1"/>
  <c r="BC380" i="1"/>
  <c r="BH380" i="1" s="1"/>
  <c r="BC372" i="1"/>
  <c r="BH372" i="1" s="1"/>
  <c r="BC364" i="1"/>
  <c r="BH364" i="1" s="1"/>
  <c r="BC356" i="1"/>
  <c r="BH356" i="1" s="1"/>
  <c r="BC348" i="1"/>
  <c r="BH348" i="1" s="1"/>
  <c r="BC340" i="1"/>
  <c r="BH340" i="1" s="1"/>
  <c r="BC312" i="1"/>
  <c r="BH312" i="1" s="1"/>
  <c r="BC287" i="1"/>
  <c r="BH287" i="1" s="1"/>
  <c r="BC459" i="1"/>
  <c r="BH459" i="1" s="1"/>
  <c r="BC443" i="1"/>
  <c r="BH443" i="1" s="1"/>
  <c r="BC433" i="1"/>
  <c r="BH433" i="1" s="1"/>
  <c r="BC425" i="1"/>
  <c r="BH425" i="1" s="1"/>
  <c r="BC417" i="1"/>
  <c r="BH417" i="1" s="1"/>
  <c r="BC409" i="1"/>
  <c r="BH409" i="1" s="1"/>
  <c r="BC401" i="1"/>
  <c r="BH401" i="1" s="1"/>
  <c r="BC393" i="1"/>
  <c r="BH393" i="1" s="1"/>
  <c r="BC385" i="1"/>
  <c r="BH385" i="1" s="1"/>
  <c r="BC377" i="1"/>
  <c r="BH377" i="1" s="1"/>
  <c r="BC369" i="1"/>
  <c r="BH369" i="1" s="1"/>
  <c r="BC361" i="1"/>
  <c r="BH361" i="1" s="1"/>
  <c r="BC353" i="1"/>
  <c r="BH353" i="1" s="1"/>
  <c r="BC345" i="1"/>
  <c r="BH345" i="1" s="1"/>
  <c r="BC337" i="1"/>
  <c r="BH337" i="1" s="1"/>
  <c r="BC461" i="1"/>
  <c r="BH461" i="1" s="1"/>
  <c r="BC445" i="1"/>
  <c r="BH445" i="1" s="1"/>
  <c r="BC438" i="1"/>
  <c r="BH438" i="1" s="1"/>
  <c r="BC430" i="1"/>
  <c r="BH430" i="1" s="1"/>
  <c r="BC422" i="1"/>
  <c r="BH422" i="1" s="1"/>
  <c r="BC414" i="1"/>
  <c r="BH414" i="1" s="1"/>
  <c r="BC406" i="1"/>
  <c r="BH406" i="1" s="1"/>
  <c r="BC398" i="1"/>
  <c r="BH398" i="1" s="1"/>
  <c r="BC390" i="1"/>
  <c r="BH390" i="1" s="1"/>
  <c r="BC382" i="1"/>
  <c r="BH382" i="1" s="1"/>
  <c r="BC374" i="1"/>
  <c r="BH374" i="1" s="1"/>
  <c r="BC366" i="1"/>
  <c r="BH366" i="1" s="1"/>
  <c r="BC358" i="1"/>
  <c r="BH358" i="1" s="1"/>
  <c r="BC350" i="1"/>
  <c r="BH350" i="1" s="1"/>
  <c r="BC342" i="1"/>
  <c r="BH342" i="1" s="1"/>
  <c r="BC319" i="1"/>
  <c r="BH319" i="1" s="1"/>
  <c r="BC463" i="1"/>
  <c r="BH463" i="1" s="1"/>
  <c r="BC447" i="1"/>
  <c r="BH447" i="1" s="1"/>
  <c r="BC435" i="1"/>
  <c r="BH435" i="1" s="1"/>
  <c r="BC427" i="1"/>
  <c r="BH427" i="1" s="1"/>
  <c r="BC419" i="1"/>
  <c r="BH419" i="1" s="1"/>
  <c r="BC411" i="1"/>
  <c r="BH411" i="1" s="1"/>
  <c r="BC403" i="1"/>
  <c r="BH403" i="1" s="1"/>
  <c r="BC395" i="1"/>
  <c r="BH395" i="1" s="1"/>
  <c r="BC387" i="1"/>
  <c r="BH387" i="1" s="1"/>
  <c r="BC379" i="1"/>
  <c r="BH379" i="1" s="1"/>
  <c r="BC371" i="1"/>
  <c r="BH371" i="1" s="1"/>
  <c r="BC363" i="1"/>
  <c r="BH363" i="1" s="1"/>
  <c r="BC355" i="1"/>
  <c r="BH355" i="1" s="1"/>
  <c r="BC347" i="1"/>
  <c r="BH347" i="1" s="1"/>
  <c r="BC339" i="1"/>
  <c r="BH339" i="1" s="1"/>
  <c r="BC321" i="1"/>
  <c r="BH321" i="1" s="1"/>
  <c r="BC296" i="1"/>
  <c r="BH296" i="1" s="1"/>
  <c r="BC271" i="1"/>
  <c r="BH271" i="1" s="1"/>
  <c r="BC264" i="1"/>
  <c r="BH264" i="1" s="1"/>
  <c r="BC248" i="1"/>
  <c r="BH248" i="1" s="1"/>
  <c r="BC232" i="1"/>
  <c r="BH232" i="1" s="1"/>
  <c r="BC216" i="1"/>
  <c r="BH216" i="1" s="1"/>
  <c r="BC200" i="1"/>
  <c r="BH200" i="1" s="1"/>
  <c r="BC184" i="1"/>
  <c r="BH184" i="1" s="1"/>
  <c r="BC162" i="1"/>
  <c r="BH162" i="1" s="1"/>
  <c r="BC98" i="1"/>
  <c r="BH98" i="1" s="1"/>
  <c r="BC330" i="1"/>
  <c r="BH330" i="1" s="1"/>
  <c r="BC314" i="1"/>
  <c r="BH314" i="1" s="1"/>
  <c r="BC298" i="1"/>
  <c r="BH298" i="1" s="1"/>
  <c r="BC282" i="1"/>
  <c r="BH282" i="1" s="1"/>
  <c r="BC266" i="1"/>
  <c r="BH266" i="1" s="1"/>
  <c r="BC250" i="1"/>
  <c r="BH250" i="1" s="1"/>
  <c r="BC234" i="1"/>
  <c r="BH234" i="1" s="1"/>
  <c r="BC218" i="1"/>
  <c r="BH218" i="1" s="1"/>
  <c r="BC202" i="1"/>
  <c r="BH202" i="1" s="1"/>
  <c r="BC186" i="1"/>
  <c r="BH186" i="1" s="1"/>
  <c r="BC164" i="1"/>
  <c r="BH164" i="1" s="1"/>
  <c r="BC100" i="1"/>
  <c r="BH100" i="1" s="1"/>
  <c r="BC332" i="1"/>
  <c r="BH332" i="1" s="1"/>
  <c r="BC316" i="1"/>
  <c r="BH316" i="1" s="1"/>
  <c r="BC300" i="1"/>
  <c r="BH300" i="1" s="1"/>
  <c r="BC284" i="1"/>
  <c r="BH284" i="1" s="1"/>
  <c r="BC268" i="1"/>
  <c r="BH268" i="1" s="1"/>
  <c r="BC252" i="1"/>
  <c r="BH252" i="1" s="1"/>
  <c r="BC236" i="1"/>
  <c r="BH236" i="1" s="1"/>
  <c r="BC220" i="1"/>
  <c r="BH220" i="1" s="1"/>
  <c r="BC204" i="1"/>
  <c r="BH204" i="1" s="1"/>
  <c r="BC188" i="1"/>
  <c r="BH188" i="1" s="1"/>
  <c r="BC146" i="1"/>
  <c r="BH146" i="1" s="1"/>
  <c r="BC222" i="1"/>
  <c r="BH222" i="1" s="1"/>
  <c r="BC206" i="1"/>
  <c r="BH206" i="1" s="1"/>
  <c r="BC190" i="1"/>
  <c r="BH190" i="1" s="1"/>
  <c r="BC148" i="1"/>
  <c r="BH148" i="1" s="1"/>
  <c r="BC320" i="1"/>
  <c r="BH320" i="1" s="1"/>
  <c r="BC304" i="1"/>
  <c r="BH304" i="1" s="1"/>
  <c r="BC288" i="1"/>
  <c r="BH288" i="1" s="1"/>
  <c r="BC272" i="1"/>
  <c r="BH272" i="1" s="1"/>
  <c r="BC256" i="1"/>
  <c r="BH256" i="1" s="1"/>
  <c r="BC240" i="1"/>
  <c r="BH240" i="1" s="1"/>
  <c r="BC224" i="1"/>
  <c r="BH224" i="1" s="1"/>
  <c r="BC208" i="1"/>
  <c r="BH208" i="1" s="1"/>
  <c r="BC192" i="1"/>
  <c r="BH192" i="1" s="1"/>
  <c r="BC130" i="1"/>
  <c r="BH130" i="1" s="1"/>
  <c r="BC322" i="1"/>
  <c r="BH322" i="1" s="1"/>
  <c r="BC306" i="1"/>
  <c r="BH306" i="1" s="1"/>
  <c r="BC290" i="1"/>
  <c r="BH290" i="1" s="1"/>
  <c r="BC274" i="1"/>
  <c r="BH274" i="1" s="1"/>
  <c r="BC258" i="1"/>
  <c r="BH258" i="1" s="1"/>
  <c r="BC242" i="1"/>
  <c r="BH242" i="1" s="1"/>
  <c r="BC226" i="1"/>
  <c r="BH226" i="1" s="1"/>
  <c r="BC178" i="1"/>
  <c r="BH178" i="1" s="1"/>
  <c r="BC196" i="1"/>
  <c r="BH196" i="1" s="1"/>
  <c r="BC180" i="1"/>
  <c r="BH180" i="1" s="1"/>
  <c r="BC114" i="1"/>
  <c r="BH114" i="1" s="1"/>
  <c r="BC171" i="1"/>
  <c r="BH171" i="1" s="1"/>
  <c r="BC155" i="1"/>
  <c r="BH155" i="1" s="1"/>
  <c r="BC139" i="1"/>
  <c r="BH139" i="1" s="1"/>
  <c r="BC123" i="1"/>
  <c r="BH123" i="1" s="1"/>
  <c r="BC107" i="1"/>
  <c r="BH107" i="1" s="1"/>
  <c r="BC90" i="1"/>
  <c r="BH90" i="1" s="1"/>
  <c r="BC82" i="1"/>
  <c r="BH82" i="1" s="1"/>
  <c r="BC74" i="1"/>
  <c r="BH74" i="1" s="1"/>
  <c r="BC66" i="1"/>
  <c r="BH66" i="1" s="1"/>
  <c r="BC58" i="1"/>
  <c r="BH58" i="1" s="1"/>
  <c r="BC50" i="1"/>
  <c r="BH50" i="1" s="1"/>
  <c r="BC42" i="1"/>
  <c r="BH42" i="1" s="1"/>
  <c r="BC34" i="1"/>
  <c r="BH34" i="1" s="1"/>
  <c r="BC26" i="1"/>
  <c r="BH26" i="1" s="1"/>
  <c r="BC18" i="1"/>
  <c r="BH18" i="1" s="1"/>
  <c r="BC173" i="1"/>
  <c r="BH173" i="1" s="1"/>
  <c r="BC157" i="1"/>
  <c r="BH157" i="1" s="1"/>
  <c r="BC141" i="1"/>
  <c r="BH141" i="1" s="1"/>
  <c r="BC125" i="1"/>
  <c r="BH125" i="1" s="1"/>
  <c r="BC109" i="1"/>
  <c r="BH109" i="1" s="1"/>
  <c r="BC95" i="1"/>
  <c r="BH95" i="1" s="1"/>
  <c r="BC87" i="1"/>
  <c r="BH87" i="1" s="1"/>
  <c r="BC79" i="1"/>
  <c r="BH79" i="1" s="1"/>
  <c r="BC71" i="1"/>
  <c r="BH71" i="1" s="1"/>
  <c r="BC63" i="1"/>
  <c r="BH63" i="1" s="1"/>
  <c r="BC55" i="1"/>
  <c r="BH55" i="1" s="1"/>
  <c r="BC47" i="1"/>
  <c r="BH47" i="1" s="1"/>
  <c r="BC39" i="1"/>
  <c r="BH39" i="1" s="1"/>
  <c r="BC31" i="1"/>
  <c r="BH31" i="1" s="1"/>
  <c r="BC23" i="1"/>
  <c r="BH23" i="1" s="1"/>
  <c r="BC15" i="1"/>
  <c r="BH15" i="1" s="1"/>
  <c r="BC159" i="1"/>
  <c r="BH159" i="1" s="1"/>
  <c r="BC143" i="1"/>
  <c r="BH143" i="1" s="1"/>
  <c r="BC127" i="1"/>
  <c r="BH127" i="1" s="1"/>
  <c r="BC111" i="1"/>
  <c r="BH111" i="1" s="1"/>
  <c r="BC92" i="1"/>
  <c r="BH92" i="1" s="1"/>
  <c r="BC84" i="1"/>
  <c r="BH84" i="1" s="1"/>
  <c r="BC76" i="1"/>
  <c r="BH76" i="1" s="1"/>
  <c r="BC68" i="1"/>
  <c r="BH68" i="1" s="1"/>
  <c r="BC60" i="1"/>
  <c r="BH60" i="1" s="1"/>
  <c r="BC52" i="1"/>
  <c r="BH52" i="1" s="1"/>
  <c r="BC44" i="1"/>
  <c r="BH44" i="1" s="1"/>
  <c r="BC36" i="1"/>
  <c r="BH36" i="1" s="1"/>
  <c r="BC28" i="1"/>
  <c r="BH28" i="1" s="1"/>
  <c r="BC20" i="1"/>
  <c r="BH20" i="1" s="1"/>
  <c r="BC12" i="1"/>
  <c r="BH12" i="1" s="1"/>
  <c r="BC9" i="1"/>
  <c r="BH9" i="1" s="1"/>
  <c r="BC163" i="1"/>
  <c r="BH163" i="1" s="1"/>
  <c r="BC147" i="1"/>
  <c r="BH147" i="1" s="1"/>
  <c r="BC131" i="1"/>
  <c r="BH131" i="1" s="1"/>
  <c r="BC115" i="1"/>
  <c r="BH115" i="1" s="1"/>
  <c r="BC99" i="1"/>
  <c r="BH99" i="1" s="1"/>
  <c r="BC94" i="1"/>
  <c r="BH94" i="1" s="1"/>
  <c r="BC86" i="1"/>
  <c r="BH86" i="1" s="1"/>
  <c r="BC78" i="1"/>
  <c r="BH78" i="1" s="1"/>
  <c r="BC70" i="1"/>
  <c r="BH70" i="1" s="1"/>
  <c r="BC62" i="1"/>
  <c r="BH62" i="1" s="1"/>
  <c r="BC54" i="1"/>
  <c r="BH54" i="1" s="1"/>
  <c r="BC46" i="1"/>
  <c r="BH46" i="1" s="1"/>
  <c r="BC38" i="1"/>
  <c r="BH38" i="1" s="1"/>
  <c r="BC165" i="1"/>
  <c r="BH165" i="1" s="1"/>
  <c r="BC11" i="1"/>
  <c r="BH11" i="1" s="1"/>
  <c r="BC167" i="1"/>
  <c r="BH167" i="1" s="1"/>
  <c r="BC151" i="1"/>
  <c r="BH151" i="1" s="1"/>
  <c r="BC135" i="1"/>
  <c r="BH135" i="1" s="1"/>
  <c r="BC119" i="1"/>
  <c r="BH119" i="1" s="1"/>
  <c r="BC103" i="1"/>
  <c r="BH103" i="1" s="1"/>
  <c r="BC96" i="1"/>
  <c r="BH96" i="1" s="1"/>
  <c r="BC88" i="1"/>
  <c r="BH88" i="1" s="1"/>
  <c r="BC80" i="1"/>
  <c r="BH80" i="1" s="1"/>
  <c r="BC72" i="1"/>
  <c r="BH72" i="1" s="1"/>
  <c r="BC64" i="1"/>
  <c r="BH64" i="1" s="1"/>
  <c r="BC56" i="1"/>
  <c r="BH56" i="1" s="1"/>
  <c r="BC48" i="1"/>
  <c r="BH48" i="1" s="1"/>
  <c r="BC40" i="1"/>
  <c r="BH40" i="1" s="1"/>
  <c r="BC32" i="1"/>
  <c r="BH32" i="1" s="1"/>
  <c r="BC24" i="1"/>
  <c r="BH24" i="1" s="1"/>
  <c r="BC16" i="1"/>
  <c r="BH16" i="1" s="1"/>
  <c r="BG508" i="1" l="1"/>
  <c r="BH508" i="1"/>
  <c r="BE508" i="1"/>
  <c r="BF508" i="1"/>
</calcChain>
</file>

<file path=xl/sharedStrings.xml><?xml version="1.0" encoding="utf-8"?>
<sst xmlns="http://schemas.openxmlformats.org/spreadsheetml/2006/main" count="33249" uniqueCount="1875">
  <si>
    <t>Utility Characteristics</t>
  </si>
  <si>
    <t>Reporting Year Incremental Annual Savings</t>
  </si>
  <si>
    <t>Incremental Life Cycle Savings</t>
  </si>
  <si>
    <t>Reporting Year Incremental Cost</t>
  </si>
  <si>
    <t>Incremental Life Cycle Costs</t>
  </si>
  <si>
    <t>Weighted Average Life</t>
  </si>
  <si>
    <t/>
  </si>
  <si>
    <t>Energy Savings (MWh)</t>
  </si>
  <si>
    <t>Peak Demand Savings (MW)</t>
  </si>
  <si>
    <t>Customer Incentives (Thousand Dollars)</t>
  </si>
  <si>
    <t>All Other Costs (Thousand Dollars)</t>
  </si>
  <si>
    <t>(Years)</t>
  </si>
  <si>
    <t>Data Year</t>
  </si>
  <si>
    <t>Utility Number</t>
  </si>
  <si>
    <t>Utility Name</t>
  </si>
  <si>
    <t>State</t>
  </si>
  <si>
    <t>BA Code</t>
  </si>
  <si>
    <t>Residential</t>
  </si>
  <si>
    <t>Commercial</t>
  </si>
  <si>
    <t>Industrial</t>
  </si>
  <si>
    <t>Transportation</t>
  </si>
  <si>
    <t>Total</t>
  </si>
  <si>
    <t>Website</t>
  </si>
  <si>
    <t>Aiken Electric Coop Inc</t>
  </si>
  <si>
    <t>SC</t>
  </si>
  <si>
    <t>.</t>
  </si>
  <si>
    <t>PowerSouth Energy Cooperative</t>
  </si>
  <si>
    <t>AL</t>
  </si>
  <si>
    <t>AEC</t>
  </si>
  <si>
    <t>Alabama Power Co</t>
  </si>
  <si>
    <t>SOCO</t>
  </si>
  <si>
    <t>Alameda Municipal Power</t>
  </si>
  <si>
    <t>CA</t>
  </si>
  <si>
    <t>CISO</t>
  </si>
  <si>
    <t>City of Alexandria - (MN)</t>
  </si>
  <si>
    <t>MN</t>
  </si>
  <si>
    <t>MISO</t>
  </si>
  <si>
    <t>Altamaha Electric Member Corp</t>
  </si>
  <si>
    <t>GA</t>
  </si>
  <si>
    <t>City of Ames - (IA)</t>
  </si>
  <si>
    <t>IA</t>
  </si>
  <si>
    <t>City of Anaheim - (CA)</t>
  </si>
  <si>
    <t>City of Anoka</t>
  </si>
  <si>
    <t>Appalachian Power Co</t>
  </si>
  <si>
    <t>VA</t>
  </si>
  <si>
    <t>PJM</t>
  </si>
  <si>
    <t>WV</t>
  </si>
  <si>
    <t>Arizona Public Service Co</t>
  </si>
  <si>
    <t>AZ</t>
  </si>
  <si>
    <t>AZPS</t>
  </si>
  <si>
    <t>Entergy Arkansas LLC</t>
  </si>
  <si>
    <t>AR</t>
  </si>
  <si>
    <t>Associated Electric Coop, Inc</t>
  </si>
  <si>
    <t>MO</t>
  </si>
  <si>
    <t>SWPP</t>
  </si>
  <si>
    <t>Atlantic City Electric Co</t>
  </si>
  <si>
    <t>NJ</t>
  </si>
  <si>
    <t>City of Austin - (MN)</t>
  </si>
  <si>
    <t>Austin Energy</t>
  </si>
  <si>
    <t>TX</t>
  </si>
  <si>
    <t>ERCO</t>
  </si>
  <si>
    <t>City of Azusa</t>
  </si>
  <si>
    <t>Baltimore Gas &amp; Electric Co</t>
  </si>
  <si>
    <t>MD</t>
  </si>
  <si>
    <t>https://www.psc.state.md.us/official-filings/</t>
  </si>
  <si>
    <t>Barron Electric Coop</t>
  </si>
  <si>
    <t>WI</t>
  </si>
  <si>
    <t>Bartlett Electric Coop, Inc</t>
  </si>
  <si>
    <t>www.bartlettec.coop</t>
  </si>
  <si>
    <t>City of Bay City - (MI)</t>
  </si>
  <si>
    <t>MI</t>
  </si>
  <si>
    <t>www.baycityenergysmart.org</t>
  </si>
  <si>
    <t>Beltrami Electric Coop, Inc</t>
  </si>
  <si>
    <t>PUD No 1 of Benton County</t>
  </si>
  <si>
    <t>WA</t>
  </si>
  <si>
    <t>BPAT</t>
  </si>
  <si>
    <t>City of Benton - (AR)</t>
  </si>
  <si>
    <t>Berkeley Electric Coop Inc</t>
  </si>
  <si>
    <t>Big Rivers Electric Corp</t>
  </si>
  <si>
    <t>KY</t>
  </si>
  <si>
    <t>There were no energy savings programs in 2020</t>
  </si>
  <si>
    <t>Big Bend Electric Coop, Inc</t>
  </si>
  <si>
    <t>Savings included in Bonneville Power Administration reports.</t>
  </si>
  <si>
    <t>Black River Electric Coop, Inc - (SC)</t>
  </si>
  <si>
    <t>Black River Electric Coop - (MO)</t>
  </si>
  <si>
    <t>AECI</t>
  </si>
  <si>
    <t>Blue Ridge Elec Member Corp - (NC)</t>
  </si>
  <si>
    <t>NC</t>
  </si>
  <si>
    <t>DUK</t>
  </si>
  <si>
    <t>Boone Electric Coop</t>
  </si>
  <si>
    <t>City of Boulder City - (NV)</t>
  </si>
  <si>
    <t>NV</t>
  </si>
  <si>
    <t>WALC</t>
  </si>
  <si>
    <t>Bozrah Light &amp; Power Company</t>
  </si>
  <si>
    <t>CT</t>
  </si>
  <si>
    <t>ISNE</t>
  </si>
  <si>
    <t>Broad River Electric Coop, Inc</t>
  </si>
  <si>
    <t>City of Brookings - (SD)</t>
  </si>
  <si>
    <t>SD</t>
  </si>
  <si>
    <t>WACM</t>
  </si>
  <si>
    <t>Brownsville Public Utilities Board</t>
  </si>
  <si>
    <t>City of Bryan - (TX)</t>
  </si>
  <si>
    <t>City of Burbank Water and Power</t>
  </si>
  <si>
    <t>LDWP</t>
  </si>
  <si>
    <t>City of Burlington Electric - (VT)</t>
  </si>
  <si>
    <t>VT</t>
  </si>
  <si>
    <t>Butler County Rural Elec Coop - (IA)</t>
  </si>
  <si>
    <t>Duke Energy Progress - (NC)</t>
  </si>
  <si>
    <t>CPLE</t>
  </si>
  <si>
    <t>Carteret-Craven El Member Corp</t>
  </si>
  <si>
    <t>There were no commercial customer incentives for the commercial energy efficiency programs    these are town safeguard lights changed to LED - cost to member is flat and same.   The cost is less than the $.04 per mwh which ususally triggers an email but it is correct There will be no future additional costs of these programs</t>
  </si>
  <si>
    <t>City of Cartersville - (GA)</t>
  </si>
  <si>
    <t>Cedar Falls Utilities</t>
  </si>
  <si>
    <t>Cedar-Knox Public Power Dist</t>
  </si>
  <si>
    <t>NE</t>
  </si>
  <si>
    <t>Central Electric Coop Inc - (OR)</t>
  </si>
  <si>
    <t>OR</t>
  </si>
  <si>
    <t>Central Florida Elec Coop, Inc</t>
  </si>
  <si>
    <t>FL</t>
  </si>
  <si>
    <t>SEC</t>
  </si>
  <si>
    <t>Central Georgia El Member Corp</t>
  </si>
  <si>
    <t>Central Hudson Gas &amp; Elec Corp</t>
  </si>
  <si>
    <t>NY</t>
  </si>
  <si>
    <t>NYIS</t>
  </si>
  <si>
    <t>Central Iowa Power Cooperative</t>
  </si>
  <si>
    <t>CIPCO's integrated resource plan found at: https://www.cipco.net/integrated-resource-plan</t>
  </si>
  <si>
    <t>Central Lincoln People's Ut Dt</t>
  </si>
  <si>
    <t>AEP Texas Central Company</t>
  </si>
  <si>
    <t>Central Valley Elec Coop, Inc</t>
  </si>
  <si>
    <t>NM</t>
  </si>
  <si>
    <t>www.cvecoop.org</t>
  </si>
  <si>
    <t>City of Centralia - (WA)</t>
  </si>
  <si>
    <t>City of Chaska - (MN)</t>
  </si>
  <si>
    <t>PUD No 1 of Chelan County</t>
  </si>
  <si>
    <t>CHPD</t>
  </si>
  <si>
    <t>Cheyenne Light Fuel &amp; Power d/b/a Black</t>
  </si>
  <si>
    <t>WY</t>
  </si>
  <si>
    <t>WY PSC</t>
  </si>
  <si>
    <t>City of Chicopee - (MA)</t>
  </si>
  <si>
    <t>MA</t>
  </si>
  <si>
    <t>Choctawhatche Elec Coop, Inc</t>
  </si>
  <si>
    <t>Choptank Electric Cooperative, Inc</t>
  </si>
  <si>
    <t>Duke Energy Ohio Inc</t>
  </si>
  <si>
    <t>OH</t>
  </si>
  <si>
    <t>PUD No 1 of Clallam County</t>
  </si>
  <si>
    <t>PUD No 1 of Clark County - (WA)</t>
  </si>
  <si>
    <t>https://www.commerce.wa.gov/growing-the-economy/energy/buildings/early-adopter-incentive-program/</t>
  </si>
  <si>
    <t>Cleveland Electric Illum Co</t>
  </si>
  <si>
    <t>https://dis.puc.state.oh.us/</t>
  </si>
  <si>
    <t>Clay Electric Cooperative, Inc</t>
  </si>
  <si>
    <t>Cloverland Electric Co-op</t>
  </si>
  <si>
    <t>Coast Electric Power Assn</t>
  </si>
  <si>
    <t>MS</t>
  </si>
  <si>
    <t>Coldwater Board of Public Util</t>
  </si>
  <si>
    <t>www.coldwater.org</t>
  </si>
  <si>
    <t>City of College Station - (TX)</t>
  </si>
  <si>
    <t>City of Colorado Springs - (CO)</t>
  </si>
  <si>
    <t>CO</t>
  </si>
  <si>
    <t>PSCO</t>
  </si>
  <si>
    <t>City of Colton - (CA)</t>
  </si>
  <si>
    <t>Columbia Rural Elec Assn, Inc</t>
  </si>
  <si>
    <t>City of Columbia - (MO)</t>
  </si>
  <si>
    <t>Commonwealth Edison Co</t>
  </si>
  <si>
    <t>IL</t>
  </si>
  <si>
    <t>http://www.ilsag.info/evaluation-documents.html</t>
  </si>
  <si>
    <t>Connecticut Light &amp; Power Co</t>
  </si>
  <si>
    <t>http://www.ctenergydashboard.com</t>
  </si>
  <si>
    <t>Consolidated Edison Co-NY Inc</t>
  </si>
  <si>
    <t>Consolidated Electric Coop</t>
  </si>
  <si>
    <t>Consumers Energy Co</t>
  </si>
  <si>
    <t>N/A</t>
  </si>
  <si>
    <t>Coos-Curry Electric Coop, Inc</t>
  </si>
  <si>
    <t>Corn Belt Power Coop</t>
  </si>
  <si>
    <t>Cotton Electric Coop, Inc</t>
  </si>
  <si>
    <t>OK</t>
  </si>
  <si>
    <t>Coweta-Fayette El Member Corp</t>
  </si>
  <si>
    <t>www.utility.org</t>
  </si>
  <si>
    <t>City of Covington - (GA)</t>
  </si>
  <si>
    <t>PUD No 1 of Cowlitz County</t>
  </si>
  <si>
    <t>cowlitzpud.org</t>
  </si>
  <si>
    <t>City of Cuyahoga Falls - (OH)</t>
  </si>
  <si>
    <t>City of Danville - (VA)</t>
  </si>
  <si>
    <t>Dawson Power District</t>
  </si>
  <si>
    <t>Dayton Power &amp; Light Co</t>
  </si>
  <si>
    <t>Delmarva Power</t>
  </si>
  <si>
    <t>DE</t>
  </si>
  <si>
    <t>City of Denton - (TX)</t>
  </si>
  <si>
    <t>https://www.cityofdenton.com/en-us/all-departments/utilities/denton-municipal-electric/lower-energy-bill</t>
  </si>
  <si>
    <t>Delaware Electric Cooperative</t>
  </si>
  <si>
    <t>DTE Electric Company</t>
  </si>
  <si>
    <t>Dixie Electric Power Assn</t>
  </si>
  <si>
    <t>Dixie Electric Coop</t>
  </si>
  <si>
    <t>City of Dover - (OH)</t>
  </si>
  <si>
    <t>EFFICIENCY SMART PROGRAM ENDED 12-31-2019.  NO DATA TO REPORT FOR 2020.</t>
  </si>
  <si>
    <t>Duke Energy Carolinas, LLC</t>
  </si>
  <si>
    <t>Dunn County Electric Coop</t>
  </si>
  <si>
    <t>Duquesne Light Co</t>
  </si>
  <si>
    <t>PA</t>
  </si>
  <si>
    <t>East River Elec Pwr Coop, Inc</t>
  </si>
  <si>
    <t>East Kentucky Power Coop, Inc</t>
  </si>
  <si>
    <t>Eastern Illinois Elec Coop</t>
  </si>
  <si>
    <t>El Paso Electric Co</t>
  </si>
  <si>
    <t>EPE</t>
  </si>
  <si>
    <t>Electrical Dist No8 Maricopa</t>
  </si>
  <si>
    <t>City of Elk River</t>
  </si>
  <si>
    <t>Elkhorn Rural Public Pwr Dist</t>
  </si>
  <si>
    <t>www.erppd.com</t>
  </si>
  <si>
    <t>Elmhurst Mutual Power &amp; Light Co</t>
  </si>
  <si>
    <t>Empire District Electric Co</t>
  </si>
  <si>
    <t>http://apscservices.info/</t>
  </si>
  <si>
    <t>Reports not available online</t>
  </si>
  <si>
    <t>Empire Electric Assn, Inc</t>
  </si>
  <si>
    <t>Village of Fairport - (NY)</t>
  </si>
  <si>
    <t>https://ieepny.com/annual-report/</t>
  </si>
  <si>
    <t>City of Eugene - (OR)</t>
  </si>
  <si>
    <t>Farmers Electric Coop, Inc - (NM)</t>
  </si>
  <si>
    <t>Fitchburg Gas &amp; Elec Light Co</t>
  </si>
  <si>
    <t>http://www.mass.gov/utility-filings-and-tariffs</t>
  </si>
  <si>
    <t>Flathead Electric Coop Inc</t>
  </si>
  <si>
    <t>MT</t>
  </si>
  <si>
    <t>Florida Power &amp; Light Co</t>
  </si>
  <si>
    <t>FPL</t>
  </si>
  <si>
    <t>Duke Energy Florida, LLC</t>
  </si>
  <si>
    <t>FPC</t>
  </si>
  <si>
    <t xml:space="preserve">http://www.psc.state.fl.us/ElectricNaturalGas/ARDemandSidePlans   </t>
  </si>
  <si>
    <t>Florida Public Utilities Co</t>
  </si>
  <si>
    <t>JEA</t>
  </si>
  <si>
    <t>www.floridapsc.com/ElectricNaturalGas/ARDemandSide</t>
  </si>
  <si>
    <t>City of Fort Collins - (CO)</t>
  </si>
  <si>
    <t>www.fcgov.com/conserves www.efficiencyworks.org</t>
  </si>
  <si>
    <t>Fort Pierce Utilities Authority</t>
  </si>
  <si>
    <t>FMPP</t>
  </si>
  <si>
    <t>Four County Elec Member Corp</t>
  </si>
  <si>
    <t>City of Fremont - (NE)</t>
  </si>
  <si>
    <t>Freeborn-Mower Electric Cooperative</t>
  </si>
  <si>
    <t>French Broad Elec Member Corp</t>
  </si>
  <si>
    <t>Gainesville Regional Utilities</t>
  </si>
  <si>
    <t>GVL</t>
  </si>
  <si>
    <t>Buckeye Power, Inc</t>
  </si>
  <si>
    <t>Georgia Power Co</t>
  </si>
  <si>
    <t>Glades Electric Coop, Inc</t>
  </si>
  <si>
    <t>City of Glendale - (CA)</t>
  </si>
  <si>
    <t>https://www.glendaleca.gov/government/departments/glendale-water-and-power/about-us/reports-plans/gwp-annual-energy-efficiency-program-results</t>
  </si>
  <si>
    <t>Golden Valley Elec Assn Inc</t>
  </si>
  <si>
    <t>AK</t>
  </si>
  <si>
    <t>NA</t>
  </si>
  <si>
    <t>City of Grand Haven - (MI)</t>
  </si>
  <si>
    <t>PUD No 1 of Grays Harbor County</t>
  </si>
  <si>
    <t>www.ghpud.org</t>
  </si>
  <si>
    <t>Grand Valley Power</t>
  </si>
  <si>
    <t>Great River Energy</t>
  </si>
  <si>
    <t>City of Greenville - (TX)</t>
  </si>
  <si>
    <t>Groton Dept of Utilities - (CT)</t>
  </si>
  <si>
    <t>Guadalupe Valley Elec Coop Inc</t>
  </si>
  <si>
    <t>Gulf Coast Electric Coop, Inc</t>
  </si>
  <si>
    <t>Gulf Power Co</t>
  </si>
  <si>
    <t>Harrison County Rural E M C</t>
  </si>
  <si>
    <t>IN</t>
  </si>
  <si>
    <t>Heartland Power Coop</t>
  </si>
  <si>
    <t>Haywood Electric Member Corp</t>
  </si>
  <si>
    <t>Henderson City Utility Comm</t>
  </si>
  <si>
    <t>High Plains Power Inc</t>
  </si>
  <si>
    <t>Highline Electric Assn</t>
  </si>
  <si>
    <t>HILCO Electric Cooperative, Inc.</t>
  </si>
  <si>
    <t>Inland Power &amp; Light Company</t>
  </si>
  <si>
    <t>ID</t>
  </si>
  <si>
    <t>City of Holland</t>
  </si>
  <si>
    <t>Holy Cross Electric Assn, Inc</t>
  </si>
  <si>
    <t>City of Holyoke - (MA)</t>
  </si>
  <si>
    <t>Horry Electric Coop Inc</t>
  </si>
  <si>
    <t>CenterPoint Energy</t>
  </si>
  <si>
    <t>City of Idaho Falls - (ID)</t>
  </si>
  <si>
    <t>PACE</t>
  </si>
  <si>
    <t>Idaho Power Co</t>
  </si>
  <si>
    <t>IPCO</t>
  </si>
  <si>
    <t>https://www.idahopower.com/energy-environment/ways-to-save/energy-efficiency-program-reports/</t>
  </si>
  <si>
    <t>Imperial Irrigation District</t>
  </si>
  <si>
    <t>IID</t>
  </si>
  <si>
    <t>City of Independence - (MO)</t>
  </si>
  <si>
    <t>Indiana Municipal Power Agency</t>
  </si>
  <si>
    <t>Hoosier Energy R E C, Inc</t>
  </si>
  <si>
    <t xml:space="preserve">https://hoosierenergy.com/news/reports/   </t>
  </si>
  <si>
    <t>Indianapolis Power &amp; Light Co</t>
  </si>
  <si>
    <t>Illinois Municipal Elec Agency</t>
  </si>
  <si>
    <t>Inter County Energy Coop Corp</t>
  </si>
  <si>
    <t>Indiana Michigan Power Co</t>
  </si>
  <si>
    <t>Interstate Power and Light Co</t>
  </si>
  <si>
    <t>https://efs.iowa.gov/efs/ShowDocumentSearch.do?searchType=document</t>
  </si>
  <si>
    <t>Itasca-Mantrap Co-op Electrical Assn</t>
  </si>
  <si>
    <t>Jackson County Rural E M C - (IN)</t>
  </si>
  <si>
    <t>Jackson Electric Member Corp - (GA)</t>
  </si>
  <si>
    <t>www.jacksonemc.com/savenow www.jacksonemc.com/rightchoice</t>
  </si>
  <si>
    <t>Jamestown Board of Public Util</t>
  </si>
  <si>
    <t>https://www.jamestownbpu.com/167/Rebates-Energy-Efficiency-Offers</t>
  </si>
  <si>
    <t>Jefferson Electric Member Corp</t>
  </si>
  <si>
    <t>Jemez Mountains Elec Coop, Inc</t>
  </si>
  <si>
    <t>Jersey Central Power &amp; Lt Co</t>
  </si>
  <si>
    <t>https://www.njcleanenergy.com/cp</t>
  </si>
  <si>
    <t>Jo-Carroll Energy, Inc</t>
  </si>
  <si>
    <t>Johnson County Rural E M C</t>
  </si>
  <si>
    <t>City of Kansas City - (KS)</t>
  </si>
  <si>
    <t>KS</t>
  </si>
  <si>
    <t>Evergy Metro</t>
  </si>
  <si>
    <t>evergy.com</t>
  </si>
  <si>
    <t>Evergy Kansas South, Inc</t>
  </si>
  <si>
    <t>K C Electric Association</t>
  </si>
  <si>
    <t>Kauai Island Utility Cooperative</t>
  </si>
  <si>
    <t>HI</t>
  </si>
  <si>
    <t>Kentucky Utilities Co</t>
  </si>
  <si>
    <t>LGEE</t>
  </si>
  <si>
    <t xml:space="preserve">https://lge-ku.com/saving-energy-and-money </t>
  </si>
  <si>
    <t>Kissimmee Utility Authority</t>
  </si>
  <si>
    <t>PUD No 1 of Klickitat County</t>
  </si>
  <si>
    <t>Kosciusko County Rural E M C</t>
  </si>
  <si>
    <t>Kootenai Electric Cooperative</t>
  </si>
  <si>
    <t>AVA</t>
  </si>
  <si>
    <t>We do not report any energy savings numbers on our website, only our rebates and program offerings.</t>
  </si>
  <si>
    <t>City of Lakeland - (FL)</t>
  </si>
  <si>
    <t>Lakeview Light &amp; Power</t>
  </si>
  <si>
    <t>Lake Country Power</t>
  </si>
  <si>
    <t>City of Lansing - (MI)</t>
  </si>
  <si>
    <t>www.lbwl.com/energysavers.aspx</t>
  </si>
  <si>
    <t>Lee County Electric Coop, Inc</t>
  </si>
  <si>
    <t>City of Leesburg - (FL)</t>
  </si>
  <si>
    <t>Lehi City Corporation</t>
  </si>
  <si>
    <t>UT</t>
  </si>
  <si>
    <t>PUD No 1 of Lewis County</t>
  </si>
  <si>
    <t>City of Lexington - (NE)</t>
  </si>
  <si>
    <t>Lincoln Electric System</t>
  </si>
  <si>
    <t>City of Lodi - (CA)</t>
  </si>
  <si>
    <t>City of Logan - (UT)</t>
  </si>
  <si>
    <t>Long Island Power Authority</t>
  </si>
  <si>
    <t>www.psegliny.com</t>
  </si>
  <si>
    <t>City of Longmont</t>
  </si>
  <si>
    <t>https://www.prpa.org/financial-information/</t>
  </si>
  <si>
    <t>Los Angeles Department of Water &amp; Power</t>
  </si>
  <si>
    <t>https://www.cmua.org/sb1037-reports</t>
  </si>
  <si>
    <t>Entergy Louisiana LLC</t>
  </si>
  <si>
    <t>LA</t>
  </si>
  <si>
    <t>Louisville Gas &amp; Electric Co</t>
  </si>
  <si>
    <t>https://lge-ku.com/residential-energy-efficiency</t>
  </si>
  <si>
    <t>Loup River Public Power Dist</t>
  </si>
  <si>
    <t>City of Loveland - (CO)</t>
  </si>
  <si>
    <t>Lumbee River Elec Member Corp</t>
  </si>
  <si>
    <t>City of Madison - (SD)</t>
  </si>
  <si>
    <t>Magic Valley Electric Coop Inc</t>
  </si>
  <si>
    <t>www.magicvalley.coop</t>
  </si>
  <si>
    <t>Manitowoc Public Utilities</t>
  </si>
  <si>
    <t>Town of Mansfield - (MA)</t>
  </si>
  <si>
    <t>City of Marietta - (GA)</t>
  </si>
  <si>
    <t>City of Marquette - (MI)</t>
  </si>
  <si>
    <t>City of Marshall - (MN)</t>
  </si>
  <si>
    <t>Massachusetts Electric Co</t>
  </si>
  <si>
    <t>Town of Massena - (NY)</t>
  </si>
  <si>
    <t>McKenzie Electric Coop Inc</t>
  </si>
  <si>
    <t>ND</t>
  </si>
  <si>
    <t>City of McMinnville - (OR)</t>
  </si>
  <si>
    <t>mc-power.com</t>
  </si>
  <si>
    <t>Montana-Dakota Utilities Co</t>
  </si>
  <si>
    <t>Merced Irrigation District</t>
  </si>
  <si>
    <t>MidAmerican Energy Co</t>
  </si>
  <si>
    <t>https://efs.iowa.gov/efs/ShowDocketSummary.do?docke</t>
  </si>
  <si>
    <t>https://www.icc.illinois.gov/docket/P2013-0423/docume</t>
  </si>
  <si>
    <t>Midwest Energy Cooperative</t>
  </si>
  <si>
    <t>www.teammidwest.com</t>
  </si>
  <si>
    <t>Metropolitan Edison Co</t>
  </si>
  <si>
    <t>https://www.firstenergycorp.com/customer_choice/pennsylvania/pennsylvania_tariffs.html</t>
  </si>
  <si>
    <t>Menard Electric Coop</t>
  </si>
  <si>
    <t>Midwest Energy Inc</t>
  </si>
  <si>
    <t>Midwest Electric Member Corp</t>
  </si>
  <si>
    <t>Mille Lacs Energy Cooperative</t>
  </si>
  <si>
    <t>ALLETE, Inc.</t>
  </si>
  <si>
    <t>Entergy Mississippi LLC</t>
  </si>
  <si>
    <t>Mississippi Power Co</t>
  </si>
  <si>
    <t>Missoula Electric Coop, Inc</t>
  </si>
  <si>
    <t>Evergy Missouri West</t>
  </si>
  <si>
    <t>Missouri Rural Electric Coop</t>
  </si>
  <si>
    <t>This information is being reported by AECI.</t>
  </si>
  <si>
    <t>Modesto Irrigation District</t>
  </si>
  <si>
    <t>BANC</t>
  </si>
  <si>
    <t>NorthWestern Energy LLC - (MT)</t>
  </si>
  <si>
    <t>NWMT</t>
  </si>
  <si>
    <t>http://psc.mt.gov/Regulated-Utilities/Reports/folderId/55204/view/gridview/pageSize/10?folderId=55204&amp;view=gridview&amp;pageSize=2147483647</t>
  </si>
  <si>
    <t>City of Moorhead - (MN)</t>
  </si>
  <si>
    <t>Mountain Parks Electric, Inc</t>
  </si>
  <si>
    <t>Mountain View Elec Assn, Inc</t>
  </si>
  <si>
    <t>Board of Water Electric &amp; Communications</t>
  </si>
  <si>
    <t>City of Naperville - (IL)</t>
  </si>
  <si>
    <t xml:space="preserve">https://www.naperville.il.us/services/electric-utility/powering-our-community-for-the-future/energy-efficiency-grant-programs/  </t>
  </si>
  <si>
    <t>The Narragansett Electric Co</t>
  </si>
  <si>
    <t>RI</t>
  </si>
  <si>
    <t>Navarro County Elec Coop, Inc</t>
  </si>
  <si>
    <t>Nebraska Public Power District</t>
  </si>
  <si>
    <t>Nevada Power Co</t>
  </si>
  <si>
    <t>NEVP</t>
  </si>
  <si>
    <t xml:space="preserve">http://puc.nv.gov/utilities/electric     </t>
  </si>
  <si>
    <t>New Hampshire Elec Coop Inc</t>
  </si>
  <si>
    <t>NH</t>
  </si>
  <si>
    <t>Entergy New Orleans, LLC</t>
  </si>
  <si>
    <t>New York State Elec &amp; Gas Corp</t>
  </si>
  <si>
    <t>Niagara Mohawk Power Corp.</t>
  </si>
  <si>
    <t>North Carolina Mun Power Agny #1</t>
  </si>
  <si>
    <t>Norris Public Power District</t>
  </si>
  <si>
    <t>North Arkansas Elec Coop, Inc</t>
  </si>
  <si>
    <t>North Carolina Eastern M P A</t>
  </si>
  <si>
    <t>North Central Elec Coop, Inc</t>
  </si>
  <si>
    <t>City of North Platte</t>
  </si>
  <si>
    <t>Northeast Power</t>
  </si>
  <si>
    <t>Northern Indiana Pub Serv Co</t>
  </si>
  <si>
    <t>Northern States Power Co</t>
  </si>
  <si>
    <t>https://www.efficiencyunited.com/select-utility</t>
  </si>
  <si>
    <t>Northern States Power Co - Minnesota</t>
  </si>
  <si>
    <t>https://www.xcelenergy.com/About_Us/Rates_&amp;_Regulations/Regulatory_Filings/MN_DSM</t>
  </si>
  <si>
    <t>Northern Wasco County PUD</t>
  </si>
  <si>
    <t>Northwest Iowa Power Coop</t>
  </si>
  <si>
    <t>Northwestern Electric Coop Inc - (OK)</t>
  </si>
  <si>
    <t>City of Norwood - (MA)</t>
  </si>
  <si>
    <t>Oakdale Electric Coop</t>
  </si>
  <si>
    <t>Ohio Edison Co</t>
  </si>
  <si>
    <t>Ohio Power Co</t>
  </si>
  <si>
    <t>Oklahoma Gas &amp; Electric Co</t>
  </si>
  <si>
    <t xml:space="preserve">http://www.apscservices.info/eeAnnualReports.aspx   </t>
  </si>
  <si>
    <t xml:space="preserve">http://www.occeweb.com/pu/ogande.htm   </t>
  </si>
  <si>
    <t>Oregon Trail El Cons Coop, Inc</t>
  </si>
  <si>
    <t>Omaha Public Power District</t>
  </si>
  <si>
    <t>Orange &amp; Rockland Utils Inc</t>
  </si>
  <si>
    <t>Tri-County Electric Coop, Inc (SC)</t>
  </si>
  <si>
    <t>Otter Tail Power Co</t>
  </si>
  <si>
    <t>Overton Power District No 5</t>
  </si>
  <si>
    <t>City of Owatonna - (MN)</t>
  </si>
  <si>
    <t>Ozark Electric Coop Inc - (MO)</t>
  </si>
  <si>
    <t>Our information is being reported by Associated Electric (AECI).</t>
  </si>
  <si>
    <t>Pacific Gas &amp; Electric Co.</t>
  </si>
  <si>
    <t>PG&amp;E's 2020 annual report submittal to CPUC is pending by May 3, 2021  https://www.cpuc.ca.gov/general.aspx?id=6442468251 PG&amp;E's 2020 annual claims submittal to CEDARS is pending by May 3, 2021  https://cedars.sound-data.com/upload/dashboard/list/</t>
  </si>
  <si>
    <t>PacifiCorp</t>
  </si>
  <si>
    <t>PACW</t>
  </si>
  <si>
    <t>https://www.pacificorp.com/environment/demand-side-management.html</t>
  </si>
  <si>
    <t>Palmetto Electric Coop Inc</t>
  </si>
  <si>
    <t>www.palmetto.coop</t>
  </si>
  <si>
    <t>City of Palo Alto - (CA)</t>
  </si>
  <si>
    <t xml:space="preserve">FY 2020 - Palo Alto (page 158) https://www.ncpa.com/policy/reports/energy-efficiency/ </t>
  </si>
  <si>
    <t>People's Cooperative Services</t>
  </si>
  <si>
    <t>City of Pasadena - (CA)</t>
  </si>
  <si>
    <t>https://ww5.cityofpasadena.net/water-and-power/eereports/</t>
  </si>
  <si>
    <t>Pascoag Utility District</t>
  </si>
  <si>
    <t>Any Questions on the EE Programs please email Ddolan@pud-ri.org</t>
  </si>
  <si>
    <t>Pee Dee Electric Coop, Inc</t>
  </si>
  <si>
    <t>Pearl River Valley El Pwr Assn</t>
  </si>
  <si>
    <t>Peace River Electric Coop, Inc</t>
  </si>
  <si>
    <t>Orlando Utilities Comm</t>
  </si>
  <si>
    <t>PUD No 2 of Grant County</t>
  </si>
  <si>
    <t>GCPD</t>
  </si>
  <si>
    <t>PUD No 1 of Pend Oreille County</t>
  </si>
  <si>
    <t>Peninsula Light Company</t>
  </si>
  <si>
    <t>Pennsylvania Electric Co</t>
  </si>
  <si>
    <t>PPL Electric Utilities Corp</t>
  </si>
  <si>
    <t>http://www.puc.state.pa.us/filing_resources/issues_laws_regulations/act_129_information/electric_distribution_company_act_129_reporting_requirements.aspx</t>
  </si>
  <si>
    <t>Pennsylvania Power Co</t>
  </si>
  <si>
    <t>Pee Dee Electric Member Corp</t>
  </si>
  <si>
    <t>PECO Energy Co</t>
  </si>
  <si>
    <t>http://www.puc.pa.gov/about_puc/consolidated_case_view.aspx?Docket=M-2015-2515691</t>
  </si>
  <si>
    <t>Piedmont Electric Member Corp</t>
  </si>
  <si>
    <t>City of Port Angeles - (WA)</t>
  </si>
  <si>
    <t>Poudre Valley REA, Inc</t>
  </si>
  <si>
    <t>The Potomac Edison Company</t>
  </si>
  <si>
    <t>https://www.psc.state.md.us/</t>
  </si>
  <si>
    <t>Potomac Electric Power Co</t>
  </si>
  <si>
    <t>New York Power Authority</t>
  </si>
  <si>
    <t xml:space="preserve">https://data.ny.gov/Energy-Environment/Energy-Efficiency-Completed-projecs </t>
  </si>
  <si>
    <t>Polk-Burnett Electric Coop</t>
  </si>
  <si>
    <t>PUD No 3 of Mason County</t>
  </si>
  <si>
    <t>Public Service Co of Colorado</t>
  </si>
  <si>
    <t>http://www.xcelenergy.com/About_Us/Rates_&amp;_Regulations/Regulatory_Filings/CO_DSM</t>
  </si>
  <si>
    <t>Duke Energy Indiana, LLC</t>
  </si>
  <si>
    <t>Public Service Co of NH</t>
  </si>
  <si>
    <t>https://www.puc.nh.gov/Electric/coreenergyefficiencyprograms.htm</t>
  </si>
  <si>
    <t>Public Service Co of NM</t>
  </si>
  <si>
    <t>PNM</t>
  </si>
  <si>
    <t>Public Service Co of Oklahoma</t>
  </si>
  <si>
    <t>Public Service Elec &amp; Gas Co</t>
  </si>
  <si>
    <t>Puget Sound Energy Inc</t>
  </si>
  <si>
    <t>PSEI</t>
  </si>
  <si>
    <t>www.utc.wa.gov</t>
  </si>
  <si>
    <t>Randolph Electric Member Corp</t>
  </si>
  <si>
    <t>Rayle Electric Membership Corp</t>
  </si>
  <si>
    <t>Town of Reading - (MA)</t>
  </si>
  <si>
    <t>https://www.rmld.com/home/pages/rebates</t>
  </si>
  <si>
    <t>Reedy Creek Improvement Dist</t>
  </si>
  <si>
    <t>City of Redding - (CA)</t>
  </si>
  <si>
    <t>City of Richland - (WA)</t>
  </si>
  <si>
    <t>Riverland Energy Cooperative</t>
  </si>
  <si>
    <t>City of Riverside - (CA)</t>
  </si>
  <si>
    <t>Roanoke Electric Member Corp</t>
  </si>
  <si>
    <t>Rochester Public Utilities</t>
  </si>
  <si>
    <t>Rochester Gas &amp; Electric Corp</t>
  </si>
  <si>
    <t>Rockland Electric Co</t>
  </si>
  <si>
    <t>City of Roseville - (CA)</t>
  </si>
  <si>
    <t>Rutherford Elec Member Corp</t>
  </si>
  <si>
    <t>Sacramento Municipal Util Dist</t>
  </si>
  <si>
    <t>http://www.ncpa.com/policy/reports/energy-efficiency/</t>
  </si>
  <si>
    <t>Salem Electric - (OR)</t>
  </si>
  <si>
    <t>Salt River Project</t>
  </si>
  <si>
    <t>SRP</t>
  </si>
  <si>
    <t>San Luis Valley R E C, Inc</t>
  </si>
  <si>
    <t>City of San Antonio - (TX)</t>
  </si>
  <si>
    <t>Santee Electric Coop, Inc</t>
  </si>
  <si>
    <t>We were told by Central Electric Power Cooperative that prioer to 2020 this information was incorrectly reported to us in section 6A-Energy Efficiency Prgograms.  It is now being reported in 6B.</t>
  </si>
  <si>
    <t>San Diego Gas &amp; Electric Co</t>
  </si>
  <si>
    <t>Access Energy Coop</t>
  </si>
  <si>
    <t>City &amp; County of San Francisco</t>
  </si>
  <si>
    <t>San Miguel Power Assn, Inc</t>
  </si>
  <si>
    <t>City of Santa Clara - (CA)</t>
  </si>
  <si>
    <t>Satilla Rural Elec Member Corporation</t>
  </si>
  <si>
    <t xml:space="preserve"> </t>
  </si>
  <si>
    <t>Scenic Rivers Energy Coop</t>
  </si>
  <si>
    <t>Sawnee Electric Membership Corporation</t>
  </si>
  <si>
    <t>City of Seattle - (WA)</t>
  </si>
  <si>
    <t>SCL</t>
  </si>
  <si>
    <t>Shakopee Public Utilities Comm</t>
  </si>
  <si>
    <t>Shenandoah Valley Elec Coop</t>
  </si>
  <si>
    <t>Sierra Pacific Power Co</t>
  </si>
  <si>
    <t>http://puc.nv.gov/utilities/electric</t>
  </si>
  <si>
    <t>Singing River Elec Cooperative</t>
  </si>
  <si>
    <t>Sioux Valley SW Elec Coop</t>
  </si>
  <si>
    <t>PUD 1 of Snohomish County</t>
  </si>
  <si>
    <t>https://www.snopud.com/PowerSupply/eia.ashx?p=2080</t>
  </si>
  <si>
    <t>Dominion Energy South Carolina, Inc</t>
  </si>
  <si>
    <t>SCEG</t>
  </si>
  <si>
    <t>South Carolina Public Service Authority</t>
  </si>
  <si>
    <t>South Central Electric Assn</t>
  </si>
  <si>
    <t>GREAT RIVER ENERGY IN MINNESOTA WILL BE PROVIDING THIS.</t>
  </si>
  <si>
    <t>South River Elec Member Corp</t>
  </si>
  <si>
    <t>Southeastern Indiana R E M C</t>
  </si>
  <si>
    <t>Southern California Edison Co</t>
  </si>
  <si>
    <t>https://cedars.sound-data.com/</t>
  </si>
  <si>
    <t>Bear Valley Electric Service</t>
  </si>
  <si>
    <t>Southern Indiana Gas &amp; Elec Co</t>
  </si>
  <si>
    <t>Southern Maryland Elec Coop Inc</t>
  </si>
  <si>
    <t>Southern Public Power District</t>
  </si>
  <si>
    <t>Southern Pine Electric Cooperative</t>
  </si>
  <si>
    <t>Southwestern Electric Power Co</t>
  </si>
  <si>
    <t>Southwestern Public Service Co</t>
  </si>
  <si>
    <t>Available through Public Utility Commission of Texas website; control #48146</t>
  </si>
  <si>
    <t>City of Springfield - (IL)</t>
  </si>
  <si>
    <t>Snapping Shoals El Member Corp</t>
  </si>
  <si>
    <t>City Utilities of Springfield - (MO)</t>
  </si>
  <si>
    <t>City of Springfield - (OR)</t>
  </si>
  <si>
    <t>City of St Charles - (IL)</t>
  </si>
  <si>
    <t>Stearns Cooperative Elec Assn</t>
  </si>
  <si>
    <t>Steele-Waseca Cooperative Electric</t>
  </si>
  <si>
    <t>City of Sturgis</t>
  </si>
  <si>
    <t>Sulphur Springs Valley E C Inc</t>
  </si>
  <si>
    <t>Sumter Electric Coop, Inc</t>
  </si>
  <si>
    <t>Surry-Yadkin Elec Member Corp</t>
  </si>
  <si>
    <t>Suwannee Valley Elec Coop Inc</t>
  </si>
  <si>
    <t>City of Tacoma - (WA)</t>
  </si>
  <si>
    <t>TPWR</t>
  </si>
  <si>
    <t>City of Tallahassee - (FL)</t>
  </si>
  <si>
    <t>TAL</t>
  </si>
  <si>
    <t>Talgov.com</t>
  </si>
  <si>
    <t>Talquin Electric Coop, Inc</t>
  </si>
  <si>
    <t>Tampa Electric Co</t>
  </si>
  <si>
    <t>TEC</t>
  </si>
  <si>
    <t>City of Taunton</t>
  </si>
  <si>
    <t>Taylor County Rural E C C</t>
  </si>
  <si>
    <t>Tennessee Valley Authority</t>
  </si>
  <si>
    <t>TVA</t>
  </si>
  <si>
    <t>TN</t>
  </si>
  <si>
    <t>Tillamook Peoples Utility Dist</t>
  </si>
  <si>
    <t>Tri-County Elec Member Corp (GA)</t>
  </si>
  <si>
    <t>The Toledo Edison Co</t>
  </si>
  <si>
    <t>City of Traverse City - (MI)</t>
  </si>
  <si>
    <t>MiEnergy Cooperative</t>
  </si>
  <si>
    <t>Tri-County Electric Coop, Inc (FL)</t>
  </si>
  <si>
    <t>Trico Electric Cooperative Inc</t>
  </si>
  <si>
    <t>Turlock Irrigation District</t>
  </si>
  <si>
    <t>TIDC</t>
  </si>
  <si>
    <t>www.ncpa.com/policy/reports/energy-efficiency</t>
  </si>
  <si>
    <t>Umatilla Electric Coop Assn</t>
  </si>
  <si>
    <t>UGI Utilities, Inc</t>
  </si>
  <si>
    <t>Tri-County Electric Coop (MI)</t>
  </si>
  <si>
    <t>Union Electric Membership Corp - (NC)</t>
  </si>
  <si>
    <t>Union Electric Co - (MO)</t>
  </si>
  <si>
    <t>Duke Energy Kentucky</t>
  </si>
  <si>
    <t>United Electric Coop Service Inc - (TX)</t>
  </si>
  <si>
    <t>United Illuminating Co</t>
  </si>
  <si>
    <t>United Power, Inc</t>
  </si>
  <si>
    <t>Black Hills Power, Inc. d/b/a</t>
  </si>
  <si>
    <t>https://puc.sd.gov/commission/dockets/electric/2020/EL20-027/Ech1.pdf</t>
  </si>
  <si>
    <t>Upper Peninsula Power Company</t>
  </si>
  <si>
    <t>UNS Electric, Inc</t>
  </si>
  <si>
    <t>TEPC</t>
  </si>
  <si>
    <t>Verendrye Electric Coop Inc</t>
  </si>
  <si>
    <t>City of Vernon</t>
  </si>
  <si>
    <t>Victoria Electric Coop, Inc</t>
  </si>
  <si>
    <t>Virginia Electric &amp; Power Co</t>
  </si>
  <si>
    <t>Wake Electric Membership Corp</t>
  </si>
  <si>
    <t>Town of Wallingford - (CT)</t>
  </si>
  <si>
    <t>Washington Electric Coop - (VT)</t>
  </si>
  <si>
    <t>Avista Corp</t>
  </si>
  <si>
    <t>Watertown Municipal Utilities</t>
  </si>
  <si>
    <t>West Penn Power Company</t>
  </si>
  <si>
    <t>West River Electric Assn Inc</t>
  </si>
  <si>
    <t>Website not available. In the event you need more data, please feel free to contact us. Thanks. Marathons are excluded because savings comes from Demand Response not Energy Efficiency.  See annual Electric Power Industry Report Instructions pg. 14 Heat Pump savings (Delta) came from: www.energy.gov/energysaver/heat-and-cool/heat-pump-systems/air-source-heat-pumps.  WREA's HP rebate is only avsilable to systems with electric back up.</t>
  </si>
  <si>
    <t>AEP Texas North Company</t>
  </si>
  <si>
    <t>City of Westerville - (OH)</t>
  </si>
  <si>
    <t>City of Westfield - (MA)</t>
  </si>
  <si>
    <t>Wheeling Power Co</t>
  </si>
  <si>
    <t>Wild Rice Electric Coop, Inc</t>
  </si>
  <si>
    <t>Willmar Municipal Utilities</t>
  </si>
  <si>
    <t>Wiregrass Electric Coop, Inc</t>
  </si>
  <si>
    <t>Wisconsin Electric Power Co</t>
  </si>
  <si>
    <t>www.focusonenergy.com</t>
  </si>
  <si>
    <t>Wisconsin Power &amp; Light Co</t>
  </si>
  <si>
    <t>https://apps.psc.wi.gov/ERF/ERFsearch/default.aspx</t>
  </si>
  <si>
    <t>WPPI Energy</t>
  </si>
  <si>
    <t>Withlacoochee River Elec Coop</t>
  </si>
  <si>
    <t>Woodruff Electric Coop Corp</t>
  </si>
  <si>
    <t>Yellowstone Valley Elec Co-op</t>
  </si>
  <si>
    <t>WAUW</t>
  </si>
  <si>
    <t>York Electric Coop Inc</t>
  </si>
  <si>
    <t>City of Worthington - (MN)</t>
  </si>
  <si>
    <t>Wyandotte Municipal Serv Comm</t>
  </si>
  <si>
    <t>www.wyan.org</t>
  </si>
  <si>
    <t>Y-W Electric Assn Inc</t>
  </si>
  <si>
    <t>Perennial Public Power Dist</t>
  </si>
  <si>
    <t>City of Zeeland - (MI)</t>
  </si>
  <si>
    <t>Municipal Energy Agency of NE</t>
  </si>
  <si>
    <t>Mohave Electric Cooperative, I</t>
  </si>
  <si>
    <t>EnergyUnited Elec Member Corp</t>
  </si>
  <si>
    <t>Kentucky Power Co</t>
  </si>
  <si>
    <t>Evergy Kansas Central, Inc</t>
  </si>
  <si>
    <t>Delta Electric Power Assn</t>
  </si>
  <si>
    <t>Tucson Electric Power Co</t>
  </si>
  <si>
    <t>Utah Municipal Power Agency</t>
  </si>
  <si>
    <t>Levan Town Manti City Nephi City Provo City Salem City Spanish Fork City</t>
  </si>
  <si>
    <t>Unitil Energy Systems</t>
  </si>
  <si>
    <t xml:space="preserve">http://www.puc.nh.gov/Electric/coreenergyefficiencyprograms.htm   </t>
  </si>
  <si>
    <t>Cass County Elec Coop Inc</t>
  </si>
  <si>
    <t>Western Indiana Energy REMC</t>
  </si>
  <si>
    <t>www.hepn.com</t>
  </si>
  <si>
    <t>Liberty Utilities (Granite State Electri</t>
  </si>
  <si>
    <t>http://www/puc.state.nh.us/</t>
  </si>
  <si>
    <t>Carroll-White REMC</t>
  </si>
  <si>
    <t>Clatskanie Peoples Util Dist</t>
  </si>
  <si>
    <t>Kerrville Public Utility Board</t>
  </si>
  <si>
    <t>Electrical Dist No3 Pinal County</t>
  </si>
  <si>
    <t>Great Lakes Energy Coop</t>
  </si>
  <si>
    <t>Texas-New Mexico Power Co</t>
  </si>
  <si>
    <t>http://interchange.puc.texas.gov/search/filings/?UtilityType=A&amp;ControlNumber=51672&amp;ItemMatch=Equal&amp;DocumentType=ALL&amp;SortOrder=Ascending</t>
  </si>
  <si>
    <t>Wabash Valley Power Assn, Inc</t>
  </si>
  <si>
    <t>General program information can be found at www.PowerMoves.com however reports are not posted on that, or any other website.</t>
  </si>
  <si>
    <t>Emerald People's Utility Dist</t>
  </si>
  <si>
    <t>Columbia River Peoples Ut Dist</t>
  </si>
  <si>
    <t>https://www.crpud.net/ways-to-save/</t>
  </si>
  <si>
    <t>Utah Associated Mun Power Sys</t>
  </si>
  <si>
    <t>Oncor Electric Delivery Company LLC</t>
  </si>
  <si>
    <t>Texas PUC Docket No. 51672</t>
  </si>
  <si>
    <t>NSTAR Electric Company</t>
  </si>
  <si>
    <t>City of Moreno Valley - (CA)</t>
  </si>
  <si>
    <t>www.moval.org/mvutility</t>
  </si>
  <si>
    <t>Entergy Texas Inc.</t>
  </si>
  <si>
    <t>Black Hills Colorado Electric, LLC</t>
  </si>
  <si>
    <t>CP PUC</t>
  </si>
  <si>
    <t>Marin Clean Energy</t>
  </si>
  <si>
    <t>Ameren Illinois Company</t>
  </si>
  <si>
    <t>NYSERDA</t>
  </si>
  <si>
    <t>Energy Trust of Oregon</t>
  </si>
  <si>
    <t>PGE</t>
  </si>
  <si>
    <t>https://www.energytrust.org/wp-content/uploads/2021/04/2020.Energy-Trust-Annual-Report.pdf</t>
  </si>
  <si>
    <t>Efficiency Maine Trust</t>
  </si>
  <si>
    <t>ME</t>
  </si>
  <si>
    <t>https://www.efficiencymaine.com/about/library/reports/</t>
  </si>
  <si>
    <t>Vermont Energy Investment Corporation</t>
  </si>
  <si>
    <t>https://www.efficiencyvermont.com/about/annual-plans-reports</t>
  </si>
  <si>
    <t>Focus on Energy</t>
  </si>
  <si>
    <t>https://www.focusonenergy.com/evaluation-reports</t>
  </si>
  <si>
    <t>Liberty Utilities</t>
  </si>
  <si>
    <t>City of Winter Park - (FL)</t>
  </si>
  <si>
    <t>Cape Light Compact</t>
  </si>
  <si>
    <t>2020 Annual report will be submitted on 6/4. Link not available at this time.</t>
  </si>
  <si>
    <t>DC Sustainable Energy Utility</t>
  </si>
  <si>
    <t>DC</t>
  </si>
  <si>
    <t>https://www.dcseu.com/about</t>
  </si>
  <si>
    <t>Delaware Sustainable Energy Utility</t>
  </si>
  <si>
    <t>Hawaii Energy Efficiency Program</t>
  </si>
  <si>
    <t>https://hawaiienergy.com/about/information-reports</t>
  </si>
  <si>
    <t>PUD No 1 of Jefferson County</t>
  </si>
  <si>
    <t>NJ Clean Energy Program</t>
  </si>
  <si>
    <t>www.njcleanenergy.com</t>
  </si>
  <si>
    <t>Upper Michigan Energy Resources Corp.</t>
  </si>
  <si>
    <t>www.efficiencyunited.com</t>
  </si>
  <si>
    <t>NM - Data is Not Meaningful.</t>
  </si>
  <si>
    <t>RESIDENTIAL</t>
  </si>
  <si>
    <t>COMMERCIAL</t>
  </si>
  <si>
    <t>INDUSTRIAL</t>
  </si>
  <si>
    <t>TRANSPORTATION</t>
  </si>
  <si>
    <t>TOTAL</t>
  </si>
  <si>
    <t>Revenues</t>
  </si>
  <si>
    <t>Sales</t>
  </si>
  <si>
    <t>Customers</t>
  </si>
  <si>
    <t>Part</t>
  </si>
  <si>
    <t>Service Type</t>
  </si>
  <si>
    <t>Data Type
O = Observed
I = Imputed</t>
  </si>
  <si>
    <t>Ownership</t>
  </si>
  <si>
    <t>Thousand Dollars</t>
  </si>
  <si>
    <t>Megawatthours</t>
  </si>
  <si>
    <t>Count</t>
  </si>
  <si>
    <t>City of Aberdeen - (MS)</t>
  </si>
  <si>
    <t>A</t>
  </si>
  <si>
    <t>Bundled</t>
  </si>
  <si>
    <t>O</t>
  </si>
  <si>
    <t>Municipal</t>
  </si>
  <si>
    <t>A &amp; N Electric Coop</t>
  </si>
  <si>
    <t>Cooperative</t>
  </si>
  <si>
    <t>Adams-Columbia Electric Coop</t>
  </si>
  <si>
    <t>Agway Energy Services, LLC</t>
  </si>
  <si>
    <t>B</t>
  </si>
  <si>
    <t>Energy</t>
  </si>
  <si>
    <t>Retail Power Marketer</t>
  </si>
  <si>
    <t>Agralite Electric Coop</t>
  </si>
  <si>
    <t>Ajo Improvement Co</t>
  </si>
  <si>
    <t>Investor Owned</t>
  </si>
  <si>
    <t>Alaska Electric Light&amp;Power Co</t>
  </si>
  <si>
    <t>Alaska Power and Telephone Co</t>
  </si>
  <si>
    <t>Alaska Village Elec Coop, Inc</t>
  </si>
  <si>
    <t>Albany Utility Board</t>
  </si>
  <si>
    <t>City of Albemarle - (NC)</t>
  </si>
  <si>
    <t>Albemarle Electric Member Corp</t>
  </si>
  <si>
    <t>Albertville Municipal Utilities Board</t>
  </si>
  <si>
    <t>AGC Division of APG Inc</t>
  </si>
  <si>
    <t>Alcorn County Elec Power Assn</t>
  </si>
  <si>
    <t>Alfalfa Electric Coop, Inc</t>
  </si>
  <si>
    <t>City of Alexandria - (LA)</t>
  </si>
  <si>
    <t>Alger-Delta Coop Electric Assn</t>
  </si>
  <si>
    <t>Algoma Utility Comm</t>
  </si>
  <si>
    <t>Alpena Power Co</t>
  </si>
  <si>
    <t>Amana Society Service Co</t>
  </si>
  <si>
    <t>BP Energy Company</t>
  </si>
  <si>
    <t>D</t>
  </si>
  <si>
    <t>Amicalola Electric Member Corp</t>
  </si>
  <si>
    <t>City of Amory</t>
  </si>
  <si>
    <t>City of Alcoa Utilities</t>
  </si>
  <si>
    <t>Anchorage Municipal Light and Power</t>
  </si>
  <si>
    <t>AMPL</t>
  </si>
  <si>
    <t>City of Andalusia</t>
  </si>
  <si>
    <t>City of Anderson - (IN)</t>
  </si>
  <si>
    <t>Connexus Energy</t>
  </si>
  <si>
    <t>City of Bardstown - (KY)</t>
  </si>
  <si>
    <t>Town of Apex- (NC)</t>
  </si>
  <si>
    <t>Appalachian Electric Coop</t>
  </si>
  <si>
    <t>C</t>
  </si>
  <si>
    <t>Delivery</t>
  </si>
  <si>
    <t>Arab Electric Coop Inc</t>
  </si>
  <si>
    <t>Arizona Electric Pwr Coop Inc</t>
  </si>
  <si>
    <t>Arkansas Valley Elec Coop Corp</t>
  </si>
  <si>
    <t>City of Athens - (AL)</t>
  </si>
  <si>
    <t>Athens Utility Board</t>
  </si>
  <si>
    <t>Homefield Energy</t>
  </si>
  <si>
    <t>City of Auburn - (IN)</t>
  </si>
  <si>
    <t>Baldwin County El Member Corp</t>
  </si>
  <si>
    <t>Bailey County Elec Coop Assn</t>
  </si>
  <si>
    <t>Bandera Electric Coop, Inc</t>
  </si>
  <si>
    <t>Versant Power</t>
  </si>
  <si>
    <t>NBSO</t>
  </si>
  <si>
    <t>Village of Baraga - (MI)</t>
  </si>
  <si>
    <t>Bartholomew County Rural E M C</t>
  </si>
  <si>
    <t>City of Bartow - (FL)</t>
  </si>
  <si>
    <t>Basin Electric Power Coop</t>
  </si>
  <si>
    <t>City of Batavia - (IL)</t>
  </si>
  <si>
    <t>Town of Bedford - (VA)</t>
  </si>
  <si>
    <t>Beauregard Electric Coop, Inc</t>
  </si>
  <si>
    <t>Benton County</t>
  </si>
  <si>
    <t>Political Subdivision</t>
  </si>
  <si>
    <t>City of Benton - (KY)</t>
  </si>
  <si>
    <t>City of Bentonville - (AR)</t>
  </si>
  <si>
    <t>Big Country Electric Coop, Inc</t>
  </si>
  <si>
    <t>Messer Energy Services, Inc.</t>
  </si>
  <si>
    <t>Benton Rural Electric Assn</t>
  </si>
  <si>
    <t>City of Bessemer Utilities</t>
  </si>
  <si>
    <t>Big Sandy Rural Elec Coop Corp</t>
  </si>
  <si>
    <t>Bonneville Power Administration</t>
  </si>
  <si>
    <t>Federal</t>
  </si>
  <si>
    <t>Black Diamond Power Co</t>
  </si>
  <si>
    <t>Black Hills Electric Coop, Inc</t>
  </si>
  <si>
    <t>City of Black River Falls</t>
  </si>
  <si>
    <t>Black Warrior Elec Member Corp</t>
  </si>
  <si>
    <t>Block Island Utility District</t>
  </si>
  <si>
    <t>BENCO Electric Cooperative</t>
  </si>
  <si>
    <t>Blue Grass Energy Coop Corp</t>
  </si>
  <si>
    <t>Blue Ridge Electric Coop Inc - (SC)</t>
  </si>
  <si>
    <t>Blue Ridge Mountain EMC - (GA)</t>
  </si>
  <si>
    <t>Bluebonnet Electric Coop, Inc</t>
  </si>
  <si>
    <t>City of Bluffton - (IN)</t>
  </si>
  <si>
    <t>Bolivar Energy Authority</t>
  </si>
  <si>
    <t>City of Boscobel - (WI)</t>
  </si>
  <si>
    <t>City of Bountiful</t>
  </si>
  <si>
    <t>Bowie-Cass Electric Coop, Inc</t>
  </si>
  <si>
    <t>City of Bowling Green - (OH)</t>
  </si>
  <si>
    <t>City of Bowling Green - (KY)</t>
  </si>
  <si>
    <t>Town of Braintree - (MA)</t>
  </si>
  <si>
    <t>City of Brenham - (TX)</t>
  </si>
  <si>
    <t>City of Bristol - (TN)</t>
  </si>
  <si>
    <t>Bristol Virginia Utilities</t>
  </si>
  <si>
    <t>Brodhead Water &amp; Lighting Comm</t>
  </si>
  <si>
    <t>Burke-Divide Electric Coop Inc</t>
  </si>
  <si>
    <t>City of Brownsville</t>
  </si>
  <si>
    <t>City of Buford</t>
  </si>
  <si>
    <t>Buckeye Rural Elec Coop, Inc</t>
  </si>
  <si>
    <t>Butler Rural Electric Coop Inc - (OH)</t>
  </si>
  <si>
    <t>C &amp; L Electric Coop Corp</t>
  </si>
  <si>
    <t>CMS Electric Coop Inc</t>
  </si>
  <si>
    <t>City of Calhoun - (GA)</t>
  </si>
  <si>
    <t>Calpine Power America LLC</t>
  </si>
  <si>
    <t>Central Electric Power Assn - (MS)</t>
  </si>
  <si>
    <t>Canoochee Electric Member Corp</t>
  </si>
  <si>
    <t>Canadian Valley Elec Coop, Inc</t>
  </si>
  <si>
    <t>Caney Fork Electric Coop, Inc</t>
  </si>
  <si>
    <t>Capital Electric Coop, Inc</t>
  </si>
  <si>
    <t>Carroll County - (TN)</t>
  </si>
  <si>
    <t>Carroll Electric Member Corp - (GA)</t>
  </si>
  <si>
    <t>Carroll Electric Coop Corp - (AR)</t>
  </si>
  <si>
    <t>City of Carthage - (MO)</t>
  </si>
  <si>
    <t>Cedarburg Light &amp; Water Comm</t>
  </si>
  <si>
    <t>City of Celina - (OH)</t>
  </si>
  <si>
    <t>Central Alabama Electric Coop</t>
  </si>
  <si>
    <t>Central Rural Electric Cooperative, Inc</t>
  </si>
  <si>
    <t>Central Electric Coop, Inc - (SD)</t>
  </si>
  <si>
    <t>Central Electric Membership Corp. - (NC)</t>
  </si>
  <si>
    <t>Cleco Power LLC</t>
  </si>
  <si>
    <t>Central Maine Power Co</t>
  </si>
  <si>
    <t>Central Missouri Elec Coop Inc</t>
  </si>
  <si>
    <t>Central New Mexico El Coop, Inc</t>
  </si>
  <si>
    <t>Central Texas Elec Coop, Inc</t>
  </si>
  <si>
    <t>Central Virginia Electric Coop</t>
  </si>
  <si>
    <t>Borough of Chambersburg</t>
  </si>
  <si>
    <t>City of Chanute</t>
  </si>
  <si>
    <t>City of Chattanooga - (TN)</t>
  </si>
  <si>
    <t>Cherokee Electric Coop</t>
  </si>
  <si>
    <t>Cherryland Electric Coop Inc</t>
  </si>
  <si>
    <t>Cherokee County Elec Coop Assn</t>
  </si>
  <si>
    <t>City of Chickamauga</t>
  </si>
  <si>
    <t>Cimarron Electric Coop</t>
  </si>
  <si>
    <t>Chugach Electric Assn Inc</t>
  </si>
  <si>
    <t>CEA</t>
  </si>
  <si>
    <t>Choctaw Electric Coop Inc</t>
  </si>
  <si>
    <t>Citizens Electric Co - (PA)</t>
  </si>
  <si>
    <t>Citizens Electric Corporation - (MO)</t>
  </si>
  <si>
    <t>Claiborne Electric Coop, Inc</t>
  </si>
  <si>
    <t>City of Claremore</t>
  </si>
  <si>
    <t>Clark Energy Coop Inc - (KY)</t>
  </si>
  <si>
    <t>City of Clarksville - (TN)</t>
  </si>
  <si>
    <t>Clarksville Light &amp; Water Co</t>
  </si>
  <si>
    <t>Clay County Electric Coop Corp</t>
  </si>
  <si>
    <t>City of Cleveland - (TN)</t>
  </si>
  <si>
    <t>City of Cleveland - (OH)</t>
  </si>
  <si>
    <t>City of Clinton - (TN)</t>
  </si>
  <si>
    <t>Clyde Light &amp; Power</t>
  </si>
  <si>
    <t>Coastal Electric Member Corp</t>
  </si>
  <si>
    <t>Columbia Power System</t>
  </si>
  <si>
    <t>City of Coffeyville - (KS)</t>
  </si>
  <si>
    <t>Cobb Electric Membership Corp</t>
  </si>
  <si>
    <t>Coles-Moultrie Electric Coop</t>
  </si>
  <si>
    <t>City of College Park - (GA)</t>
  </si>
  <si>
    <t>CMS Energy Resource Management</t>
  </si>
  <si>
    <t>Co-Mo Electric Coop Inc</t>
  </si>
  <si>
    <t>City of Columbus - (OH)</t>
  </si>
  <si>
    <t>City of Columbus - (MS)</t>
  </si>
  <si>
    <t>City of Columbus - (WI)</t>
  </si>
  <si>
    <t>Commerce Energy, Inc.</t>
  </si>
  <si>
    <t>Concho Valley Elec Coop Inc</t>
  </si>
  <si>
    <t>City of Concord - (NC)</t>
  </si>
  <si>
    <t>Concordia Electric Coop, Inc</t>
  </si>
  <si>
    <t>Callaway Electric Cooperative</t>
  </si>
  <si>
    <t>Consolidated Water Power Co</t>
  </si>
  <si>
    <t>Cooke County Elec Coop Assn</t>
  </si>
  <si>
    <t>Continental Divide El Coop Inc</t>
  </si>
  <si>
    <t>Conway Corporation</t>
  </si>
  <si>
    <t>City of Cookeville - (TN)</t>
  </si>
  <si>
    <t>Comanche County Elec Coop Assn</t>
  </si>
  <si>
    <t>Cookson Hills Elec Coop, Inc</t>
  </si>
  <si>
    <t>Coosa Valley Electric Coop Inc</t>
  </si>
  <si>
    <t>Colorado River Comm of Nevada</t>
  </si>
  <si>
    <t>Corn Belt Energy Corporation</t>
  </si>
  <si>
    <t>Cornhusker Public Power Dist</t>
  </si>
  <si>
    <t>City of Corona - (CA)</t>
  </si>
  <si>
    <t>Shell Energy North America (US), L.P.</t>
  </si>
  <si>
    <t>Covington Electric Coop, Inc</t>
  </si>
  <si>
    <t>City of Covington - (TN)</t>
  </si>
  <si>
    <t>Crawfordsville Elec, Lgt &amp; Pwr</t>
  </si>
  <si>
    <t>Craighead Electric Coop Corp</t>
  </si>
  <si>
    <t>Crawford Electric Coop, Inc</t>
  </si>
  <si>
    <t>Crisp County Power Comm</t>
  </si>
  <si>
    <t>Crow Wing Cooperative Power &amp; Light Comp</t>
  </si>
  <si>
    <t>City of Crystal Falls</t>
  </si>
  <si>
    <t>City of Cuba City</t>
  </si>
  <si>
    <t>Cullman Power Board</t>
  </si>
  <si>
    <t>Cullman Electric Coop, Inc</t>
  </si>
  <si>
    <t>Cumberland Valley Electric, Inc.</t>
  </si>
  <si>
    <t>Cumberland Elec Member Corp</t>
  </si>
  <si>
    <t>Cuivre River Electric Coop Inc</t>
  </si>
  <si>
    <t>Dahlberg Light &amp; Power Co</t>
  </si>
  <si>
    <t>Dakota Valley Elec Coop Inc</t>
  </si>
  <si>
    <t>Dakota Energy Coop Inc</t>
  </si>
  <si>
    <t>Consumers Power, Inc</t>
  </si>
  <si>
    <t>Dalton Utilities</t>
  </si>
  <si>
    <t>Daviess Martin County R E M C</t>
  </si>
  <si>
    <t>City of Dayton - (TN)</t>
  </si>
  <si>
    <t>Deaf Smith Electric Coop, Inc</t>
  </si>
  <si>
    <t>Decatur Utilities</t>
  </si>
  <si>
    <t>Decatur County Rural E M C</t>
  </si>
  <si>
    <t>Deep East Texas Elec Coop Inc</t>
  </si>
  <si>
    <t>Denton County Elec Coop, Inc</t>
  </si>
  <si>
    <t>Delta Montrose Electric Assn</t>
  </si>
  <si>
    <t>City of Dickson</t>
  </si>
  <si>
    <t>Dixie Electric Membership Corp</t>
  </si>
  <si>
    <t>City of Dothan - (AL)</t>
  </si>
  <si>
    <t>City of Douglas</t>
  </si>
  <si>
    <t>PUD No 1 of Douglas County</t>
  </si>
  <si>
    <t>DOPD</t>
  </si>
  <si>
    <t>City of Dover - (DE)</t>
  </si>
  <si>
    <t>Dubois Rural Electric Coop Inc</t>
  </si>
  <si>
    <t>Duck River Elec Member Corp</t>
  </si>
  <si>
    <t>ConocoPhillips Company</t>
  </si>
  <si>
    <t>Town of Danvers</t>
  </si>
  <si>
    <t>City of Dyersburg</t>
  </si>
  <si>
    <t>Egyptian Electric Coop Assn</t>
  </si>
  <si>
    <t>City of Eagle River - (WI)</t>
  </si>
  <si>
    <t>East Central Energy</t>
  </si>
  <si>
    <t>East Mississippi Elec Pwr Assn</t>
  </si>
  <si>
    <t>City of East Point - (GA)</t>
  </si>
  <si>
    <t>East-Central Iowa Rural Elec Coop</t>
  </si>
  <si>
    <t>East Central Oklahoma Elec Coop Inc</t>
  </si>
  <si>
    <t>Eastern Iowa Light &amp; Power Coop</t>
  </si>
  <si>
    <t>Eastern Maine Electric Coop</t>
  </si>
  <si>
    <t>Easton Utilities Comm</t>
  </si>
  <si>
    <t>Edisto Electric Coop, Inc</t>
  </si>
  <si>
    <t>Edgecombe-Martin County E M C</t>
  </si>
  <si>
    <t>City of Edmond - (OK)</t>
  </si>
  <si>
    <t>Empire Natural Gas Corporation</t>
  </si>
  <si>
    <t>City of Elizabeth City - (NC)</t>
  </si>
  <si>
    <t>City of Elizabethton - (TN)</t>
  </si>
  <si>
    <t>Energy Coop of New York, Inc</t>
  </si>
  <si>
    <t>Excelsior Electric Member Corp</t>
  </si>
  <si>
    <t>Fairfield Electric Coop, Inc</t>
  </si>
  <si>
    <t>Town of Erwin - (TN)</t>
  </si>
  <si>
    <t>City of Etowah</t>
  </si>
  <si>
    <t>City of Evansville</t>
  </si>
  <si>
    <t>City of Ellensburg - (WA)</t>
  </si>
  <si>
    <t>Fall River Rural Elec Coop Inc</t>
  </si>
  <si>
    <t>Farmers Electric Coop, Inc - (MO)</t>
  </si>
  <si>
    <t>Farmers Electric Coop, Inc - (TX)</t>
  </si>
  <si>
    <t>Fayette Electric Coop, Inc</t>
  </si>
  <si>
    <t>Farmers Rural Electric Coop Corp - (KY)</t>
  </si>
  <si>
    <t>City of Farmington - (NM)</t>
  </si>
  <si>
    <t>City of Farmington - (MO)</t>
  </si>
  <si>
    <t>Farmington River Power Company</t>
  </si>
  <si>
    <t>City of Fayetteville</t>
  </si>
  <si>
    <t>Fayetteville Public Works Commission</t>
  </si>
  <si>
    <t>Federated Rural Electric Assn</t>
  </si>
  <si>
    <t>First Electric Coop Corp</t>
  </si>
  <si>
    <t>Fishers Island Utility Co Inc</t>
  </si>
  <si>
    <t>Flint Electric Membership Corp</t>
  </si>
  <si>
    <t>City of Florence - (AL)</t>
  </si>
  <si>
    <t>Florence Utility Comm</t>
  </si>
  <si>
    <t>City of Floresville</t>
  </si>
  <si>
    <t>Fleming-Mason Energy Coop Inc</t>
  </si>
  <si>
    <t>Florida Keys El Coop Assn, Inc</t>
  </si>
  <si>
    <t>Energy Harbor Corp.</t>
  </si>
  <si>
    <t>Foley Board of Utilities</t>
  </si>
  <si>
    <t>City of Forest Grove</t>
  </si>
  <si>
    <t>Fort Loudoun Electric Coop</t>
  </si>
  <si>
    <t>City of Fort Morgan</t>
  </si>
  <si>
    <t>Fort Payne Improvement Authority</t>
  </si>
  <si>
    <t>City of Fountain</t>
  </si>
  <si>
    <t>4-County Electric Power Assn</t>
  </si>
  <si>
    <t>City of Frankfort - (IN)</t>
  </si>
  <si>
    <t>City of Frankfort - (KY)</t>
  </si>
  <si>
    <t>Easley Combined Utility System</t>
  </si>
  <si>
    <t>PUD No 1 of Franklin County</t>
  </si>
  <si>
    <t>Franklin Electric Coop - (AL)</t>
  </si>
  <si>
    <t>City of Franklin - (KY)</t>
  </si>
  <si>
    <t>Village of Freeport - (NY)</t>
  </si>
  <si>
    <t>City of Fulton - (KY)</t>
  </si>
  <si>
    <t>City of Gaffney - (SC)</t>
  </si>
  <si>
    <t>City of Gallatin - (TN)</t>
  </si>
  <si>
    <t>City of Garden City</t>
  </si>
  <si>
    <t>Garkane Energy Coop, Inc</t>
  </si>
  <si>
    <t>City of Garland - (TX)</t>
  </si>
  <si>
    <t>Gascosage Electric Coop</t>
  </si>
  <si>
    <t>City of Gastonia - (NC)</t>
  </si>
  <si>
    <t>GreyStone Power Corporation</t>
  </si>
  <si>
    <t>City of Geneva- (IL)</t>
  </si>
  <si>
    <t>City of Georgetown - (TX)</t>
  </si>
  <si>
    <t>Gibson Electric Members Corp</t>
  </si>
  <si>
    <t>City of Gillette - (WY)</t>
  </si>
  <si>
    <t>City of Gladstone</t>
  </si>
  <si>
    <t>City of Glasgow - (KY)</t>
  </si>
  <si>
    <t>NextEra Energy Services, LLC</t>
  </si>
  <si>
    <t>Grady Electric Membership Corp</t>
  </si>
  <si>
    <t>Grand River Dam Authority</t>
  </si>
  <si>
    <t>Green Mountain Energy Company</t>
  </si>
  <si>
    <t>Grayson Rural Electric Coop Corp</t>
  </si>
  <si>
    <t>Grayson-Collin Elec Coop, Inc</t>
  </si>
  <si>
    <t>Greenbelt Electric Coop, Inc</t>
  </si>
  <si>
    <t>Green Mountain Power Corp</t>
  </si>
  <si>
    <t>City of Greeneville - (TN)</t>
  </si>
  <si>
    <t>City of Greenfield - (IN)</t>
  </si>
  <si>
    <t>Greenville Utilities Comm</t>
  </si>
  <si>
    <t>Greenwood CPW</t>
  </si>
  <si>
    <t>Greenwood Utilities Comm</t>
  </si>
  <si>
    <t>Greer Commission of Public Wks</t>
  </si>
  <si>
    <t>City of Griffin - (GA)</t>
  </si>
  <si>
    <t>Guntersville Electric Board</t>
  </si>
  <si>
    <t>Habersham Electric Membership Corp</t>
  </si>
  <si>
    <t>Guernsey-Muskingum El Coop Inc</t>
  </si>
  <si>
    <t>Hagerstown Light Department</t>
  </si>
  <si>
    <t>City of Hamilton - (OH)</t>
  </si>
  <si>
    <t>Hamilton County Elec Coop Assn</t>
  </si>
  <si>
    <t>NineStar Connect</t>
  </si>
  <si>
    <t>Hancock-Wood Electric Coop Inc</t>
  </si>
  <si>
    <t>City of Hannibal - (MO)</t>
  </si>
  <si>
    <t>City of Harriman - (TN)</t>
  </si>
  <si>
    <t>City of Harrisonburg - (VA)</t>
  </si>
  <si>
    <t>Hart Electric Member Corp</t>
  </si>
  <si>
    <t>Hartford Electric</t>
  </si>
  <si>
    <t>City of Hartselle</t>
  </si>
  <si>
    <t>City of Hastings - (NE)</t>
  </si>
  <si>
    <t>Hawaii Electric Light Co Inc</t>
  </si>
  <si>
    <t>Hendricks County Rural E M C</t>
  </si>
  <si>
    <t>City of Hickman</t>
  </si>
  <si>
    <t>Town of High Point</t>
  </si>
  <si>
    <t>City of Holly Springs</t>
  </si>
  <si>
    <t>Holmes-Wayne Electric Coop Inc</t>
  </si>
  <si>
    <t>Holston Electric Coop, Inc</t>
  </si>
  <si>
    <t>City of Homestead - (FL)</t>
  </si>
  <si>
    <t>HST</t>
  </si>
  <si>
    <t>City of Hope</t>
  </si>
  <si>
    <t>City of Hopkinsville</t>
  </si>
  <si>
    <t>Houlton Water Company</t>
  </si>
  <si>
    <t>Terrebonne Parish Consol Gov't</t>
  </si>
  <si>
    <t>Houston County Elec Coop Inc</t>
  </si>
  <si>
    <t>Howell-Oregon Elec Coop, Inc</t>
  </si>
  <si>
    <t>Town of Hudson - (MA)</t>
  </si>
  <si>
    <t>City of Humboldt</t>
  </si>
  <si>
    <t>Town of Huntersville - (NC)</t>
  </si>
  <si>
    <t>City of Huntsville - (AL)</t>
  </si>
  <si>
    <t>City of Lafayette - (LA)</t>
  </si>
  <si>
    <t>Hustisford Utilities</t>
  </si>
  <si>
    <t>Hutchinson Utilities Comm</t>
  </si>
  <si>
    <t>City of Independence - (IA)</t>
  </si>
  <si>
    <t>Indian Electric Coop, Inc</t>
  </si>
  <si>
    <t>Intercounty Electric Coop Assn</t>
  </si>
  <si>
    <t>Intermountain Rural Elec Assn</t>
  </si>
  <si>
    <t>Iowa Lakes Electric Coop</t>
  </si>
  <si>
    <t>Irwin Electric Membership Corp</t>
  </si>
  <si>
    <t>Jackson Energy Coop Corp - (KY)</t>
  </si>
  <si>
    <t>Jackson Electric Coop, Inc - (TX)</t>
  </si>
  <si>
    <t>Jackson Purchase Energy Corporation</t>
  </si>
  <si>
    <t>City of Jackson - (TN)</t>
  </si>
  <si>
    <t>City of Lebanon - (IN)</t>
  </si>
  <si>
    <t>Beaches Energy Services</t>
  </si>
  <si>
    <t>Jasper County Rural E M C</t>
  </si>
  <si>
    <t>City of Jasper - (IN)</t>
  </si>
  <si>
    <t>Jasper-Newton Elec Coop, Inc</t>
  </si>
  <si>
    <t>Jefferson Davis Elec Coop, Inc</t>
  </si>
  <si>
    <t>Jefferson Utilities</t>
  </si>
  <si>
    <t>City of Jellico</t>
  </si>
  <si>
    <t>Joe Wheeler Elec Member Corp</t>
  </si>
  <si>
    <t>Johnson City - (TN)</t>
  </si>
  <si>
    <t>Jones-Onslow Elec Member Corp</t>
  </si>
  <si>
    <t>City Water and Light Plant</t>
  </si>
  <si>
    <t>Juneau Utility Comm</t>
  </si>
  <si>
    <t>Just Energy</t>
  </si>
  <si>
    <t>Kenergy Corp</t>
  </si>
  <si>
    <t>Kankakee Valley Rural E M C</t>
  </si>
  <si>
    <t>Karnes Electric Coop Inc</t>
  </si>
  <si>
    <t>Kay Electric Coop</t>
  </si>
  <si>
    <t>FreeState Electric Coop</t>
  </si>
  <si>
    <t>City of Kaukauna</t>
  </si>
  <si>
    <t>Kiamichi Electric Coop, Inc</t>
  </si>
  <si>
    <t>Ketchikan Public Utilities</t>
  </si>
  <si>
    <t>Utility Board of the City of Key West, F</t>
  </si>
  <si>
    <t>Kings River Conservation Dist</t>
  </si>
  <si>
    <t>Kingsport Power Co</t>
  </si>
  <si>
    <t>City of Kinston - (NC)</t>
  </si>
  <si>
    <t>City of Kirkwood - (MO)</t>
  </si>
  <si>
    <t>Kit Carson Electric Coop, Inc</t>
  </si>
  <si>
    <t>Knoxville Utilities Board</t>
  </si>
  <si>
    <t>Kodiak Electric Assn Inc</t>
  </si>
  <si>
    <t>Kotzebue Electric Assn Inc</t>
  </si>
  <si>
    <t>Village of L'Anse - (MI)</t>
  </si>
  <si>
    <t>La Plata Electric Assn, Inc</t>
  </si>
  <si>
    <t>City of LaFollette</t>
  </si>
  <si>
    <t>City of La Grange - (GA)</t>
  </si>
  <si>
    <t>City of Lake Crystal - (MN)</t>
  </si>
  <si>
    <t>Lake Region Electric Coop, Inc - (OK)</t>
  </si>
  <si>
    <t>Laclede Electric Coop, Inc</t>
  </si>
  <si>
    <t>Lake Mills Light &amp; Water</t>
  </si>
  <si>
    <t>Lake Region Electric Cooperative - (MN)</t>
  </si>
  <si>
    <t>City of Lake Worth - (FL)</t>
  </si>
  <si>
    <t>Southern Rivers Energy</t>
  </si>
  <si>
    <t>Lamb County Electric Coop, Inc</t>
  </si>
  <si>
    <t>Lamar County Elec Coop Assn</t>
  </si>
  <si>
    <t>Licking Rural Electric Inc</t>
  </si>
  <si>
    <t>Lane Electric Coop Inc</t>
  </si>
  <si>
    <t>Laurens Electric Coop, Inc</t>
  </si>
  <si>
    <t>City of Lawrenceburg</t>
  </si>
  <si>
    <t>City of Lawrenceville - (GA)</t>
  </si>
  <si>
    <t>Lea County Electric Coop, Inc</t>
  </si>
  <si>
    <t>City of Lebanon - (OH)</t>
  </si>
  <si>
    <t>City of Lebanon - (MO)</t>
  </si>
  <si>
    <t>City of Lenoir - (TN)</t>
  </si>
  <si>
    <t>City of Lewisburg - (TN)</t>
  </si>
  <si>
    <t>City of Lexington - (NC)</t>
  </si>
  <si>
    <t>City of Lexington - (TN)</t>
  </si>
  <si>
    <t>Licking Valley Rural E C C</t>
  </si>
  <si>
    <t>Lighthouse Electric Coop, Inc</t>
  </si>
  <si>
    <t>Linn County REC</t>
  </si>
  <si>
    <t>Town of Littleton - (MA)</t>
  </si>
  <si>
    <t>Lockhart Power Co</t>
  </si>
  <si>
    <t>City of Lodi - (WI)</t>
  </si>
  <si>
    <t>City of Logansport - (IN)</t>
  </si>
  <si>
    <t>Lorain-Medina R E C, Inc</t>
  </si>
  <si>
    <t>Los Alamos County</t>
  </si>
  <si>
    <t>Loudon Utilities Board</t>
  </si>
  <si>
    <t>Louisville Electric System</t>
  </si>
  <si>
    <t>Lower Yellowstone R E A, Inc</t>
  </si>
  <si>
    <t>Lower Valley Energy Inc</t>
  </si>
  <si>
    <t>City of Lubbock - (TX)</t>
  </si>
  <si>
    <t>City of Lumberton - (NC)</t>
  </si>
  <si>
    <t>Lynches River Elec Coop, Inc</t>
  </si>
  <si>
    <t>Lyntegar Electric Coop, Inc</t>
  </si>
  <si>
    <t>City of Macon - (MS)</t>
  </si>
  <si>
    <t>Macon Electric Coop</t>
  </si>
  <si>
    <t>Town of Madison - (ME)</t>
  </si>
  <si>
    <t>Madison Gas &amp; Electric Co</t>
  </si>
  <si>
    <t>Madisonville Municipal Utils</t>
  </si>
  <si>
    <t>Magnolia Electric Power Assn</t>
  </si>
  <si>
    <t>City of Manassas - (VA)</t>
  </si>
  <si>
    <t>City of Maquoketa - (IA)</t>
  </si>
  <si>
    <t>Marlboro Electric Coop, Inc</t>
  </si>
  <si>
    <t>Marshall-De Kalb Electric Coop</t>
  </si>
  <si>
    <t>City of Marshfield - (WI)</t>
  </si>
  <si>
    <t>Consumers Energy</t>
  </si>
  <si>
    <t>Maryville Utilities</t>
  </si>
  <si>
    <t>Matanuska Electric Assn Inc</t>
  </si>
  <si>
    <t>Maui Electric Co Ltd</t>
  </si>
  <si>
    <t>City of Mayfield Plant Board</t>
  </si>
  <si>
    <t>McLean Electric Coop, Inc</t>
  </si>
  <si>
    <t>McMinnville Electric System</t>
  </si>
  <si>
    <t>City of McPherson - (KS)</t>
  </si>
  <si>
    <t>Meeker Coop Light &amp; Power Assn</t>
  </si>
  <si>
    <t>Meade County Rural E C C</t>
  </si>
  <si>
    <t>Mecklenburg Electric Cooperative</t>
  </si>
  <si>
    <t>Medina Electric Coop, Inc</t>
  </si>
  <si>
    <t>City of Memphis - (TN)</t>
  </si>
  <si>
    <t>City of Menasha - (WI)</t>
  </si>
  <si>
    <t>Nodak Electric Coop Inc</t>
  </si>
  <si>
    <t>Meriwether Lewis Electric Coop</t>
  </si>
  <si>
    <t>City of Mesa - (AZ)</t>
  </si>
  <si>
    <t>Midstate Electric Coop, Inc</t>
  </si>
  <si>
    <t>Midland Power Coop</t>
  </si>
  <si>
    <t>Mid-South Electric Coop Assn</t>
  </si>
  <si>
    <t>Mid-Carolina Electric Coop Inc</t>
  </si>
  <si>
    <t>Middle Tennessee E M C</t>
  </si>
  <si>
    <t>Town of Middleborough - (MA)</t>
  </si>
  <si>
    <t>Town of Middletown - (DE)</t>
  </si>
  <si>
    <t>Midwest Electric, Inc</t>
  </si>
  <si>
    <t>City of Milan</t>
  </si>
  <si>
    <t>City of Milford - (DE)</t>
  </si>
  <si>
    <t>Maquoketa Valley Rrl Elec Coop</t>
  </si>
  <si>
    <t>Minnesota Valley Electric Coop</t>
  </si>
  <si>
    <t>City of Mishawaka</t>
  </si>
  <si>
    <t>Mississippi County Electric Co</t>
  </si>
  <si>
    <t>Mitchell Electric Member Corp</t>
  </si>
  <si>
    <t>Modern Electric Water Company</t>
  </si>
  <si>
    <t>City of Monett - (MO)</t>
  </si>
  <si>
    <t>Monongahela Power Co</t>
  </si>
  <si>
    <t>City of Monroe - (NC)</t>
  </si>
  <si>
    <t>Morgan County Rural Elec Assn</t>
  </si>
  <si>
    <t>Moon Lake Electric Assn Inc</t>
  </si>
  <si>
    <t>Morgan Stanley Capital Grp Inc</t>
  </si>
  <si>
    <t>Morenci Water and Electric</t>
  </si>
  <si>
    <t>South Central Indiana REMC</t>
  </si>
  <si>
    <t>City of Morganton - (NC)</t>
  </si>
  <si>
    <t>City of Morristown - (TN)</t>
  </si>
  <si>
    <t>Consolidated Electric Coop Inc</t>
  </si>
  <si>
    <t>Mountain Electric Coop, Inc</t>
  </si>
  <si>
    <t>Mt Carmel Public Utility Co</t>
  </si>
  <si>
    <t>Village of Mt. Horeb - (WI)</t>
  </si>
  <si>
    <t>City of Mt Pleasant - (TN)</t>
  </si>
  <si>
    <t>Mt Wheeler Power, Inc</t>
  </si>
  <si>
    <t>City of Murray - (UT)</t>
  </si>
  <si>
    <t>City of Murray - (KY)</t>
  </si>
  <si>
    <t>City of Muscle Shoals</t>
  </si>
  <si>
    <t>Village of Muscoda - (WI)</t>
  </si>
  <si>
    <t>Northern Plains Electric Coop</t>
  </si>
  <si>
    <t>Nantucket Electric Co</t>
  </si>
  <si>
    <t>Nashville Electric Service</t>
  </si>
  <si>
    <t>Natchez Trace Elec Power Assn</t>
  </si>
  <si>
    <t>City of Natchitoches</t>
  </si>
  <si>
    <t>Norris Electric Coop</t>
  </si>
  <si>
    <t>Navajo Tribal Utility Authority</t>
  </si>
  <si>
    <t>Navopache Electric Coop, Inc</t>
  </si>
  <si>
    <t>City of Negaunee</t>
  </si>
  <si>
    <t>Constellation NewEnergy, Inc</t>
  </si>
  <si>
    <t>City of New Albany - (MS)</t>
  </si>
  <si>
    <t>City of New Bern - (NC)</t>
  </si>
  <si>
    <t>City of New Braunfels - (TX)</t>
  </si>
  <si>
    <t>City of Newbern</t>
  </si>
  <si>
    <t>Village of New Glarus - (WI)</t>
  </si>
  <si>
    <t>City of New Holstein - (WI)</t>
  </si>
  <si>
    <t>New London Electric&amp;Water Util</t>
  </si>
  <si>
    <t>City of New Richmond</t>
  </si>
  <si>
    <t>New River Light &amp; Power Co</t>
  </si>
  <si>
    <t>New Smyrna Beach City of</t>
  </si>
  <si>
    <t>NSB</t>
  </si>
  <si>
    <t>City of Newark - (DE)</t>
  </si>
  <si>
    <t>New-Mac Electric Coop, Inc</t>
  </si>
  <si>
    <t>City of Newberry - (SC)</t>
  </si>
  <si>
    <t>Newberry Electric Coop, Inc</t>
  </si>
  <si>
    <t>Newnan Wtr, Sewer &amp; Light Comm</t>
  </si>
  <si>
    <t>City of Newport</t>
  </si>
  <si>
    <t>City of Niles - (OH)</t>
  </si>
  <si>
    <t>Northern Virginia Elec Coop</t>
  </si>
  <si>
    <t>Noble County R E M C</t>
  </si>
  <si>
    <t>Nolin Rural Electric Coop Corp</t>
  </si>
  <si>
    <t>North Alabama Electric Coop</t>
  </si>
  <si>
    <t>Town of North Attleborough - (MA)</t>
  </si>
  <si>
    <t>North Central Power Co Inc</t>
  </si>
  <si>
    <t>North Georgia Elec Member Corp</t>
  </si>
  <si>
    <t>City of North Little Rock - (AR)</t>
  </si>
  <si>
    <t>Northeast Oklahoma Electric Co</t>
  </si>
  <si>
    <t>Northcentral Mississippi E P A</t>
  </si>
  <si>
    <t>Northern Electric Coop, Inc</t>
  </si>
  <si>
    <t>North Plains Electric Coop Inc</t>
  </si>
  <si>
    <t>Northern Lights, Inc</t>
  </si>
  <si>
    <t>Northern Neck Elec Coop, Inc</t>
  </si>
  <si>
    <t>Northeast Louisiana Power Coop Inc.</t>
  </si>
  <si>
    <t>Prairie Land Electric Coop Inc</t>
  </si>
  <si>
    <t>NorthWestern Energy - (SD)</t>
  </si>
  <si>
    <t>Northwestern Wisconsin Elec Co</t>
  </si>
  <si>
    <t>City of Norway</t>
  </si>
  <si>
    <t>Nueces Electric Cooperative</t>
  </si>
  <si>
    <t>City of Norwich - (CT)</t>
  </si>
  <si>
    <t>City of Oak Ridge</t>
  </si>
  <si>
    <t>City of Ocala</t>
  </si>
  <si>
    <t>Oconee Electric Member Corp</t>
  </si>
  <si>
    <t>Oconomowoc Utilities</t>
  </si>
  <si>
    <t>Oconto Falls Water &amp; Light Comm</t>
  </si>
  <si>
    <t>Ohio Valley Electric Corp</t>
  </si>
  <si>
    <t>OVEC</t>
  </si>
  <si>
    <t>PUD No 1 of Okanogan County</t>
  </si>
  <si>
    <t>Oklahoma Electric Coop Inc</t>
  </si>
  <si>
    <t>City of Okolona</t>
  </si>
  <si>
    <t>City of Opelika - (AL)</t>
  </si>
  <si>
    <t>City of Orangeburg - (SC)</t>
  </si>
  <si>
    <t>Orcas Power &amp; Light Coop</t>
  </si>
  <si>
    <t>Osage Valley Elec Coop Assn</t>
  </si>
  <si>
    <t>City of Orrville - (OH)</t>
  </si>
  <si>
    <t>Otero County Electric Coop Inc</t>
  </si>
  <si>
    <t>Ouachita Electric Coop Corp</t>
  </si>
  <si>
    <t>Owen Electric Coop Inc</t>
  </si>
  <si>
    <t>City of Owensboro - (KY)</t>
  </si>
  <si>
    <t>City of Oxford - (MS)</t>
  </si>
  <si>
    <t>Ozark Border Electric Coop</t>
  </si>
  <si>
    <t>Ozarks Electric Coop Corp - (AR)</t>
  </si>
  <si>
    <t>PUD No 2 of Pacific County</t>
  </si>
  <si>
    <t>Avangrid Renewables</t>
  </si>
  <si>
    <t>City of Paducah - (KY)</t>
  </si>
  <si>
    <t>City of Painesville</t>
  </si>
  <si>
    <t>Panola-Harrison Elec Coop, Inc</t>
  </si>
  <si>
    <t>Paragould Light &amp; Water Comm</t>
  </si>
  <si>
    <t>SPA</t>
  </si>
  <si>
    <t>City of Paris - (TN)</t>
  </si>
  <si>
    <t>Paulding-Putman Elec Coop, Inc</t>
  </si>
  <si>
    <t>Pea River Electric Coop</t>
  </si>
  <si>
    <t>City of Peabody - (MA)</t>
  </si>
  <si>
    <t>Pedernales Electric Coop, Inc</t>
  </si>
  <si>
    <t>Planters Electric Member Corp</t>
  </si>
  <si>
    <t>Pennyrile Rural Electric Coop</t>
  </si>
  <si>
    <t>People's Electric Cooperative</t>
  </si>
  <si>
    <t>City of Peru - (IN)</t>
  </si>
  <si>
    <t>City of Peru - (IL)</t>
  </si>
  <si>
    <t>Petit Jean Electric Coop Corp</t>
  </si>
  <si>
    <t>City of Philadelphia - (MS)</t>
  </si>
  <si>
    <t>Pilot Power Group, LLC</t>
  </si>
  <si>
    <t>Pickwick Electric Coop</t>
  </si>
  <si>
    <t>City of Pierre - (SD)</t>
  </si>
  <si>
    <t>Pike County Light &amp; Power Co</t>
  </si>
  <si>
    <t>Electrical Dist No2 Pinal County</t>
  </si>
  <si>
    <t>Pioneer Rural Elec Coop, Inc - (OH)</t>
  </si>
  <si>
    <t>Pioneer Electric Coop, Inc - (KS)</t>
  </si>
  <si>
    <t>Pioneer Power and Light Co</t>
  </si>
  <si>
    <t>City of Piqua - (OH)</t>
  </si>
  <si>
    <t>Platte-Clay Electric Coop, Inc</t>
  </si>
  <si>
    <t>Plateau Electric Cooperative</t>
  </si>
  <si>
    <t>City of Plattsburgh - (NY)</t>
  </si>
  <si>
    <t>City of Plymouth - (WI)</t>
  </si>
  <si>
    <t>Pointe Coupee Elec Member Corp</t>
  </si>
  <si>
    <t>City of Ponca City - (OK)</t>
  </si>
  <si>
    <t>Pontotoc Electric Power Assn</t>
  </si>
  <si>
    <t>City of Poplar Bluff - (MO)</t>
  </si>
  <si>
    <t>Portland General Electric Co</t>
  </si>
  <si>
    <t>Prairie Energy Coop</t>
  </si>
  <si>
    <t>Powell Valley Electric Coop</t>
  </si>
  <si>
    <t>Village of Prairie Du Sac - (WI)</t>
  </si>
  <si>
    <t>Prentiss County Elec Pwr Assn</t>
  </si>
  <si>
    <t>Presque Isle Elec &amp; Gas Coop</t>
  </si>
  <si>
    <t>City of Preston</t>
  </si>
  <si>
    <t>Prince George Electric Coop</t>
  </si>
  <si>
    <t>Provo City Corp</t>
  </si>
  <si>
    <t>City of Pulaski - (TN)</t>
  </si>
  <si>
    <t>Red River Valley Rrl Elec Assn</t>
  </si>
  <si>
    <t>Reedsburg Utility Comm</t>
  </si>
  <si>
    <t>Reliant Energy Retail Services</t>
  </si>
  <si>
    <t>City of Richland Center - (WI)</t>
  </si>
  <si>
    <t>City of Richmond - (IN)</t>
  </si>
  <si>
    <t>Rio Grande Electric Coop, Inc</t>
  </si>
  <si>
    <t>Rita Blanca Electric Coop, Inc</t>
  </si>
  <si>
    <t>City of River Falls</t>
  </si>
  <si>
    <t>Navasota Valley Elec Coop, Inc</t>
  </si>
  <si>
    <t>Robison Energy, LLC</t>
  </si>
  <si>
    <t>Rochelle Municipal Utilities</t>
  </si>
  <si>
    <t>City of Rock Hill - (SC)</t>
  </si>
  <si>
    <t>Rock Energy Cooperative</t>
  </si>
  <si>
    <t>City of Rockwood - (TN)</t>
  </si>
  <si>
    <t>City of Rocky Mount - (NC)</t>
  </si>
  <si>
    <t>City of Rolla - (MO)</t>
  </si>
  <si>
    <t>Rosebud Electric Coop Inc</t>
  </si>
  <si>
    <t>Runestone Electric Assn</t>
  </si>
  <si>
    <t>Rural Electric Coop, Inc</t>
  </si>
  <si>
    <t>City of Russellville - (AL)</t>
  </si>
  <si>
    <t>City of Russellville - (KY)</t>
  </si>
  <si>
    <t>Rusk County Electric Coop, Inc</t>
  </si>
  <si>
    <t>City of Ruston - (LA)</t>
  </si>
  <si>
    <t>City of Salem - (VA)</t>
  </si>
  <si>
    <t>Salmon River Electric Coop Inc</t>
  </si>
  <si>
    <t>Salt River Electric Coop Corp</t>
  </si>
  <si>
    <t>Sam Houston Electric Coop Inc</t>
  </si>
  <si>
    <t>San Isabel Electric Assn, Inc</t>
  </si>
  <si>
    <t>San Patricio Electric Coop Inc</t>
  </si>
  <si>
    <t>Sand Mountain Electric Coop</t>
  </si>
  <si>
    <t>San Bernard Electric Coop, Inc</t>
  </si>
  <si>
    <t>Three Rivers Electric Coop</t>
  </si>
  <si>
    <t>SEMO Electric Cooperative</t>
  </si>
  <si>
    <t>City of Scottsboro</t>
  </si>
  <si>
    <t>Calpine Energy Solutions, LLC</t>
  </si>
  <si>
    <t>City of Seguin - (TX)</t>
  </si>
  <si>
    <t>Sequachee Valley Electric Coop</t>
  </si>
  <si>
    <t>Sevier County Electric System</t>
  </si>
  <si>
    <t>Shawano Municipal Utilities</t>
  </si>
  <si>
    <t>Sheffield Utilities</t>
  </si>
  <si>
    <t>RushShelby Energy</t>
  </si>
  <si>
    <t>Shelby Electric Coop, Inc</t>
  </si>
  <si>
    <t>Shelby Energy Co-op, Inc</t>
  </si>
  <si>
    <t>City of Shelbyville - (TN)</t>
  </si>
  <si>
    <t>Town of Shrewsbury - (MA)</t>
  </si>
  <si>
    <t>City of Sikeston - (MO)</t>
  </si>
  <si>
    <t>City of Siloam Springs - (AR)</t>
  </si>
  <si>
    <t>North West Rural Electric Coop</t>
  </si>
  <si>
    <t>Slope Electric Coop Inc</t>
  </si>
  <si>
    <t>Slinger Utilities</t>
  </si>
  <si>
    <t>City of Smithville - (TN)</t>
  </si>
  <si>
    <t>Village of Solvay - (NY)</t>
  </si>
  <si>
    <t>South Alabama Elec Coop, Inc</t>
  </si>
  <si>
    <t>South Central Ark El Coop, Inc</t>
  </si>
  <si>
    <t>South Jersey Energy Company</t>
  </si>
  <si>
    <t>South Plains Electric Coop Inc</t>
  </si>
  <si>
    <t>South Kentucky Rural E C C</t>
  </si>
  <si>
    <t>South Louisiana Elec Coop Assn</t>
  </si>
  <si>
    <t>City of South Sioux City</t>
  </si>
  <si>
    <t>Southeastern IL Elec Coop, Inc</t>
  </si>
  <si>
    <t>Southeast Colorado Power Assn</t>
  </si>
  <si>
    <t>Southeastern Electric Coop Inc - (OK)</t>
  </si>
  <si>
    <t>Southern Pine Elec Coop, Inc</t>
  </si>
  <si>
    <t>Southwest Arkansas E C C</t>
  </si>
  <si>
    <t>Southwest Mississippi E P A</t>
  </si>
  <si>
    <t>Southwest Louisiana E M C</t>
  </si>
  <si>
    <t>Southwest Public Power Dist</t>
  </si>
  <si>
    <t>Southwest Texas Elec Coop, Inc</t>
  </si>
  <si>
    <t>Southwest Tennessee E M C</t>
  </si>
  <si>
    <t>Southwestern Electric Coop Inc - (IL)</t>
  </si>
  <si>
    <t>Spark Energy, LP</t>
  </si>
  <si>
    <t>Southwestern Electric Coop Inc - (NM)</t>
  </si>
  <si>
    <t>Spanish Fork City Corporation</t>
  </si>
  <si>
    <t>City of Sparta</t>
  </si>
  <si>
    <t>Springer Electric Coop, Inc</t>
  </si>
  <si>
    <t>City of Springfield - (TN)</t>
  </si>
  <si>
    <t>City of Springville - (UT)</t>
  </si>
  <si>
    <t>City of St George</t>
  </si>
  <si>
    <t>City of St Marys - (OH)</t>
  </si>
  <si>
    <t>City of Starkville</t>
  </si>
  <si>
    <t>City of Statesville - (NC)</t>
  </si>
  <si>
    <t>South Central Power Company</t>
  </si>
  <si>
    <t>Town of Sterling - (MA)</t>
  </si>
  <si>
    <t>Stillwater Utilities Authority</t>
  </si>
  <si>
    <t>City of Stoughton - (WI)</t>
  </si>
  <si>
    <t>Direct Energy Business</t>
  </si>
  <si>
    <t>Tallapoosa River Elec Coop Inc</t>
  </si>
  <si>
    <t>Strawberry Electric Serv Dist</t>
  </si>
  <si>
    <t>City of Sturgeon Bay - (WI)</t>
  </si>
  <si>
    <t>Surprise Valley Electrification</t>
  </si>
  <si>
    <t>Sumter Electric Member Corp</t>
  </si>
  <si>
    <t>Sun Prairie Utilities</t>
  </si>
  <si>
    <t>Superior Water and Light Co</t>
  </si>
  <si>
    <t>City of Sweetwater</t>
  </si>
  <si>
    <t>City of Sylvania - (GA)</t>
  </si>
  <si>
    <t>Tallahatchie Valley E P A</t>
  </si>
  <si>
    <t>Town of Tarboro - (NC)</t>
  </si>
  <si>
    <t>City of Tarrant</t>
  </si>
  <si>
    <t>Tara Energy, LLC</t>
  </si>
  <si>
    <t>Three Notch Elec Member Corp</t>
  </si>
  <si>
    <t>SEPA</t>
  </si>
  <si>
    <t>Tennessee Valley Electric Coop</t>
  </si>
  <si>
    <t>City of Thomasville - (GA)</t>
  </si>
  <si>
    <t>Tipmont Rural Elec Member Corp</t>
  </si>
  <si>
    <t>Tippah Electric Power Assn</t>
  </si>
  <si>
    <t>Tishomingo County E P A</t>
  </si>
  <si>
    <t>Tri-County Electric Coop, Inc (IL)</t>
  </si>
  <si>
    <t>Tri-County Elec Member Corp (NC)</t>
  </si>
  <si>
    <t>Trinity Valley Elec Coop Inc</t>
  </si>
  <si>
    <t>Tenaska Power Services</t>
  </si>
  <si>
    <t>Tombigbee Electric Power Assn</t>
  </si>
  <si>
    <t>ENGIE Resources LLC</t>
  </si>
  <si>
    <t>Tideland Electric Member Corp</t>
  </si>
  <si>
    <t>TriEagle Energy, L.P.</t>
  </si>
  <si>
    <t>City of Trenton - (TN)</t>
  </si>
  <si>
    <t>Tri-State Electric Member Corp</t>
  </si>
  <si>
    <t>Powder River Energy Corp</t>
  </si>
  <si>
    <t>Tri-County Electric Coop, Inc (TX)</t>
  </si>
  <si>
    <t>Tri-County Electric Coop, Inc (OK)</t>
  </si>
  <si>
    <t>Tri-County Elec Member Corp (TN)</t>
  </si>
  <si>
    <t>Diverse Power Incorporated</t>
  </si>
  <si>
    <t>City of Troy - (AL)</t>
  </si>
  <si>
    <t>Tullahoma Board-Public Utils</t>
  </si>
  <si>
    <t>City of Tupelo - (MS)</t>
  </si>
  <si>
    <t>TDX North Slope Generating Co</t>
  </si>
  <si>
    <t>Southeastern Electric Coop Inc - (SD)</t>
  </si>
  <si>
    <t>City of Tuscumbia</t>
  </si>
  <si>
    <t>Two Rivers Water &amp; Light</t>
  </si>
  <si>
    <t>TXU Energy Retail Co, LLC</t>
  </si>
  <si>
    <t>City of Union City</t>
  </si>
  <si>
    <t>Southern Indiana R E C, Inc</t>
  </si>
  <si>
    <t>Union Rural Electric Coop, Inc</t>
  </si>
  <si>
    <t>United Electric Co-op, Inc - (ID)</t>
  </si>
  <si>
    <t>Hawaiian Electric Co Inc</t>
  </si>
  <si>
    <t>HECO</t>
  </si>
  <si>
    <t>Homer Electric Assn Inc</t>
  </si>
  <si>
    <t>Upper Cumberland E M C</t>
  </si>
  <si>
    <t>Upshur Rural Elec Coop Corp</t>
  </si>
  <si>
    <t>USBIA-Mission Valley Power</t>
  </si>
  <si>
    <t>USBIA-San Carlos Project</t>
  </si>
  <si>
    <t>Utilities Dist-Western IN REMC</t>
  </si>
  <si>
    <t>Vera Irrigation District #15</t>
  </si>
  <si>
    <t>Verdigris Valley Elec Coop Inc</t>
  </si>
  <si>
    <t>Vermont Electric Cooperative, Inc</t>
  </si>
  <si>
    <t>Victory Electric Coop Assn Inc</t>
  </si>
  <si>
    <t>Valley Electric Assn, Inc</t>
  </si>
  <si>
    <t>City of Vineland - (NJ)</t>
  </si>
  <si>
    <t>Vinton Public Power Authority</t>
  </si>
  <si>
    <t>Virginia Tech Electric Service</t>
  </si>
  <si>
    <t>City of Volga - (SD)</t>
  </si>
  <si>
    <t>Volunteer Electric Coop</t>
  </si>
  <si>
    <t>City of Wadsworth - (OH)</t>
  </si>
  <si>
    <t>Walton Electric Member Corp</t>
  </si>
  <si>
    <t>City of Wapakoneta - (OH)</t>
  </si>
  <si>
    <t>Warren Rural Elec Coop Corp</t>
  </si>
  <si>
    <t>City of Washington - (NC)</t>
  </si>
  <si>
    <t>Washington Elec Member Corp</t>
  </si>
  <si>
    <t>City of Water Valley - (MS)</t>
  </si>
  <si>
    <t>Waterloo Light &amp; Water Comm</t>
  </si>
  <si>
    <t>Village of Waunakee - (WI)</t>
  </si>
  <si>
    <t>Waupun Utilities</t>
  </si>
  <si>
    <t>Whitewater Valley Rural EMC</t>
  </si>
  <si>
    <t>Wayne-White Counties Elec Coop</t>
  </si>
  <si>
    <t>Weakley County Mun Elec Sys</t>
  </si>
  <si>
    <t>Weatherford Mun Utility System</t>
  </si>
  <si>
    <t>Town of Wellesley - (MA)</t>
  </si>
  <si>
    <t>Webster Electric Coop</t>
  </si>
  <si>
    <t>Wells Rural Electric Co</t>
  </si>
  <si>
    <t>Wellsborough Electric Co</t>
  </si>
  <si>
    <t>West Central Electric Coop Inc - (MO)</t>
  </si>
  <si>
    <t>West Florida El Coop Assn, Inc</t>
  </si>
  <si>
    <t>West Kentucky Rural E C C</t>
  </si>
  <si>
    <t>City of West Memphis - (AR)</t>
  </si>
  <si>
    <t>City of West Point - (MS)</t>
  </si>
  <si>
    <t>Mountrail-Williams Elec Coop</t>
  </si>
  <si>
    <t>City of Westby</t>
  </si>
  <si>
    <t>Wharton County Elec Coop, Inc</t>
  </si>
  <si>
    <t>Western Coop Electric Assn Inc</t>
  </si>
  <si>
    <t>Wheatland Electric Coop, Inc</t>
  </si>
  <si>
    <t>White River Valley El Coop Inc</t>
  </si>
  <si>
    <t>White River Electric Assn, Inc</t>
  </si>
  <si>
    <t>Whitehall Electric Utility</t>
  </si>
  <si>
    <t>Northeastern Rural E M C</t>
  </si>
  <si>
    <t>WGL Energy Services, Inc.</t>
  </si>
  <si>
    <t>City of Wilson</t>
  </si>
  <si>
    <t>City of Winchester - (TN)</t>
  </si>
  <si>
    <t>City of Winfield - (KS)</t>
  </si>
  <si>
    <t>Wolverine Power Marketing Coop</t>
  </si>
  <si>
    <t>Wisconsin Public Service Corp</t>
  </si>
  <si>
    <t>Wisconsin Rapids W W &amp; L Comm</t>
  </si>
  <si>
    <t>Wood County Electric Coop, Inc</t>
  </si>
  <si>
    <t>Wise Electric Coop Inc</t>
  </si>
  <si>
    <t>Wright-Hennepin Coop Elec Assn</t>
  </si>
  <si>
    <t>Yampa Valley Electric Assn Inc</t>
  </si>
  <si>
    <t>3 Phases Renewables Inc</t>
  </si>
  <si>
    <t>Yazoo Valley Elec Power Assn</t>
  </si>
  <si>
    <t>Southside Electric Coop, Inc</t>
  </si>
  <si>
    <t>Fergus Electric Coop, Inc</t>
  </si>
  <si>
    <t>Washington-St Tammany E C, Inc</t>
  </si>
  <si>
    <t>Roosevelt County Elec Coop Inc</t>
  </si>
  <si>
    <t>Raft Rural Elec Coop Inc</t>
  </si>
  <si>
    <t>Clark County Rural E M C - (IN)</t>
  </si>
  <si>
    <t>Boone County Rural EMC</t>
  </si>
  <si>
    <t>Brunswick Electric Member Corp</t>
  </si>
  <si>
    <t>Dakota Electric Association</t>
  </si>
  <si>
    <t>Ak-Chin Electric Utility Authority</t>
  </si>
  <si>
    <t>WAPA-- Western Area Power Administration</t>
  </si>
  <si>
    <t>High West Energy, Inc</t>
  </si>
  <si>
    <t>City of Ripley - (TN)</t>
  </si>
  <si>
    <t>Southwest Electric Coop, Inc</t>
  </si>
  <si>
    <t>Taylor Electric Coop Inc - (TX)</t>
  </si>
  <si>
    <t>Talen Energy Marketing, LLC</t>
  </si>
  <si>
    <t>City of San Marcos - (TX)</t>
  </si>
  <si>
    <t>Okefenoke Rural El Member Corp</t>
  </si>
  <si>
    <t>Westfield Electric Company</t>
  </si>
  <si>
    <t>Clarke-Washington E M C</t>
  </si>
  <si>
    <t>Dixie Escalante R E A, Inc</t>
  </si>
  <si>
    <t>Chickasaw Electric Coop, Inc</t>
  </si>
  <si>
    <t>Somerset Rural Elec Coop, Inc</t>
  </si>
  <si>
    <t>Colquitt Electric Membership Corp</t>
  </si>
  <si>
    <t>Adams Electric Cooperative Inc</t>
  </si>
  <si>
    <t>Bedford Rural Elec Coop, Inc</t>
  </si>
  <si>
    <t>Valley Rural Electric Coop Inc</t>
  </si>
  <si>
    <t>Central Electric Coop, Inc - (PA)</t>
  </si>
  <si>
    <t>Rappahannock Electric Coop</t>
  </si>
  <si>
    <t>Forked Deer Electric Coop, Inc</t>
  </si>
  <si>
    <t>Claverack Rural Elec Coop Inc</t>
  </si>
  <si>
    <t>Tri-County Rural Elec Coop Inc (PA)</t>
  </si>
  <si>
    <t>REA Energy Coop Inc</t>
  </si>
  <si>
    <t>Northwestern Rural E C A, Inc - (PA)</t>
  </si>
  <si>
    <t>North East Mississippi EPA</t>
  </si>
  <si>
    <t>Monroe County Elec Power Assn</t>
  </si>
  <si>
    <t>Minnesota Valley Coop L&amp;P Assn</t>
  </si>
  <si>
    <t>City of Courtland</t>
  </si>
  <si>
    <t>Town of Murphy - (NC)</t>
  </si>
  <si>
    <t>PUD No 1 of Whatcom County</t>
  </si>
  <si>
    <t>City of Grand Island - (NE)</t>
  </si>
  <si>
    <t>Northern California Power Agny</t>
  </si>
  <si>
    <t>American PowerNet</t>
  </si>
  <si>
    <t>The Energy Coop</t>
  </si>
  <si>
    <t>Alliance Power Company, LLC.</t>
  </si>
  <si>
    <t>Massachusetts Bay Trans Authority</t>
  </si>
  <si>
    <t>Amigo Energy</t>
  </si>
  <si>
    <t>U.S. Energy Partners LLC</t>
  </si>
  <si>
    <t>3000 Energy Corp</t>
  </si>
  <si>
    <t>Harvard Dedicated Energy Limit</t>
  </si>
  <si>
    <t>City of Berea Municipal Utility</t>
  </si>
  <si>
    <t>Stream SPE, LTD</t>
  </si>
  <si>
    <t>Exelon Generation Company, LLC</t>
  </si>
  <si>
    <t>Texas Retail Energy, LLC</t>
  </si>
  <si>
    <t>APN Starfirst, L.P.</t>
  </si>
  <si>
    <t>AmeriPower LLC</t>
  </si>
  <si>
    <t>Texas General Land Office</t>
  </si>
  <si>
    <t>Direct Energy Services</t>
  </si>
  <si>
    <t>Champion Energy Services</t>
  </si>
  <si>
    <t>Accent Energy Holdings, LLC</t>
  </si>
  <si>
    <t>Freedom Energy</t>
  </si>
  <si>
    <t>New York Industrial Energy Buyers</t>
  </si>
  <si>
    <t>NOCO Electric</t>
  </si>
  <si>
    <t>AEP Energy</t>
  </si>
  <si>
    <t>Liberty Power Corp.</t>
  </si>
  <si>
    <t>Columbia Utilities Power, LLC</t>
  </si>
  <si>
    <t>IDT Energy, Inc.</t>
  </si>
  <si>
    <t>Energy Services Providers, Inc</t>
  </si>
  <si>
    <t>Hudson Energy Services</t>
  </si>
  <si>
    <t>Roughrider Electric Cooperativ</t>
  </si>
  <si>
    <t>Heart of Texas Electric Coop</t>
  </si>
  <si>
    <t>Just Energy New York Corp.</t>
  </si>
  <si>
    <t>Ambit Energy Holdings, LLC</t>
  </si>
  <si>
    <t>Anthracite Power &amp; Light</t>
  </si>
  <si>
    <t>Macquarie Energy LLC</t>
  </si>
  <si>
    <t>Mega Energy LP DBA Texans Energy</t>
  </si>
  <si>
    <t>Young Energy, LLC</t>
  </si>
  <si>
    <t>Brilliant Energy, LLC</t>
  </si>
  <si>
    <t>Energy Plus Holdings LLC</t>
  </si>
  <si>
    <t>Spartan Renewable Energy, Inc</t>
  </si>
  <si>
    <t>Frontier Utilities, Inc.</t>
  </si>
  <si>
    <t>MC Squared Energy Services, LLC</t>
  </si>
  <si>
    <t>UGI Energy Services, Inc.</t>
  </si>
  <si>
    <t>Our Energy LLC</t>
  </si>
  <si>
    <t>UP Power Marketing, LLC</t>
  </si>
  <si>
    <t>Palmco Power NJ, LLC</t>
  </si>
  <si>
    <t>Major Energy Electric Services</t>
  </si>
  <si>
    <t>Devonshire Energy, LLC</t>
  </si>
  <si>
    <t>AP Holdings LLC</t>
  </si>
  <si>
    <t>Palmco Power PA, LLC</t>
  </si>
  <si>
    <t>Community Choice Aggregator</t>
  </si>
  <si>
    <t>Smart Prepaid Electric</t>
  </si>
  <si>
    <t>Stream Energy Pennsylvania, LLC</t>
  </si>
  <si>
    <t>Infinite Electric LLC</t>
  </si>
  <si>
    <t>Entrust Energy</t>
  </si>
  <si>
    <t>American Light and Power</t>
  </si>
  <si>
    <t>Stream Energy Maryland, LLC</t>
  </si>
  <si>
    <t>Veteran Energy LLC</t>
  </si>
  <si>
    <t>PBF Power Marketing LLC</t>
  </si>
  <si>
    <t>Reliant Energy Northeast LLC</t>
  </si>
  <si>
    <t>ENGIE Retail, LLC</t>
  </si>
  <si>
    <t>Stream Energy New Jersey, LLC</t>
  </si>
  <si>
    <t>US Retailers, LLC</t>
  </si>
  <si>
    <t>Palmco Power MD, LLC</t>
  </si>
  <si>
    <t>ENGIE Power &amp; Gas LLC</t>
  </si>
  <si>
    <t>SolarCity Corporation</t>
  </si>
  <si>
    <t>Behind the Meter</t>
  </si>
  <si>
    <t>Summer Energy LLC</t>
  </si>
  <si>
    <t>Value Based Brands LLC</t>
  </si>
  <si>
    <t>Wolverine Alternative Investments, LLC</t>
  </si>
  <si>
    <t>Palmco Power OH, LLC</t>
  </si>
  <si>
    <t>XOOM Energy Texas, LLC</t>
  </si>
  <si>
    <t>XOOM Energy Connecticut, LLC</t>
  </si>
  <si>
    <t>XOOM Energy Illinois, LLC</t>
  </si>
  <si>
    <t>XOOM Energy Massachusetts, LLC</t>
  </si>
  <si>
    <t>XOOM Energy Maryland, LLC</t>
  </si>
  <si>
    <t>XOOM Energy New Jersey, LLC</t>
  </si>
  <si>
    <t>Electricity Maine, LLC</t>
  </si>
  <si>
    <t>Electricity NH, LLC d/b/a ENH Power, LLC</t>
  </si>
  <si>
    <t>Public Power &amp; Utility of Maryland, LLC</t>
  </si>
  <si>
    <t>Public Power LLC (PA)</t>
  </si>
  <si>
    <t>Public Power LLC (CT)</t>
  </si>
  <si>
    <t>Cincinnati Bell Energy LLC</t>
  </si>
  <si>
    <t>FairPoint Energy LLC</t>
  </si>
  <si>
    <t>Viridian Energy NY LLC</t>
  </si>
  <si>
    <t>Viridian Energy LLC</t>
  </si>
  <si>
    <t>Viridian Energy PA LLC</t>
  </si>
  <si>
    <t>Stream Energy New York, LLC</t>
  </si>
  <si>
    <t>C. N. Brown Electricity, LLC</t>
  </si>
  <si>
    <t>EnergyMark, LLC</t>
  </si>
  <si>
    <t>V247 Power Corporation</t>
  </si>
  <si>
    <t>Palmco Power IL, LLC</t>
  </si>
  <si>
    <t>XOOM Energy Pennsylvania, LLC</t>
  </si>
  <si>
    <t>New Brunswick Power Generation Corp.</t>
  </si>
  <si>
    <t>XOOM Energy New York, LLC</t>
  </si>
  <si>
    <t>EDF Industrial Power Services (CA), LLC</t>
  </si>
  <si>
    <t>Silver State Energy Association</t>
  </si>
  <si>
    <t>Stream Energy Columbia, LLC</t>
  </si>
  <si>
    <t>XOOM Energy Maine, LLC</t>
  </si>
  <si>
    <t>XOOM Energy Rhode Island, LLC</t>
  </si>
  <si>
    <t>XOOM Energy Delaware, LLC</t>
  </si>
  <si>
    <t>XOOM Energy New Hampshire, LLC</t>
  </si>
  <si>
    <t>Respond Power LLC</t>
  </si>
  <si>
    <t>North American Power and Gas, LLC</t>
  </si>
  <si>
    <t>Everyday Energy LLC</t>
  </si>
  <si>
    <t>Provider Power MASS, LLC</t>
  </si>
  <si>
    <t>Mega Energy of New England, LLC</t>
  </si>
  <si>
    <t>Pro Power Providers</t>
  </si>
  <si>
    <t>City of Cerritos - (CA)</t>
  </si>
  <si>
    <t>Kiwi Energy NY LLC</t>
  </si>
  <si>
    <t>CleanChoice Energy, Inc.</t>
  </si>
  <si>
    <t>Tomorow Energy Corp.</t>
  </si>
  <si>
    <t>Star Energy Partners, LLC</t>
  </si>
  <si>
    <t>SmartEnergy Holdings, LLC</t>
  </si>
  <si>
    <t>Interstate Gas Supply, Inc.</t>
  </si>
  <si>
    <t>Brooklet Energy Distribution</t>
  </si>
  <si>
    <t>Alpha Gas and Electric, LLC</t>
  </si>
  <si>
    <t>Energy.Me Midwest LLC</t>
  </si>
  <si>
    <t>Marathon Power LLC</t>
  </si>
  <si>
    <t>SBR Energy, LLC</t>
  </si>
  <si>
    <t>Realgy, LLC</t>
  </si>
  <si>
    <t>Town Square Energy East, LLC</t>
  </si>
  <si>
    <t>Clearview Electric Inc.</t>
  </si>
  <si>
    <t>Harborside Energy, LLC</t>
  </si>
  <si>
    <t>Mega Energy of New Hampshire, LLC</t>
  </si>
  <si>
    <t>Astral Energy LLC</t>
  </si>
  <si>
    <t>Abest Power &amp; Gas, LLC</t>
  </si>
  <si>
    <t>Eligo Energy, LLC</t>
  </si>
  <si>
    <t>Choice Energy, LLC d/b/a 4 Choice Energy</t>
  </si>
  <si>
    <t>Mega Energy of Maine, LLC</t>
  </si>
  <si>
    <t>Town Square Energy</t>
  </si>
  <si>
    <t>Horizon Power and Light, LLC</t>
  </si>
  <si>
    <t>Great American Power, LLC</t>
  </si>
  <si>
    <t>Titan Gas LLC</t>
  </si>
  <si>
    <t>Family Energy, Inc. New York</t>
  </si>
  <si>
    <t>SFE Energy Pennsylvania, Inc.</t>
  </si>
  <si>
    <t>SFE Energy Maryland, Inc.</t>
  </si>
  <si>
    <t>SFE Energy NJ, Inc.</t>
  </si>
  <si>
    <t>Constellation Solar Holding, LLC</t>
  </si>
  <si>
    <t>Nordic Energy Services, LLC</t>
  </si>
  <si>
    <t>Sonoma Clean Power Authority</t>
  </si>
  <si>
    <t>Sunwave Gas &amp; Power Connecticut, Inc.</t>
  </si>
  <si>
    <t>MPower Energy LLC</t>
  </si>
  <si>
    <t>Inspire Energy Holdings, LLC</t>
  </si>
  <si>
    <t>XOOM Energy Ohio, LLC</t>
  </si>
  <si>
    <t>XOOM Energy Washington DC, LLC</t>
  </si>
  <si>
    <t>Palmco Power MA, LLC</t>
  </si>
  <si>
    <t>Infuse Energy LLC</t>
  </si>
  <si>
    <t>Lykins Energy Solutions</t>
  </si>
  <si>
    <t>Dynegy Energy Services, LLC</t>
  </si>
  <si>
    <t>Shipley Choice, LLC</t>
  </si>
  <si>
    <t>Agera Energy LLC</t>
  </si>
  <si>
    <t>Heartland REMC</t>
  </si>
  <si>
    <t>Sunnova</t>
  </si>
  <si>
    <t>SunPower Capital, LLC</t>
  </si>
  <si>
    <t>EDF Energy Services, LLC</t>
  </si>
  <si>
    <t>Verde Energy USA</t>
  </si>
  <si>
    <t>Ahana Renewables, LLC</t>
  </si>
  <si>
    <t>Vivint Solar, Inc.</t>
  </si>
  <si>
    <t>Lancaster Choice Energy</t>
  </si>
  <si>
    <t>Sunrun Inc.</t>
  </si>
  <si>
    <t>Collegiate Clean Energy, LLC</t>
  </si>
  <si>
    <t>Aggregated Transit Energy</t>
  </si>
  <si>
    <t>SFE Energy Massachusetts, Inc.</t>
  </si>
  <si>
    <t>Consolidated Power Co., LLC</t>
  </si>
  <si>
    <t>First Point Power, LLC</t>
  </si>
  <si>
    <t>Starion Energy, Inc.</t>
  </si>
  <si>
    <t>Starion Energy PA, Inc.</t>
  </si>
  <si>
    <t>Starion Energy NY, Inc.</t>
  </si>
  <si>
    <t>Park Power LLC</t>
  </si>
  <si>
    <t>Volt Electricity Provider LP</t>
  </si>
  <si>
    <t>American Power &amp; Gas</t>
  </si>
  <si>
    <t>CEI</t>
  </si>
  <si>
    <t>Rushmore Energy, LLC</t>
  </si>
  <si>
    <t>MP2 Energy LLC</t>
  </si>
  <si>
    <t>Residents Energy, LLC</t>
  </si>
  <si>
    <t>Greenlight Energy Inc.</t>
  </si>
  <si>
    <t>Santanna Energy Services</t>
  </si>
  <si>
    <t>New Wave Energy Corporation</t>
  </si>
  <si>
    <t>Algonquin Energy Services</t>
  </si>
  <si>
    <t>Aequitas Energy Inc</t>
  </si>
  <si>
    <t>Western Reserve Energy Services LLC</t>
  </si>
  <si>
    <t>Sustainable Star LLC</t>
  </si>
  <si>
    <t>ResCom Energy, LLC</t>
  </si>
  <si>
    <t>MidAmerican Energy Services, LLC</t>
  </si>
  <si>
    <t>Switch Energy</t>
  </si>
  <si>
    <t>Texpo Power, L.P.</t>
  </si>
  <si>
    <t>Spruce Finance</t>
  </si>
  <si>
    <t>Mega Energy of Illinois, LLC</t>
  </si>
  <si>
    <t>The Regents of the Univ. of California</t>
  </si>
  <si>
    <t>Discount Power Inc - (CT)</t>
  </si>
  <si>
    <t>Greenbacker Renewable Energy Corporation</t>
  </si>
  <si>
    <t>Planet Energy</t>
  </si>
  <si>
    <t>East Coast Power &amp; Gas, LLC</t>
  </si>
  <si>
    <t>Nittany Energy, LLC</t>
  </si>
  <si>
    <t>Spring Energy RRH LLC dba Spring Power &amp;</t>
  </si>
  <si>
    <t>CleanPowerSF</t>
  </si>
  <si>
    <t>Electranet Power LLC</t>
  </si>
  <si>
    <t>MPower Energy NJ LLC</t>
  </si>
  <si>
    <t>LifeEnergy, LLC</t>
  </si>
  <si>
    <t>Peninsula Clean Energy Authority</t>
  </si>
  <si>
    <t>CKenergy Electric Cooperative</t>
  </si>
  <si>
    <t>SFE Energy Ohio, Inc.</t>
  </si>
  <si>
    <t>Atlantic Energy LLC</t>
  </si>
  <si>
    <t>Vista Energy Marketing, L.P.</t>
  </si>
  <si>
    <t>Apple Valley Choice Energy</t>
  </si>
  <si>
    <t>Silicon Valley Clean Energy Authority</t>
  </si>
  <si>
    <t>Southern Pioneer Electric Company</t>
  </si>
  <si>
    <t>Redwood Coast Energy Authority</t>
  </si>
  <si>
    <t>PSEG Energy Solutions LLC</t>
  </si>
  <si>
    <t>Current Power &amp; Gas Inc.</t>
  </si>
  <si>
    <t>Griddy Energy LLC</t>
  </si>
  <si>
    <t>StateWise Energy Ohio LLC</t>
  </si>
  <si>
    <t>TerraForm US Energy Services, LLC</t>
  </si>
  <si>
    <t>Renaissance Power &amp; Gas, Inc.</t>
  </si>
  <si>
    <t>Pico Rivera Innovative Municipal Energy</t>
  </si>
  <si>
    <t>Stream Energy Illinois, LLC</t>
  </si>
  <si>
    <t>Longroad Energy</t>
  </si>
  <si>
    <t>Freepoint Energy Solutions LLC</t>
  </si>
  <si>
    <t>Summer Energy Northeast, LLC</t>
  </si>
  <si>
    <t>Stream Energy Delaware, LLC</t>
  </si>
  <si>
    <t>Total Gas &amp; Power North America Inc</t>
  </si>
  <si>
    <t>Heritage Power LLC</t>
  </si>
  <si>
    <t>Pogo Energy LLC</t>
  </si>
  <si>
    <t>Palmco Power DC, LLC</t>
  </si>
  <si>
    <t>Conservice Energy</t>
  </si>
  <si>
    <t>Palmco Power DE, LLC</t>
  </si>
  <si>
    <t>South Bay Energy Corp.</t>
  </si>
  <si>
    <t>Pioneer Community Energy</t>
  </si>
  <si>
    <t>Central Coast Community Energy</t>
  </si>
  <si>
    <t>San Jacinto Power</t>
  </si>
  <si>
    <t>Windrose Power &amp; Gas LLC</t>
  </si>
  <si>
    <t>Drift</t>
  </si>
  <si>
    <t>Valley Clean Energy Alliance</t>
  </si>
  <si>
    <t>Rancho Mirage Energy Authority</t>
  </si>
  <si>
    <t>East Bay Community Energy</t>
  </si>
  <si>
    <t>Stream Ohio Gas &amp; Electric, LLC</t>
  </si>
  <si>
    <t>City of Solana Beach</t>
  </si>
  <si>
    <t>Mega Energy of Ohio, LLC</t>
  </si>
  <si>
    <t>Clean Power Alliance of Southern Califor</t>
  </si>
  <si>
    <t>King City Community Power</t>
  </si>
  <si>
    <t>GridPlus Texas Inc</t>
  </si>
  <si>
    <t>Greenskies Renewable Energy, LLC</t>
  </si>
  <si>
    <t>Pulse Power, LLC</t>
  </si>
  <si>
    <t>San Jose Clean Energy</t>
  </si>
  <si>
    <t>All American Power and Gas, LLC</t>
  </si>
  <si>
    <t>Flanders Energy, LLC</t>
  </si>
  <si>
    <t>Pure Energy USA, LLC</t>
  </si>
  <si>
    <t>SunSea Energy, LLC</t>
  </si>
  <si>
    <t>SFE Energy Illinois, Inc.</t>
  </si>
  <si>
    <t>SFE Energy Texas, Inc.</t>
  </si>
  <si>
    <t>StateWise Energy Maryland LLC</t>
  </si>
  <si>
    <t>Power UP Energy, LLC</t>
  </si>
  <si>
    <t>ATG Clean Energy Holdings Inc.</t>
  </si>
  <si>
    <t>Summer Energy Midwest, LLC</t>
  </si>
  <si>
    <t>Chariot Energy</t>
  </si>
  <si>
    <t>StateWise Energy Pennsylvania LLC</t>
  </si>
  <si>
    <t>Southern Federal Power, LLC</t>
  </si>
  <si>
    <t>Evolve Retail Energy, LLC</t>
  </si>
  <si>
    <t>First Choice Energy LLC</t>
  </si>
  <si>
    <t>Agressive Energy LLC</t>
  </si>
  <si>
    <t>Josco Energy Corp-  NY</t>
  </si>
  <si>
    <t>Josco Energy USA LLC</t>
  </si>
  <si>
    <t>Josco Energy IL LLC</t>
  </si>
  <si>
    <t>Bulb US LLC</t>
  </si>
  <si>
    <t>Approved Energy II, LLC</t>
  </si>
  <si>
    <t>Iberdrola Solutions, LLC</t>
  </si>
  <si>
    <t>Median Energy Corp.</t>
  </si>
  <si>
    <t>Median Energy PA LLC</t>
  </si>
  <si>
    <t>National Gas &amp; Electric, LLC</t>
  </si>
  <si>
    <t>SmartestEnergy US LLC</t>
  </si>
  <si>
    <t>Mirabito Power &amp; Gas, LLC</t>
  </si>
  <si>
    <t>Commercial Energy of California</t>
  </si>
  <si>
    <t>Varsity Energy</t>
  </si>
  <si>
    <t>Tenaska Power Management, LLC</t>
  </si>
  <si>
    <t>Provision Power &amp; Gas, LLC</t>
  </si>
  <si>
    <t>Chief Energy Power, LLC</t>
  </si>
  <si>
    <t>RPA Energy, Inc.</t>
  </si>
  <si>
    <t>Western Community Energy</t>
  </si>
  <si>
    <t>BPROUD</t>
  </si>
  <si>
    <t>Pomona Choice Energy (PCE)</t>
  </si>
  <si>
    <t>Click Energy LLC</t>
  </si>
  <si>
    <t>Rhythm Ops LLC</t>
  </si>
  <si>
    <t>Desert Community Energy</t>
  </si>
  <si>
    <t>Grid Power Direct, LLC</t>
  </si>
  <si>
    <t>Withheld</t>
  </si>
  <si>
    <t>Adjustment 2020</t>
  </si>
  <si>
    <t>I</t>
  </si>
  <si>
    <t>To calculate a state or the US total, sum Parts (A,B,C &amp; D) for Revenue, but only Parts (A,B &amp; D) for Sales and Customers.
To avoid double counting of customers, the aggregated customer counts for the states and US do not include the customer count for respondents with ownership code 'Behind the Meter'.
This group consists of Third Party Owners of rooftop solar systems.</t>
  </si>
  <si>
    <t>Res</t>
  </si>
  <si>
    <t>Com</t>
  </si>
  <si>
    <t>Ind</t>
  </si>
  <si>
    <t>Savings as a % of Sales</t>
  </si>
  <si>
    <t>x</t>
  </si>
  <si>
    <t>Incentive : Admin</t>
  </si>
  <si>
    <t>Res Incentive</t>
  </si>
  <si>
    <t>Res Admin</t>
  </si>
  <si>
    <t>C&amp;I Incentive</t>
  </si>
  <si>
    <t>C&amp;I Admin</t>
  </si>
  <si>
    <t>Indiana study</t>
  </si>
  <si>
    <t>Potential Savings as % of Sales</t>
  </si>
  <si>
    <t>Year1</t>
  </si>
  <si>
    <t>Year2</t>
  </si>
  <si>
    <t>Year3</t>
  </si>
  <si>
    <t>Year4</t>
  </si>
  <si>
    <t>Year5</t>
  </si>
  <si>
    <t>Year6</t>
  </si>
  <si>
    <t>Year7</t>
  </si>
  <si>
    <t>Year8</t>
  </si>
  <si>
    <t>Year9</t>
  </si>
  <si>
    <t>Year10</t>
  </si>
  <si>
    <t>Year11</t>
  </si>
  <si>
    <t>Year12</t>
  </si>
  <si>
    <t>Year13</t>
  </si>
  <si>
    <t>Year14</t>
  </si>
  <si>
    <t>Year15</t>
  </si>
  <si>
    <t>Year16</t>
  </si>
  <si>
    <t>Year17</t>
  </si>
  <si>
    <t>Year18</t>
  </si>
  <si>
    <t>Year19</t>
  </si>
  <si>
    <t>Year20</t>
  </si>
  <si>
    <t>Average</t>
  </si>
  <si>
    <t>Kentucky study</t>
  </si>
  <si>
    <t>MPS Benchmarking</t>
  </si>
  <si>
    <t>EIA Benchmarking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</si>
</sst>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quot;$&quot;#,##0"/>
    <numFmt numFmtId="167" formatCode="0.0%"/>
    <numFmt numFmtId="168" formatCode="0.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b/>
      <sz val="10"/>
      <color indexed="8"/>
      <name val="Arial"/>
      <family val="2"/>
    </font>
    <font>
      <sz val="10"/>
      <name val="Tahoma"/>
      <family val="2"/>
    </font>
    <font>
      <b/>
      <sz val="14"/>
      <color theme="1"/>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D8E5F1"/>
        <bgColor indexed="64"/>
      </patternFill>
    </fill>
    <fill>
      <patternFill patternType="solid">
        <fgColor rgb="FFEAF1DD"/>
        <bgColor indexed="64"/>
      </patternFill>
    </fill>
    <fill>
      <patternFill patternType="solid">
        <fgColor rgb="FFF2F2F2"/>
        <bgColor indexed="64"/>
      </patternFill>
    </fill>
    <fill>
      <patternFill patternType="solid">
        <fgColor rgb="FFD7E4BC"/>
        <bgColor indexed="64"/>
      </patternFill>
    </fill>
    <fill>
      <patternFill patternType="solid">
        <fgColor theme="4" tint="0.79998168889431442"/>
        <bgColor indexed="64"/>
      </patternFill>
    </fill>
    <fill>
      <patternFill patternType="solid">
        <fgColor theme="4" tint="-0.249977111117893"/>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64">
    <xf numFmtId="0" fontId="0" fillId="0" borderId="0" xfId="0"/>
    <xf numFmtId="0" fontId="0" fillId="33" borderId="0" xfId="0" applyFill="1"/>
    <xf numFmtId="0" fontId="19" fillId="34" borderId="10" xfId="0" applyFont="1" applyFill="1" applyBorder="1" applyAlignment="1">
      <alignment horizontal="center" vertical="center" wrapText="1"/>
    </xf>
    <xf numFmtId="3" fontId="19" fillId="35" borderId="10" xfId="0" applyNumberFormat="1" applyFont="1" applyFill="1" applyBorder="1" applyAlignment="1">
      <alignment horizontal="center" vertical="center" wrapText="1"/>
    </xf>
    <xf numFmtId="164" fontId="19" fillId="35" borderId="10" xfId="0" applyNumberFormat="1" applyFont="1" applyFill="1" applyBorder="1" applyAlignment="1">
      <alignment horizontal="center" vertical="center" wrapText="1"/>
    </xf>
    <xf numFmtId="3" fontId="19" fillId="36" borderId="10" xfId="0" applyNumberFormat="1" applyFont="1" applyFill="1" applyBorder="1" applyAlignment="1">
      <alignment horizontal="center" vertical="center" wrapText="1"/>
    </xf>
    <xf numFmtId="164" fontId="19" fillId="36" borderId="10" xfId="0" applyNumberFormat="1" applyFont="1" applyFill="1" applyBorder="1" applyAlignment="1">
      <alignment horizontal="center" vertical="center" wrapText="1"/>
    </xf>
    <xf numFmtId="165" fontId="19" fillId="35" borderId="10" xfId="0" applyNumberFormat="1" applyFont="1" applyFill="1" applyBorder="1" applyAlignment="1">
      <alignment horizontal="center" vertical="center" wrapText="1"/>
    </xf>
    <xf numFmtId="0" fontId="18" fillId="0" borderId="10" xfId="0" applyFont="1" applyBorder="1" applyAlignment="1">
      <alignment horizontal="center" wrapText="1"/>
    </xf>
    <xf numFmtId="0" fontId="18" fillId="0" borderId="10" xfId="0" applyFont="1" applyBorder="1" applyAlignment="1">
      <alignment horizontal="right" wrapText="1"/>
    </xf>
    <xf numFmtId="0" fontId="18" fillId="0" borderId="10" xfId="0" applyFont="1" applyBorder="1" applyAlignment="1">
      <alignment horizontal="left" wrapText="1"/>
    </xf>
    <xf numFmtId="3" fontId="18" fillId="35" borderId="10" xfId="0" applyNumberFormat="1" applyFont="1" applyFill="1" applyBorder="1" applyAlignment="1">
      <alignment horizontal="right" wrapText="1"/>
    </xf>
    <xf numFmtId="164" fontId="18" fillId="35" borderId="10" xfId="0" applyNumberFormat="1" applyFont="1" applyFill="1" applyBorder="1" applyAlignment="1">
      <alignment horizontal="right" wrapText="1"/>
    </xf>
    <xf numFmtId="3" fontId="18" fillId="36" borderId="10" xfId="0" applyNumberFormat="1" applyFont="1" applyFill="1" applyBorder="1" applyAlignment="1">
      <alignment horizontal="right" wrapText="1"/>
    </xf>
    <xf numFmtId="164" fontId="18" fillId="36" borderId="10" xfId="0" applyNumberFormat="1" applyFont="1" applyFill="1" applyBorder="1" applyAlignment="1">
      <alignment horizontal="right" wrapText="1"/>
    </xf>
    <xf numFmtId="165" fontId="18" fillId="35" borderId="10" xfId="0" applyNumberFormat="1" applyFont="1" applyFill="1" applyBorder="1" applyAlignment="1">
      <alignment horizontal="right" wrapText="1"/>
    </xf>
    <xf numFmtId="0" fontId="20" fillId="34" borderId="0" xfId="0" applyFont="1" applyFill="1" applyAlignment="1">
      <alignment horizontal="left"/>
    </xf>
    <xf numFmtId="0" fontId="19" fillId="35" borderId="10" xfId="0" applyFont="1" applyFill="1" applyBorder="1" applyAlignment="1">
      <alignment horizontal="center" vertical="center" wrapText="1"/>
    </xf>
    <xf numFmtId="0" fontId="19" fillId="36" borderId="10" xfId="0" applyFont="1" applyFill="1" applyBorder="1" applyAlignment="1">
      <alignment horizontal="center" vertical="center" wrapText="1"/>
    </xf>
    <xf numFmtId="0" fontId="19" fillId="37" borderId="10" xfId="0" applyFont="1" applyFill="1" applyBorder="1" applyAlignment="1">
      <alignment horizontal="center" vertical="center" wrapText="1"/>
    </xf>
    <xf numFmtId="0" fontId="19" fillId="38" borderId="10" xfId="0" applyFont="1" applyFill="1" applyBorder="1" applyAlignment="1">
      <alignment horizontal="center" vertical="center" wrapText="1"/>
    </xf>
    <xf numFmtId="164" fontId="19" fillId="37" borderId="10" xfId="0" applyNumberFormat="1" applyFont="1" applyFill="1" applyBorder="1" applyAlignment="1">
      <alignment horizontal="center" vertical="center" wrapText="1"/>
    </xf>
    <xf numFmtId="3" fontId="19" fillId="37" borderId="10" xfId="0" applyNumberFormat="1" applyFont="1" applyFill="1" applyBorder="1" applyAlignment="1">
      <alignment horizontal="center" vertical="center" wrapText="1"/>
    </xf>
    <xf numFmtId="164" fontId="19" fillId="38" borderId="10" xfId="0" applyNumberFormat="1" applyFont="1" applyFill="1" applyBorder="1" applyAlignment="1">
      <alignment horizontal="center" vertical="center" wrapText="1"/>
    </xf>
    <xf numFmtId="3" fontId="19" fillId="38" borderId="10" xfId="0" applyNumberFormat="1" applyFont="1" applyFill="1" applyBorder="1" applyAlignment="1">
      <alignment horizontal="center" vertical="center" wrapText="1"/>
    </xf>
    <xf numFmtId="164" fontId="18" fillId="37" borderId="10" xfId="0" applyNumberFormat="1" applyFont="1" applyFill="1" applyBorder="1" applyAlignment="1">
      <alignment horizontal="right" wrapText="1"/>
    </xf>
    <xf numFmtId="3" fontId="18" fillId="37" borderId="10" xfId="0" applyNumberFormat="1" applyFont="1" applyFill="1" applyBorder="1" applyAlignment="1">
      <alignment horizontal="right" wrapText="1"/>
    </xf>
    <xf numFmtId="164" fontId="18" fillId="38" borderId="10" xfId="0" applyNumberFormat="1" applyFont="1" applyFill="1" applyBorder="1" applyAlignment="1">
      <alignment horizontal="right" wrapText="1"/>
    </xf>
    <xf numFmtId="3" fontId="18" fillId="38" borderId="10" xfId="0" applyNumberFormat="1" applyFont="1" applyFill="1" applyBorder="1" applyAlignment="1">
      <alignment horizontal="right" wrapText="1"/>
    </xf>
    <xf numFmtId="0" fontId="21" fillId="39" borderId="0" xfId="0" applyFont="1" applyFill="1"/>
    <xf numFmtId="3" fontId="18" fillId="0" borderId="10" xfId="0" applyNumberFormat="1" applyFont="1" applyBorder="1" applyAlignment="1">
      <alignment horizontal="left" wrapText="1"/>
    </xf>
    <xf numFmtId="166" fontId="18" fillId="0" borderId="10" xfId="0" applyNumberFormat="1" applyFont="1" applyBorder="1" applyAlignment="1">
      <alignment horizontal="left" wrapText="1"/>
    </xf>
    <xf numFmtId="0" fontId="19" fillId="34" borderId="0" xfId="0" applyFont="1" applyFill="1" applyAlignment="1">
      <alignment horizontal="center" vertical="center" wrapText="1"/>
    </xf>
    <xf numFmtId="3" fontId="18" fillId="0" borderId="0" xfId="0" applyNumberFormat="1" applyFont="1" applyAlignment="1">
      <alignment horizontal="left" wrapText="1"/>
    </xf>
    <xf numFmtId="0" fontId="21" fillId="40" borderId="0" xfId="0" applyFont="1" applyFill="1"/>
    <xf numFmtId="10" fontId="18" fillId="0" borderId="10" xfId="42" applyNumberFormat="1" applyFont="1" applyFill="1" applyBorder="1" applyAlignment="1" applyProtection="1">
      <alignment horizontal="left" wrapText="1"/>
    </xf>
    <xf numFmtId="9" fontId="18" fillId="0" borderId="10" xfId="42" applyFont="1" applyBorder="1" applyAlignment="1">
      <alignment horizontal="left" wrapText="1"/>
    </xf>
    <xf numFmtId="167" fontId="0" fillId="33" borderId="0" xfId="42" applyNumberFormat="1" applyFont="1" applyFill="1"/>
    <xf numFmtId="168" fontId="0" fillId="33" borderId="0" xfId="42" applyNumberFormat="1" applyFont="1" applyFill="1"/>
    <xf numFmtId="165" fontId="0" fillId="33" borderId="0" xfId="42" applyNumberFormat="1" applyFont="1" applyFill="1"/>
    <xf numFmtId="164" fontId="0" fillId="33" borderId="0" xfId="42" applyNumberFormat="1" applyFont="1" applyFill="1"/>
    <xf numFmtId="167" fontId="6" fillId="2" borderId="0" xfId="6" applyNumberFormat="1"/>
    <xf numFmtId="3" fontId="0" fillId="0" borderId="0" xfId="0" applyNumberFormat="1"/>
    <xf numFmtId="167" fontId="0" fillId="0" borderId="0" xfId="42" applyNumberFormat="1" applyFont="1"/>
    <xf numFmtId="167" fontId="0" fillId="0" borderId="0" xfId="0" applyNumberFormat="1"/>
    <xf numFmtId="0" fontId="16" fillId="0" borderId="0" xfId="0" applyFont="1"/>
    <xf numFmtId="167" fontId="0" fillId="0" borderId="10" xfId="42" applyNumberFormat="1" applyFont="1" applyBorder="1" applyAlignment="1">
      <alignment horizontal="center" vertical="center"/>
    </xf>
    <xf numFmtId="0" fontId="21" fillId="40" borderId="10" xfId="0" applyFont="1" applyFill="1" applyBorder="1" applyAlignment="1">
      <alignment horizontal="center"/>
    </xf>
    <xf numFmtId="0" fontId="19" fillId="35" borderId="11" xfId="0" applyFont="1" applyFill="1" applyBorder="1" applyAlignment="1">
      <alignment horizontal="center" vertical="center" wrapText="1"/>
    </xf>
    <xf numFmtId="0" fontId="19" fillId="35" borderId="13" xfId="0" applyFont="1" applyFill="1" applyBorder="1" applyAlignment="1">
      <alignment horizontal="center" vertical="center" wrapText="1"/>
    </xf>
    <xf numFmtId="0" fontId="19" fillId="35" borderId="12" xfId="0" applyFont="1" applyFill="1" applyBorder="1" applyAlignment="1">
      <alignment horizontal="center" vertical="center" wrapText="1"/>
    </xf>
    <xf numFmtId="0" fontId="19" fillId="34" borderId="11" xfId="0" applyFont="1" applyFill="1" applyBorder="1" applyAlignment="1">
      <alignment horizontal="center" vertical="center" wrapText="1"/>
    </xf>
    <xf numFmtId="0" fontId="19" fillId="34" borderId="13" xfId="0" applyFont="1" applyFill="1" applyBorder="1" applyAlignment="1">
      <alignment horizontal="center" vertical="center" wrapText="1"/>
    </xf>
    <xf numFmtId="0" fontId="19" fillId="34" borderId="12" xfId="0" applyFont="1" applyFill="1" applyBorder="1" applyAlignment="1">
      <alignment horizontal="center" vertical="center" wrapText="1"/>
    </xf>
    <xf numFmtId="0" fontId="19" fillId="36" borderId="11" xfId="0" applyFont="1" applyFill="1" applyBorder="1" applyAlignment="1">
      <alignment horizontal="center" vertical="center" wrapText="1"/>
    </xf>
    <xf numFmtId="0" fontId="19" fillId="36" borderId="13" xfId="0" applyFont="1" applyFill="1" applyBorder="1" applyAlignment="1">
      <alignment horizontal="center" vertical="center" wrapText="1"/>
    </xf>
    <xf numFmtId="0" fontId="19" fillId="36" borderId="12" xfId="0" applyFont="1" applyFill="1" applyBorder="1" applyAlignment="1">
      <alignment horizontal="center" vertical="center" wrapText="1"/>
    </xf>
    <xf numFmtId="0" fontId="20" fillId="34" borderId="0" xfId="0" applyFont="1" applyFill="1" applyAlignment="1">
      <alignment horizontal="left" wrapText="1"/>
    </xf>
    <xf numFmtId="0" fontId="19" fillId="37" borderId="11" xfId="0" applyFont="1" applyFill="1" applyBorder="1" applyAlignment="1">
      <alignment horizontal="center" vertical="center" wrapText="1"/>
    </xf>
    <xf numFmtId="0" fontId="19" fillId="37" borderId="13" xfId="0" applyFont="1" applyFill="1" applyBorder="1" applyAlignment="1">
      <alignment horizontal="center" vertical="center" wrapText="1"/>
    </xf>
    <xf numFmtId="0" fontId="19" fillId="37" borderId="12" xfId="0" applyFont="1" applyFill="1" applyBorder="1" applyAlignment="1">
      <alignment horizontal="center" vertical="center" wrapText="1"/>
    </xf>
    <xf numFmtId="0" fontId="19" fillId="38" borderId="11" xfId="0" applyFont="1" applyFill="1" applyBorder="1" applyAlignment="1">
      <alignment horizontal="center" vertical="center" wrapText="1"/>
    </xf>
    <xf numFmtId="0" fontId="19" fillId="38" borderId="13" xfId="0" applyFont="1" applyFill="1" applyBorder="1" applyAlignment="1">
      <alignment horizontal="center" vertical="center" wrapText="1"/>
    </xf>
    <xf numFmtId="0" fontId="19" fillId="38" borderId="12"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73979-A660-42B9-90F7-C8BFEBE02D48}">
  <dimension ref="B1:X13"/>
  <sheetViews>
    <sheetView tabSelected="1" workbookViewId="0">
      <selection activeCell="K21" sqref="K21"/>
    </sheetView>
  </sheetViews>
  <sheetFormatPr defaultRowHeight="14.5" x14ac:dyDescent="0.35"/>
  <cols>
    <col min="2" max="2" width="27.81640625" customWidth="1"/>
  </cols>
  <sheetData>
    <row r="1" spans="2:24" x14ac:dyDescent="0.35">
      <c r="B1" s="45" t="s">
        <v>1873</v>
      </c>
    </row>
    <row r="2" spans="2:24" x14ac:dyDescent="0.35">
      <c r="B2" t="s">
        <v>1849</v>
      </c>
    </row>
    <row r="3" spans="2:24" x14ac:dyDescent="0.35">
      <c r="B3" t="s">
        <v>1850</v>
      </c>
      <c r="C3" s="42" t="s">
        <v>1851</v>
      </c>
      <c r="D3" s="42" t="s">
        <v>1852</v>
      </c>
      <c r="E3" s="42" t="s">
        <v>1853</v>
      </c>
      <c r="F3" s="42" t="s">
        <v>1854</v>
      </c>
      <c r="G3" s="42" t="s">
        <v>1855</v>
      </c>
      <c r="H3" s="42" t="s">
        <v>1856</v>
      </c>
      <c r="I3" s="42" t="s">
        <v>1857</v>
      </c>
      <c r="J3" s="42" t="s">
        <v>1858</v>
      </c>
      <c r="K3" s="42" t="s">
        <v>1859</v>
      </c>
      <c r="L3" s="42" t="s">
        <v>1860</v>
      </c>
      <c r="M3" s="42" t="s">
        <v>1861</v>
      </c>
      <c r="N3" s="42" t="s">
        <v>1862</v>
      </c>
      <c r="O3" s="42" t="s">
        <v>1863</v>
      </c>
      <c r="P3" s="42" t="s">
        <v>1864</v>
      </c>
      <c r="Q3" s="42" t="s">
        <v>1865</v>
      </c>
      <c r="R3" s="42" t="s">
        <v>1866</v>
      </c>
      <c r="S3" s="42" t="s">
        <v>1867</v>
      </c>
      <c r="T3" s="42" t="s">
        <v>1868</v>
      </c>
      <c r="U3" s="42" t="s">
        <v>1869</v>
      </c>
      <c r="V3" s="42" t="s">
        <v>1870</v>
      </c>
      <c r="X3" s="42" t="s">
        <v>1871</v>
      </c>
    </row>
    <row r="4" spans="2:24" x14ac:dyDescent="0.35">
      <c r="B4" t="s">
        <v>21</v>
      </c>
      <c r="C4" s="43">
        <v>1.0585916686889576E-2</v>
      </c>
      <c r="D4" s="43">
        <v>1.0622884722419984E-2</v>
      </c>
      <c r="E4" s="43">
        <v>1.1058750727494009E-2</v>
      </c>
      <c r="F4" s="43">
        <v>1.1954829858096165E-2</v>
      </c>
      <c r="G4" s="43">
        <v>1.2148332373228821E-2</v>
      </c>
      <c r="H4" s="43">
        <v>1.2492024311127087E-2</v>
      </c>
      <c r="I4" s="43">
        <v>1.3013570212222296E-2</v>
      </c>
      <c r="J4" s="43">
        <v>1.2719248621718613E-2</v>
      </c>
      <c r="K4" s="43">
        <v>1.2883226082276489E-2</v>
      </c>
      <c r="L4" s="43">
        <v>1.3284841796528118E-2</v>
      </c>
      <c r="M4" s="43">
        <v>1.3388261085682415E-2</v>
      </c>
      <c r="N4" s="43">
        <v>1.300926642983148E-2</v>
      </c>
      <c r="O4" s="43">
        <v>1.4407136450463333E-2</v>
      </c>
      <c r="P4" s="43">
        <v>1.3658167612879182E-2</v>
      </c>
      <c r="Q4" s="43">
        <v>1.3155652065402354E-2</v>
      </c>
      <c r="R4" s="43">
        <v>1.5956705656427875E-2</v>
      </c>
      <c r="S4" s="43">
        <v>1.5353386195421924E-2</v>
      </c>
      <c r="T4" s="43">
        <v>1.4706656319850575E-2</v>
      </c>
      <c r="U4" s="43">
        <v>1.509306577077384E-2</v>
      </c>
      <c r="V4" s="43">
        <v>1.4329600802435078E-2</v>
      </c>
      <c r="X4" s="44">
        <f>AVERAGE(C4:V4)</f>
        <v>1.3191076189058459E-2</v>
      </c>
    </row>
    <row r="6" spans="2:24" x14ac:dyDescent="0.35">
      <c r="B6" t="s">
        <v>1872</v>
      </c>
    </row>
    <row r="7" spans="2:24" x14ac:dyDescent="0.35">
      <c r="B7" t="s">
        <v>1850</v>
      </c>
      <c r="C7" s="42" t="s">
        <v>1851</v>
      </c>
      <c r="D7" s="42" t="s">
        <v>1852</v>
      </c>
      <c r="E7" s="42" t="s">
        <v>1853</v>
      </c>
      <c r="F7" s="42" t="s">
        <v>1854</v>
      </c>
      <c r="G7" s="42" t="s">
        <v>1855</v>
      </c>
      <c r="H7" s="42" t="s">
        <v>1856</v>
      </c>
      <c r="I7" s="42" t="s">
        <v>1857</v>
      </c>
      <c r="J7" s="42" t="s">
        <v>1858</v>
      </c>
      <c r="K7" s="42" t="s">
        <v>1859</v>
      </c>
      <c r="L7" s="42" t="s">
        <v>1860</v>
      </c>
      <c r="M7" s="42" t="s">
        <v>1861</v>
      </c>
      <c r="N7" s="42" t="s">
        <v>1862</v>
      </c>
      <c r="O7" s="42" t="s">
        <v>1863</v>
      </c>
      <c r="P7" s="42" t="s">
        <v>1864</v>
      </c>
      <c r="Q7" s="42" t="s">
        <v>1865</v>
      </c>
      <c r="R7" s="42"/>
      <c r="S7" s="42"/>
      <c r="T7" s="42"/>
      <c r="U7" s="42"/>
      <c r="V7" s="42"/>
    </row>
    <row r="8" spans="2:24" x14ac:dyDescent="0.35">
      <c r="B8" t="s">
        <v>21</v>
      </c>
      <c r="C8" s="43">
        <v>1.37605768107842E-2</v>
      </c>
      <c r="D8" s="43">
        <v>1.5861369490185327E-2</v>
      </c>
      <c r="E8" s="43">
        <v>1.5097259446905509E-2</v>
      </c>
      <c r="F8" s="43">
        <v>1.4761878768618564E-2</v>
      </c>
      <c r="G8" s="43">
        <v>1.4046571163403507E-2</v>
      </c>
      <c r="H8" s="43">
        <v>1.3248968293834408E-2</v>
      </c>
      <c r="I8" s="43">
        <v>1.2852257255299595E-2</v>
      </c>
      <c r="J8" s="43">
        <v>1.2499901847939414E-2</v>
      </c>
      <c r="K8" s="43">
        <v>1.2187055125305513E-2</v>
      </c>
      <c r="L8" s="43">
        <v>1.23011945883479E-2</v>
      </c>
      <c r="M8" s="43">
        <v>1.1868713726176476E-2</v>
      </c>
      <c r="N8" s="43">
        <v>1.17269378496207E-2</v>
      </c>
      <c r="O8" s="43">
        <v>1.2248323144226202E-2</v>
      </c>
      <c r="P8" s="43">
        <v>1.1943429085272276E-2</v>
      </c>
      <c r="Q8" s="43">
        <v>1.1525436909242579E-2</v>
      </c>
      <c r="R8" s="43"/>
      <c r="S8" s="43"/>
      <c r="T8" s="43"/>
      <c r="U8" s="43"/>
      <c r="V8" s="43"/>
      <c r="X8" s="44">
        <f>AVERAGE(C8:Q8)</f>
        <v>1.306199156701081E-2</v>
      </c>
    </row>
    <row r="11" spans="2:24" ht="18.5" x14ac:dyDescent="0.45">
      <c r="C11" s="47" t="s">
        <v>1842</v>
      </c>
      <c r="D11" s="47"/>
      <c r="E11" s="47"/>
      <c r="F11" s="47"/>
    </row>
    <row r="12" spans="2:24" x14ac:dyDescent="0.35">
      <c r="C12" s="2" t="s">
        <v>1839</v>
      </c>
      <c r="D12" s="2" t="s">
        <v>1840</v>
      </c>
      <c r="E12" s="2" t="s">
        <v>1841</v>
      </c>
      <c r="F12" s="2" t="s">
        <v>21</v>
      </c>
    </row>
    <row r="13" spans="2:24" x14ac:dyDescent="0.35">
      <c r="B13" s="45" t="s">
        <v>1874</v>
      </c>
      <c r="C13" s="46">
        <f>'EIA Benchmarking'!BE508</f>
        <v>1.2144733844850002E-2</v>
      </c>
      <c r="D13" s="46">
        <f>'EIA Benchmarking'!BF508</f>
        <v>1.2302143326348691E-2</v>
      </c>
      <c r="E13" s="46">
        <f>'EIA Benchmarking'!BG508</f>
        <v>4.7419039888542064E-3</v>
      </c>
      <c r="F13" s="46">
        <f>'EIA Benchmarking'!BH508</f>
        <v>9.7403929461439866E-3</v>
      </c>
    </row>
  </sheetData>
  <mergeCells count="1">
    <mergeCell ref="C11:F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D508"/>
  <sheetViews>
    <sheetView zoomScaleNormal="100" workbookViewId="0">
      <pane xSplit="5" ySplit="3" topLeftCell="AY484" activePane="bottomRight" state="frozen"/>
      <selection pane="topRight" activeCell="F1" sqref="F1"/>
      <selection pane="bottomLeft" activeCell="A4" sqref="A4"/>
      <selection pane="bottomRight" activeCell="BE1" sqref="BE1:BH27"/>
    </sheetView>
  </sheetViews>
  <sheetFormatPr defaultColWidth="8.7265625" defaultRowHeight="14.5" x14ac:dyDescent="0.35"/>
  <cols>
    <col min="1" max="1" width="6.54296875" style="1" bestFit="1" customWidth="1"/>
    <col min="2" max="2" width="9.81640625" style="1" bestFit="1" customWidth="1"/>
    <col min="3" max="3" width="39.26953125" style="1" bestFit="1" customWidth="1"/>
    <col min="4" max="4" width="9.81640625" style="1" bestFit="1" customWidth="1"/>
    <col min="5" max="5" width="11.453125" style="1" bestFit="1" customWidth="1"/>
    <col min="6" max="8" width="13.1796875" style="1" bestFit="1" customWidth="1"/>
    <col min="9" max="9" width="14.7265625" style="1" bestFit="1" customWidth="1"/>
    <col min="10" max="13" width="13.1796875" style="1" bestFit="1" customWidth="1"/>
    <col min="14" max="14" width="14.7265625" style="1" bestFit="1" customWidth="1"/>
    <col min="15" max="18" width="13.1796875" style="1" bestFit="1" customWidth="1"/>
    <col min="19" max="19" width="14.7265625" style="1" bestFit="1" customWidth="1"/>
    <col min="20" max="23" width="13.1796875" style="1" bestFit="1" customWidth="1"/>
    <col min="24" max="24" width="14.7265625" style="1" bestFit="1" customWidth="1"/>
    <col min="25" max="28" width="13.1796875" style="1" bestFit="1" customWidth="1"/>
    <col min="29" max="29" width="14.7265625" style="1" bestFit="1" customWidth="1"/>
    <col min="30" max="33" width="13.1796875" style="1" bestFit="1" customWidth="1"/>
    <col min="34" max="34" width="14.7265625" style="1" bestFit="1" customWidth="1"/>
    <col min="35" max="38" width="13.1796875" style="1" bestFit="1" customWidth="1"/>
    <col min="39" max="39" width="14.7265625" style="1" bestFit="1" customWidth="1"/>
    <col min="40" max="43" width="13.1796875" style="1" bestFit="1" customWidth="1"/>
    <col min="44" max="44" width="14.7265625" style="1" bestFit="1" customWidth="1"/>
    <col min="45" max="48" width="13.1796875" style="1" bestFit="1" customWidth="1"/>
    <col min="49" max="49" width="14.7265625" style="1" bestFit="1" customWidth="1"/>
    <col min="50" max="50" width="114.54296875" style="1" bestFit="1" customWidth="1"/>
    <col min="51" max="51" width="31.81640625" style="1" customWidth="1"/>
    <col min="52" max="55" width="11.453125" style="1" bestFit="1" customWidth="1"/>
    <col min="56" max="56" width="2.54296875" style="1" customWidth="1"/>
    <col min="57" max="60" width="11.453125" style="1" bestFit="1" customWidth="1"/>
    <col min="61" max="61" width="8.7265625" style="1"/>
    <col min="62" max="65" width="11.453125" style="1" bestFit="1" customWidth="1"/>
    <col min="66" max="67" width="8.7265625" style="1"/>
    <col min="68" max="71" width="11.453125" style="1" bestFit="1" customWidth="1"/>
    <col min="72" max="73" width="8.7265625" style="1"/>
    <col min="74" max="74" width="16.453125" style="1" bestFit="1" customWidth="1"/>
    <col min="75" max="75" width="8.7265625" style="1"/>
    <col min="76" max="76" width="22.81640625" style="1" bestFit="1" customWidth="1"/>
    <col min="77" max="79" width="8.7265625" style="1"/>
    <col min="80" max="80" width="15" style="1" bestFit="1" customWidth="1"/>
    <col min="81" max="81" width="12.26953125" style="1" bestFit="1" customWidth="1"/>
    <col min="82" max="16384" width="8.7265625" style="1"/>
  </cols>
  <sheetData>
    <row r="1" spans="1:82" x14ac:dyDescent="0.35">
      <c r="A1" s="51" t="s">
        <v>0</v>
      </c>
      <c r="B1" s="52"/>
      <c r="C1" s="52"/>
      <c r="D1" s="52"/>
      <c r="E1" s="53"/>
      <c r="F1" s="48" t="s">
        <v>1</v>
      </c>
      <c r="G1" s="49"/>
      <c r="H1" s="49"/>
      <c r="I1" s="49"/>
      <c r="J1" s="49"/>
      <c r="K1" s="49"/>
      <c r="L1" s="49"/>
      <c r="M1" s="49"/>
      <c r="N1" s="49"/>
      <c r="O1" s="50"/>
      <c r="P1" s="54" t="s">
        <v>2</v>
      </c>
      <c r="Q1" s="55"/>
      <c r="R1" s="55"/>
      <c r="S1" s="55"/>
      <c r="T1" s="55"/>
      <c r="U1" s="55"/>
      <c r="V1" s="55"/>
      <c r="W1" s="55"/>
      <c r="X1" s="55"/>
      <c r="Y1" s="56"/>
      <c r="Z1" s="48" t="s">
        <v>3</v>
      </c>
      <c r="AA1" s="49"/>
      <c r="AB1" s="49"/>
      <c r="AC1" s="49"/>
      <c r="AD1" s="49"/>
      <c r="AE1" s="49"/>
      <c r="AF1" s="49"/>
      <c r="AG1" s="49"/>
      <c r="AH1" s="49"/>
      <c r="AI1" s="50"/>
      <c r="AJ1" s="54" t="s">
        <v>4</v>
      </c>
      <c r="AK1" s="55"/>
      <c r="AL1" s="55"/>
      <c r="AM1" s="55"/>
      <c r="AN1" s="55"/>
      <c r="AO1" s="55"/>
      <c r="AP1" s="55"/>
      <c r="AQ1" s="55"/>
      <c r="AR1" s="55"/>
      <c r="AS1" s="56"/>
      <c r="AT1" s="48" t="s">
        <v>5</v>
      </c>
      <c r="AU1" s="49"/>
      <c r="AV1" s="49"/>
      <c r="AW1" s="50"/>
      <c r="AX1" s="2" t="s">
        <v>6</v>
      </c>
      <c r="AY1" s="2" t="s">
        <v>6</v>
      </c>
    </row>
    <row r="2" spans="1:82" ht="18.5" x14ac:dyDescent="0.45">
      <c r="A2" s="51" t="s">
        <v>6</v>
      </c>
      <c r="B2" s="52"/>
      <c r="C2" s="52"/>
      <c r="D2" s="52"/>
      <c r="E2" s="53"/>
      <c r="F2" s="48" t="s">
        <v>7</v>
      </c>
      <c r="G2" s="49"/>
      <c r="H2" s="49"/>
      <c r="I2" s="49"/>
      <c r="J2" s="50"/>
      <c r="K2" s="48" t="s">
        <v>8</v>
      </c>
      <c r="L2" s="49"/>
      <c r="M2" s="49"/>
      <c r="N2" s="49"/>
      <c r="O2" s="50"/>
      <c r="P2" s="54" t="s">
        <v>7</v>
      </c>
      <c r="Q2" s="55"/>
      <c r="R2" s="55"/>
      <c r="S2" s="55"/>
      <c r="T2" s="56"/>
      <c r="U2" s="54" t="s">
        <v>8</v>
      </c>
      <c r="V2" s="55"/>
      <c r="W2" s="55"/>
      <c r="X2" s="55"/>
      <c r="Y2" s="56"/>
      <c r="Z2" s="48" t="s">
        <v>9</v>
      </c>
      <c r="AA2" s="49"/>
      <c r="AB2" s="49"/>
      <c r="AC2" s="49"/>
      <c r="AD2" s="50"/>
      <c r="AE2" s="48" t="s">
        <v>10</v>
      </c>
      <c r="AF2" s="49"/>
      <c r="AG2" s="49"/>
      <c r="AH2" s="49"/>
      <c r="AI2" s="50"/>
      <c r="AJ2" s="54" t="s">
        <v>9</v>
      </c>
      <c r="AK2" s="55"/>
      <c r="AL2" s="55"/>
      <c r="AM2" s="55"/>
      <c r="AN2" s="56"/>
      <c r="AO2" s="54" t="s">
        <v>10</v>
      </c>
      <c r="AP2" s="55"/>
      <c r="AQ2" s="55"/>
      <c r="AR2" s="55"/>
      <c r="AS2" s="56"/>
      <c r="AT2" s="48" t="s">
        <v>11</v>
      </c>
      <c r="AU2" s="49"/>
      <c r="AV2" s="49"/>
      <c r="AW2" s="50"/>
      <c r="AX2" s="2" t="s">
        <v>6</v>
      </c>
      <c r="AY2" s="2" t="s">
        <v>6</v>
      </c>
      <c r="AZ2" s="29" t="s">
        <v>699</v>
      </c>
      <c r="BA2" s="29"/>
      <c r="BB2" s="29"/>
      <c r="BC2" s="29"/>
      <c r="BD2" s="29"/>
      <c r="BE2" s="34" t="s">
        <v>1842</v>
      </c>
      <c r="BF2" s="34"/>
      <c r="BG2" s="34"/>
      <c r="BH2" s="34"/>
      <c r="BJ2" s="29" t="s">
        <v>698</v>
      </c>
      <c r="BK2" s="29"/>
      <c r="BL2" s="29"/>
      <c r="BM2" s="29"/>
      <c r="BP2" s="29" t="s">
        <v>1844</v>
      </c>
      <c r="BQ2" s="29"/>
      <c r="BR2" s="29"/>
      <c r="BS2" s="29"/>
    </row>
    <row r="3" spans="1:82" ht="26" x14ac:dyDescent="0.35">
      <c r="A3" s="2" t="s">
        <v>12</v>
      </c>
      <c r="B3" s="2" t="s">
        <v>13</v>
      </c>
      <c r="C3" s="2" t="s">
        <v>14</v>
      </c>
      <c r="D3" s="2" t="s">
        <v>15</v>
      </c>
      <c r="E3" s="2" t="s">
        <v>16</v>
      </c>
      <c r="F3" s="3" t="s">
        <v>17</v>
      </c>
      <c r="G3" s="3" t="s">
        <v>18</v>
      </c>
      <c r="H3" s="3" t="s">
        <v>19</v>
      </c>
      <c r="I3" s="3" t="s">
        <v>20</v>
      </c>
      <c r="J3" s="3" t="s">
        <v>21</v>
      </c>
      <c r="K3" s="4" t="s">
        <v>17</v>
      </c>
      <c r="L3" s="4" t="s">
        <v>18</v>
      </c>
      <c r="M3" s="4" t="s">
        <v>19</v>
      </c>
      <c r="N3" s="4" t="s">
        <v>20</v>
      </c>
      <c r="O3" s="4" t="s">
        <v>21</v>
      </c>
      <c r="P3" s="5" t="s">
        <v>17</v>
      </c>
      <c r="Q3" s="5" t="s">
        <v>18</v>
      </c>
      <c r="R3" s="5" t="s">
        <v>19</v>
      </c>
      <c r="S3" s="5" t="s">
        <v>20</v>
      </c>
      <c r="T3" s="5" t="s">
        <v>21</v>
      </c>
      <c r="U3" s="6" t="s">
        <v>17</v>
      </c>
      <c r="V3" s="6" t="s">
        <v>18</v>
      </c>
      <c r="W3" s="6" t="s">
        <v>19</v>
      </c>
      <c r="X3" s="6" t="s">
        <v>20</v>
      </c>
      <c r="Y3" s="6" t="s">
        <v>21</v>
      </c>
      <c r="Z3" s="3" t="s">
        <v>17</v>
      </c>
      <c r="AA3" s="3" t="s">
        <v>18</v>
      </c>
      <c r="AB3" s="3" t="s">
        <v>19</v>
      </c>
      <c r="AC3" s="3" t="s">
        <v>20</v>
      </c>
      <c r="AD3" s="3" t="s">
        <v>21</v>
      </c>
      <c r="AE3" s="3" t="s">
        <v>17</v>
      </c>
      <c r="AF3" s="3" t="s">
        <v>18</v>
      </c>
      <c r="AG3" s="3" t="s">
        <v>19</v>
      </c>
      <c r="AH3" s="3" t="s">
        <v>20</v>
      </c>
      <c r="AI3" s="3" t="s">
        <v>21</v>
      </c>
      <c r="AJ3" s="5" t="s">
        <v>17</v>
      </c>
      <c r="AK3" s="5" t="s">
        <v>18</v>
      </c>
      <c r="AL3" s="5" t="s">
        <v>19</v>
      </c>
      <c r="AM3" s="5" t="s">
        <v>20</v>
      </c>
      <c r="AN3" s="5" t="s">
        <v>21</v>
      </c>
      <c r="AO3" s="5" t="s">
        <v>17</v>
      </c>
      <c r="AP3" s="5" t="s">
        <v>18</v>
      </c>
      <c r="AQ3" s="5" t="s">
        <v>19</v>
      </c>
      <c r="AR3" s="5" t="s">
        <v>20</v>
      </c>
      <c r="AS3" s="5" t="s">
        <v>21</v>
      </c>
      <c r="AT3" s="7" t="s">
        <v>17</v>
      </c>
      <c r="AU3" s="7" t="s">
        <v>18</v>
      </c>
      <c r="AV3" s="7" t="s">
        <v>19</v>
      </c>
      <c r="AW3" s="7" t="s">
        <v>20</v>
      </c>
      <c r="AX3" s="2" t="s">
        <v>22</v>
      </c>
      <c r="AY3" s="2" t="s">
        <v>704</v>
      </c>
      <c r="AZ3" s="2" t="s">
        <v>1839</v>
      </c>
      <c r="BA3" s="2" t="s">
        <v>1840</v>
      </c>
      <c r="BB3" s="2" t="s">
        <v>1841</v>
      </c>
      <c r="BC3" s="2" t="s">
        <v>21</v>
      </c>
      <c r="BD3" s="32" t="s">
        <v>1843</v>
      </c>
      <c r="BE3" s="2" t="s">
        <v>1839</v>
      </c>
      <c r="BF3" s="2" t="s">
        <v>1840</v>
      </c>
      <c r="BG3" s="2" t="s">
        <v>1841</v>
      </c>
      <c r="BH3" s="2" t="s">
        <v>21</v>
      </c>
      <c r="BJ3" s="2" t="s">
        <v>1839</v>
      </c>
      <c r="BK3" s="2" t="s">
        <v>1840</v>
      </c>
      <c r="BL3" s="2" t="s">
        <v>1841</v>
      </c>
      <c r="BM3" s="2" t="s">
        <v>21</v>
      </c>
      <c r="BP3" s="2" t="s">
        <v>1845</v>
      </c>
      <c r="BQ3" s="2" t="s">
        <v>1846</v>
      </c>
      <c r="BR3" s="2" t="s">
        <v>1847</v>
      </c>
      <c r="BS3" s="2" t="s">
        <v>1848</v>
      </c>
      <c r="BV3" s="39">
        <v>10558456</v>
      </c>
      <c r="CB3" s="40">
        <v>9980808</v>
      </c>
    </row>
    <row r="4" spans="1:82" x14ac:dyDescent="0.35">
      <c r="A4" s="8">
        <v>2020</v>
      </c>
      <c r="B4" s="9">
        <v>162</v>
      </c>
      <c r="C4" s="10" t="s">
        <v>23</v>
      </c>
      <c r="D4" s="10" t="s">
        <v>24</v>
      </c>
      <c r="E4" s="10" t="s">
        <v>24</v>
      </c>
      <c r="F4" s="11">
        <v>213.35599999999999</v>
      </c>
      <c r="G4" s="11">
        <v>0</v>
      </c>
      <c r="H4" s="11">
        <v>0</v>
      </c>
      <c r="I4" s="11">
        <v>0</v>
      </c>
      <c r="J4" s="11">
        <v>213.35599999999999</v>
      </c>
      <c r="K4" s="12">
        <v>2E-3</v>
      </c>
      <c r="L4" s="12">
        <v>0</v>
      </c>
      <c r="M4" s="12">
        <v>0</v>
      </c>
      <c r="N4" s="12">
        <v>0</v>
      </c>
      <c r="O4" s="12">
        <v>2E-3</v>
      </c>
      <c r="P4" s="13">
        <v>80746.062000000005</v>
      </c>
      <c r="Q4" s="13">
        <v>0</v>
      </c>
      <c r="R4" s="13">
        <v>1189.8689999999999</v>
      </c>
      <c r="S4" s="13">
        <v>0</v>
      </c>
      <c r="T4" s="13">
        <v>81935.930999999997</v>
      </c>
      <c r="U4" s="14">
        <v>2E-3</v>
      </c>
      <c r="V4" s="14">
        <v>0</v>
      </c>
      <c r="W4" s="14">
        <v>3.4000000000000002E-2</v>
      </c>
      <c r="X4" s="14">
        <v>0</v>
      </c>
      <c r="Y4" s="14">
        <v>3.5999999999999997E-2</v>
      </c>
      <c r="Z4" s="11">
        <v>0</v>
      </c>
      <c r="AA4" s="11">
        <v>0</v>
      </c>
      <c r="AB4" s="11">
        <v>0</v>
      </c>
      <c r="AC4" s="11">
        <v>0</v>
      </c>
      <c r="AD4" s="11">
        <v>0</v>
      </c>
      <c r="AE4" s="11">
        <v>24.244</v>
      </c>
      <c r="AF4" s="11">
        <v>0</v>
      </c>
      <c r="AG4" s="11">
        <v>0</v>
      </c>
      <c r="AH4" s="11">
        <v>0</v>
      </c>
      <c r="AI4" s="11">
        <v>24.244</v>
      </c>
      <c r="AJ4" s="13">
        <v>0</v>
      </c>
      <c r="AK4" s="13">
        <v>0</v>
      </c>
      <c r="AL4" s="13">
        <v>0</v>
      </c>
      <c r="AM4" s="13">
        <v>0</v>
      </c>
      <c r="AN4" s="13">
        <v>0</v>
      </c>
      <c r="AO4" s="13">
        <v>3019.4009999999998</v>
      </c>
      <c r="AP4" s="13">
        <v>0</v>
      </c>
      <c r="AQ4" s="13">
        <v>11.331</v>
      </c>
      <c r="AR4" s="13">
        <v>0</v>
      </c>
      <c r="AS4" s="13">
        <v>3030.732</v>
      </c>
      <c r="AT4" s="15">
        <v>9.94</v>
      </c>
      <c r="AU4" s="15" t="s">
        <v>25</v>
      </c>
      <c r="AV4" s="15">
        <v>10</v>
      </c>
      <c r="AW4" s="15" t="s">
        <v>25</v>
      </c>
      <c r="AX4" s="10" t="s">
        <v>6</v>
      </c>
      <c r="AY4" s="10" t="str">
        <f>IFERROR(VLOOKUP(B4,Sales!$B$4:$H$2834,7,FALSE),"Not Found")</f>
        <v>Cooperative</v>
      </c>
      <c r="AZ4" s="30">
        <f>IFERROR(SUMIFS(Sales!$K$4:$K$2834,Sales!$B$4:$B$2834,$B4,Sales!$G$4:$G$2834,$D4),"")</f>
        <v>609748</v>
      </c>
      <c r="BA4" s="30">
        <f>IFERROR(SUMIFS(Sales!$N$4:$N$2834,Sales!$B$4:$B$2834,$B4,Sales!$G$4:$G$2834,$D4),"")</f>
        <v>130760</v>
      </c>
      <c r="BB4" s="30">
        <f>IFERROR(SUMIFS(Sales!$Q$4:$Q$2834,Sales!$B$4:$B$2834,$B4,Sales!$G$4:$G$2834,$D4),"")</f>
        <v>159521</v>
      </c>
      <c r="BC4" s="30">
        <f>SUM(AZ4:BB4)</f>
        <v>900029</v>
      </c>
      <c r="BD4" s="33"/>
      <c r="BE4" s="35">
        <f>IFERROR(F4/AZ4,"")</f>
        <v>3.4990848678470452E-4</v>
      </c>
      <c r="BF4" s="35">
        <f t="shared" ref="BF4:BG4" si="0">IFERROR(G4/BA4,"")</f>
        <v>0</v>
      </c>
      <c r="BG4" s="35">
        <f t="shared" si="0"/>
        <v>0</v>
      </c>
      <c r="BH4" s="35">
        <f>IFERROR(SUM(F4:H4)/BC4,"")</f>
        <v>2.3705458379674432E-4</v>
      </c>
      <c r="BJ4" s="31">
        <f>IFERROR(SUMIFS(Sales!$J$4:$J$2834,Sales!$B$4:$B$2834,$B4,Sales!$G$4:$G$2834,$D4),"")</f>
        <v>83563.100000000006</v>
      </c>
      <c r="BK4" s="31">
        <f>IFERROR(SUMIFS(Sales!$M$4:$M$2834,Sales!$B$4:$B$2834,$B4,Sales!$G$4:$G$2834,$D4),"")</f>
        <v>15287.8</v>
      </c>
      <c r="BL4" s="31">
        <f>IFERROR(SUMIFS(Sales!$P$4:$P$2834,Sales!$B$4:$B$2834,$B4,Sales!$G$4:$G$2834,$D4),"")</f>
        <v>10963.1</v>
      </c>
      <c r="BM4" s="31">
        <f>SUM(BJ4:BL4)</f>
        <v>109814.00000000001</v>
      </c>
      <c r="BP4" s="36">
        <f>IFERROR(Z4/(Z4+AE4),"")</f>
        <v>0</v>
      </c>
      <c r="BQ4" s="36">
        <f>IFERROR(AE4/(Z4+AE4),"")</f>
        <v>1</v>
      </c>
      <c r="BR4" s="36" t="str">
        <f>IFERROR((AA4+AB4)/(AA4+AB4+AF4+AG4),"")</f>
        <v/>
      </c>
      <c r="BS4" s="36" t="str">
        <f>IFERROR((AF4+AG4)/(AA4+AB4+AF4+AG4),"")</f>
        <v/>
      </c>
    </row>
    <row r="5" spans="1:82" x14ac:dyDescent="0.35">
      <c r="A5" s="8">
        <v>2020</v>
      </c>
      <c r="B5" s="9">
        <v>189</v>
      </c>
      <c r="C5" s="10" t="s">
        <v>26</v>
      </c>
      <c r="D5" s="10" t="s">
        <v>27</v>
      </c>
      <c r="E5" s="10" t="s">
        <v>28</v>
      </c>
      <c r="F5" s="11">
        <v>1898</v>
      </c>
      <c r="G5" s="11" t="s">
        <v>25</v>
      </c>
      <c r="H5" s="11" t="s">
        <v>25</v>
      </c>
      <c r="I5" s="11" t="s">
        <v>25</v>
      </c>
      <c r="J5" s="11">
        <v>1898</v>
      </c>
      <c r="K5" s="12">
        <v>2.2999999999999998</v>
      </c>
      <c r="L5" s="12" t="s">
        <v>25</v>
      </c>
      <c r="M5" s="12" t="s">
        <v>25</v>
      </c>
      <c r="N5" s="12" t="s">
        <v>25</v>
      </c>
      <c r="O5" s="12">
        <v>2.2999999999999998</v>
      </c>
      <c r="P5" s="13">
        <v>29091</v>
      </c>
      <c r="Q5" s="13" t="s">
        <v>25</v>
      </c>
      <c r="R5" s="13" t="s">
        <v>25</v>
      </c>
      <c r="S5" s="13" t="s">
        <v>25</v>
      </c>
      <c r="T5" s="13">
        <v>29091</v>
      </c>
      <c r="U5" s="14">
        <v>2.2999999999999998</v>
      </c>
      <c r="V5" s="14" t="s">
        <v>25</v>
      </c>
      <c r="W5" s="14" t="s">
        <v>25</v>
      </c>
      <c r="X5" s="14" t="s">
        <v>25</v>
      </c>
      <c r="Y5" s="14">
        <v>2.2999999999999998</v>
      </c>
      <c r="Z5" s="11">
        <v>772</v>
      </c>
      <c r="AA5" s="11" t="s">
        <v>25</v>
      </c>
      <c r="AB5" s="11" t="s">
        <v>25</v>
      </c>
      <c r="AC5" s="11" t="s">
        <v>25</v>
      </c>
      <c r="AD5" s="11">
        <v>772</v>
      </c>
      <c r="AE5" s="11">
        <v>423</v>
      </c>
      <c r="AF5" s="11" t="s">
        <v>25</v>
      </c>
      <c r="AG5" s="11" t="s">
        <v>25</v>
      </c>
      <c r="AH5" s="11" t="s">
        <v>25</v>
      </c>
      <c r="AI5" s="11">
        <v>423</v>
      </c>
      <c r="AJ5" s="13">
        <v>772</v>
      </c>
      <c r="AK5" s="13" t="s">
        <v>25</v>
      </c>
      <c r="AL5" s="13" t="s">
        <v>25</v>
      </c>
      <c r="AM5" s="13" t="s">
        <v>25</v>
      </c>
      <c r="AN5" s="13">
        <v>772</v>
      </c>
      <c r="AO5" s="13">
        <v>423</v>
      </c>
      <c r="AP5" s="13" t="s">
        <v>25</v>
      </c>
      <c r="AQ5" s="13" t="s">
        <v>25</v>
      </c>
      <c r="AR5" s="13" t="s">
        <v>25</v>
      </c>
      <c r="AS5" s="13">
        <v>423</v>
      </c>
      <c r="AT5" s="15">
        <v>12</v>
      </c>
      <c r="AU5" s="15" t="s">
        <v>25</v>
      </c>
      <c r="AV5" s="15" t="s">
        <v>25</v>
      </c>
      <c r="AW5" s="15" t="s">
        <v>25</v>
      </c>
      <c r="AX5" s="10" t="s">
        <v>6</v>
      </c>
      <c r="AY5" s="10" t="str">
        <f>IFERROR(VLOOKUP(B5,Sales!$B$4:$H$2834,7,FALSE),"Not Found")</f>
        <v>Not Found</v>
      </c>
      <c r="AZ5" s="30">
        <f>IFERROR(SUMIFS(Sales!$K$4:$K$2834,Sales!$B$4:$B$2834,$B5,Sales!$G$4:$G$2834,$D5),"")</f>
        <v>0</v>
      </c>
      <c r="BA5" s="30">
        <f>IFERROR(SUMIFS(Sales!$N$4:$N$2834,Sales!$B$4:$B$2834,$B5,Sales!$G$4:$G$2834,$D5),"")</f>
        <v>0</v>
      </c>
      <c r="BB5" s="30">
        <f>IFERROR(SUMIFS(Sales!$Q$4:$Q$2834,Sales!$B$4:$B$2834,$B5,Sales!$G$4:$G$2834,$D5),"")</f>
        <v>0</v>
      </c>
      <c r="BC5" s="30">
        <f t="shared" ref="BC5:BC68" si="1">SUM(AZ5:BB5)</f>
        <v>0</v>
      </c>
      <c r="BD5" s="33"/>
      <c r="BE5" s="35" t="str">
        <f t="shared" ref="BE5:BE68" si="2">IFERROR(F5/AZ5,"")</f>
        <v/>
      </c>
      <c r="BF5" s="35" t="str">
        <f t="shared" ref="BF5:BF68" si="3">IFERROR(G5/BA5,"")</f>
        <v/>
      </c>
      <c r="BG5" s="35" t="str">
        <f t="shared" ref="BG5:BG68" si="4">IFERROR(H5/BB5,"")</f>
        <v/>
      </c>
      <c r="BH5" s="35" t="str">
        <f t="shared" ref="BH5:BH68" si="5">IFERROR(SUM(F5:H5)/BC5,"")</f>
        <v/>
      </c>
      <c r="BJ5" s="31">
        <f>IFERROR(SUMIFS(Sales!$J$4:$J$2834,Sales!$B$4:$B$2834,$B5,Sales!$G$4:$G$2834,$D5),"")</f>
        <v>0</v>
      </c>
      <c r="BK5" s="31">
        <f>IFERROR(SUMIFS(Sales!$M$4:$M$2834,Sales!$B$4:$B$2834,$B5,Sales!$G$4:$G$2834,$D5),"")</f>
        <v>0</v>
      </c>
      <c r="BL5" s="31">
        <f>IFERROR(SUMIFS(Sales!$P$4:$P$2834,Sales!$B$4:$B$2834,$B5,Sales!$G$4:$G$2834,$D5),"")</f>
        <v>0</v>
      </c>
      <c r="BM5" s="31">
        <f t="shared" ref="BM5:BM68" si="6">SUM(BJ5:BL5)</f>
        <v>0</v>
      </c>
      <c r="BP5" s="36">
        <f t="shared" ref="BP5:BP68" si="7">IFERROR(Z5/(Z5+AE5),"")</f>
        <v>0.6460251046025105</v>
      </c>
      <c r="BQ5" s="36">
        <f t="shared" ref="BQ5:BQ68" si="8">IFERROR(AE5/(Z5+AE5),"")</f>
        <v>0.35397489539748955</v>
      </c>
      <c r="BR5" s="36" t="str">
        <f t="shared" ref="BR5:BR68" si="9">IFERROR((AA5+AB5)/(AA5+AB5+AF5+AG5),"")</f>
        <v/>
      </c>
      <c r="BS5" s="36" t="str">
        <f t="shared" ref="BS5:BS68" si="10">IFERROR((AF5+AG5)/(AA5+AB5+AF5+AG5),"")</f>
        <v/>
      </c>
    </row>
    <row r="6" spans="1:82" x14ac:dyDescent="0.35">
      <c r="A6" s="8">
        <v>2020</v>
      </c>
      <c r="B6" s="9">
        <v>195</v>
      </c>
      <c r="C6" s="10" t="s">
        <v>29</v>
      </c>
      <c r="D6" s="10" t="s">
        <v>27</v>
      </c>
      <c r="E6" s="10" t="s">
        <v>30</v>
      </c>
      <c r="F6" s="11">
        <v>2841.0419999999999</v>
      </c>
      <c r="G6" s="11">
        <v>990.58</v>
      </c>
      <c r="H6" s="11">
        <v>0</v>
      </c>
      <c r="I6" s="11" t="s">
        <v>25</v>
      </c>
      <c r="J6" s="11">
        <v>3831.6219999999998</v>
      </c>
      <c r="K6" s="12">
        <v>8.7569999999999997</v>
      </c>
      <c r="L6" s="12">
        <v>0.313</v>
      </c>
      <c r="M6" s="12">
        <v>0</v>
      </c>
      <c r="N6" s="12" t="s">
        <v>25</v>
      </c>
      <c r="O6" s="12">
        <v>9.07</v>
      </c>
      <c r="P6" s="13">
        <v>45684.455000000002</v>
      </c>
      <c r="Q6" s="13">
        <v>3103.9189999999999</v>
      </c>
      <c r="R6" s="13">
        <v>1707.528</v>
      </c>
      <c r="S6" s="13" t="s">
        <v>25</v>
      </c>
      <c r="T6" s="13">
        <v>50495.902000000002</v>
      </c>
      <c r="U6" s="14">
        <v>5.7060000000000004</v>
      </c>
      <c r="V6" s="14">
        <v>0.16200000000000001</v>
      </c>
      <c r="W6" s="14">
        <v>0.22600000000000001</v>
      </c>
      <c r="X6" s="14" t="s">
        <v>25</v>
      </c>
      <c r="Y6" s="14">
        <v>6.0940000000000003</v>
      </c>
      <c r="Z6" s="11">
        <v>109.718</v>
      </c>
      <c r="AA6" s="11">
        <v>0</v>
      </c>
      <c r="AB6" s="11">
        <v>0</v>
      </c>
      <c r="AC6" s="11" t="s">
        <v>25</v>
      </c>
      <c r="AD6" s="11">
        <v>109.718</v>
      </c>
      <c r="AE6" s="11">
        <v>1312.9960000000001</v>
      </c>
      <c r="AF6" s="11">
        <v>373.48500000000001</v>
      </c>
      <c r="AG6" s="11">
        <v>0</v>
      </c>
      <c r="AH6" s="11" t="s">
        <v>25</v>
      </c>
      <c r="AI6" s="11">
        <v>1686.481</v>
      </c>
      <c r="AJ6" s="13">
        <v>109.718</v>
      </c>
      <c r="AK6" s="13">
        <v>0</v>
      </c>
      <c r="AL6" s="13">
        <v>0</v>
      </c>
      <c r="AM6" s="13" t="s">
        <v>25</v>
      </c>
      <c r="AN6" s="13">
        <v>109.718</v>
      </c>
      <c r="AO6" s="13">
        <v>1312.9960000000001</v>
      </c>
      <c r="AP6" s="13">
        <v>373.48500000000001</v>
      </c>
      <c r="AQ6" s="13">
        <v>0</v>
      </c>
      <c r="AR6" s="13" t="s">
        <v>25</v>
      </c>
      <c r="AS6" s="13">
        <v>1686.481</v>
      </c>
      <c r="AT6" s="15">
        <v>9.93</v>
      </c>
      <c r="AU6" s="15">
        <v>5.0999999999999996</v>
      </c>
      <c r="AV6" s="15">
        <v>5</v>
      </c>
      <c r="AW6" s="15" t="s">
        <v>25</v>
      </c>
      <c r="AX6" s="10" t="s">
        <v>6</v>
      </c>
      <c r="AY6" s="10" t="str">
        <f>IFERROR(VLOOKUP(B6,Sales!$B$4:$H$2834,7,FALSE),"Not Found")</f>
        <v>Investor Owned</v>
      </c>
      <c r="AZ6" s="30">
        <f>IFERROR(SUMIFS(Sales!$K$4:$K$2834,Sales!$B$4:$B$2834,$B6,Sales!$G$4:$G$2834,$D6),"")</f>
        <v>17620060</v>
      </c>
      <c r="BA6" s="30">
        <f>IFERROR(SUMIFS(Sales!$N$4:$N$2834,Sales!$B$4:$B$2834,$B6,Sales!$G$4:$G$2834,$D6),"")</f>
        <v>12599224</v>
      </c>
      <c r="BB6" s="30">
        <f>IFERROR(SUMIFS(Sales!$Q$4:$Q$2834,Sales!$B$4:$B$2834,$B6,Sales!$G$4:$G$2834,$D6),"")</f>
        <v>20383787</v>
      </c>
      <c r="BC6" s="30">
        <f t="shared" si="1"/>
        <v>50603071</v>
      </c>
      <c r="BD6" s="33"/>
      <c r="BE6" s="35">
        <f t="shared" si="2"/>
        <v>1.6123906502020993E-4</v>
      </c>
      <c r="BF6" s="35">
        <f t="shared" si="3"/>
        <v>7.8622302452912982E-5</v>
      </c>
      <c r="BG6" s="35">
        <f t="shared" si="4"/>
        <v>0</v>
      </c>
      <c r="BH6" s="35">
        <f t="shared" si="5"/>
        <v>7.5719159416233847E-5</v>
      </c>
      <c r="BJ6" s="31">
        <f>IFERROR(SUMIFS(Sales!$J$4:$J$2834,Sales!$B$4:$B$2834,$B6,Sales!$G$4:$G$2834,$D6),"")</f>
        <v>2379707.4</v>
      </c>
      <c r="BK6" s="31">
        <f>IFERROR(SUMIFS(Sales!$M$4:$M$2834,Sales!$B$4:$B$2834,$B6,Sales!$G$4:$G$2834,$D6),"")</f>
        <v>1535783.5</v>
      </c>
      <c r="BL6" s="31">
        <f>IFERROR(SUMIFS(Sales!$P$4:$P$2834,Sales!$B$4:$B$2834,$B6,Sales!$G$4:$G$2834,$D6),"")</f>
        <v>1297459.3999999999</v>
      </c>
      <c r="BM6" s="31">
        <f t="shared" si="6"/>
        <v>5212950.3</v>
      </c>
      <c r="BP6" s="36">
        <f t="shared" si="7"/>
        <v>7.7118802514068177E-2</v>
      </c>
      <c r="BQ6" s="36">
        <f t="shared" si="8"/>
        <v>0.92288119748593178</v>
      </c>
      <c r="BR6" s="36">
        <f t="shared" si="9"/>
        <v>0</v>
      </c>
      <c r="BS6" s="36">
        <f t="shared" si="10"/>
        <v>1</v>
      </c>
      <c r="BV6" s="38">
        <f>IFERROR((G6+H6)/$BV$3,"")</f>
        <v>9.3818641665031332E-5</v>
      </c>
      <c r="BW6" s="37">
        <f>IFERROR(BR6*BV6,"")</f>
        <v>0</v>
      </c>
      <c r="BX6" s="37">
        <f>IFERROR(BS6*BV6,"")</f>
        <v>9.3818641665031332E-5</v>
      </c>
      <c r="CB6" s="38">
        <f>IFERROR((F6)/$CB$3,"")</f>
        <v>2.8465050124198358E-4</v>
      </c>
      <c r="CC6" s="37">
        <f>IFERROR(BP6*CB6,"")</f>
        <v>2.195190579081105E-5</v>
      </c>
      <c r="CD6" s="37">
        <f>IFERROR(BQ6*CB6,"")</f>
        <v>2.6269859545117254E-4</v>
      </c>
    </row>
    <row r="7" spans="1:82" x14ac:dyDescent="0.35">
      <c r="A7" s="8">
        <v>2020</v>
      </c>
      <c r="B7" s="9">
        <v>207</v>
      </c>
      <c r="C7" s="10" t="s">
        <v>31</v>
      </c>
      <c r="D7" s="10" t="s">
        <v>32</v>
      </c>
      <c r="E7" s="10" t="s">
        <v>33</v>
      </c>
      <c r="F7" s="11">
        <v>119</v>
      </c>
      <c r="G7" s="11">
        <v>1021</v>
      </c>
      <c r="H7" s="11">
        <v>0</v>
      </c>
      <c r="I7" s="11" t="s">
        <v>25</v>
      </c>
      <c r="J7" s="11">
        <v>1140</v>
      </c>
      <c r="K7" s="12">
        <v>0.3</v>
      </c>
      <c r="L7" s="12">
        <v>0.1</v>
      </c>
      <c r="M7" s="12">
        <v>0</v>
      </c>
      <c r="N7" s="12" t="s">
        <v>25</v>
      </c>
      <c r="O7" s="12">
        <v>0.4</v>
      </c>
      <c r="P7" s="13">
        <v>1535</v>
      </c>
      <c r="Q7" s="13">
        <v>14341</v>
      </c>
      <c r="R7" s="13">
        <v>0</v>
      </c>
      <c r="S7" s="13" t="s">
        <v>25</v>
      </c>
      <c r="T7" s="13">
        <v>15876</v>
      </c>
      <c r="U7" s="14">
        <v>0.3</v>
      </c>
      <c r="V7" s="14">
        <v>0.1</v>
      </c>
      <c r="W7" s="14">
        <v>0</v>
      </c>
      <c r="X7" s="14" t="s">
        <v>25</v>
      </c>
      <c r="Y7" s="14">
        <v>0.4</v>
      </c>
      <c r="Z7" s="11">
        <v>99</v>
      </c>
      <c r="AA7" s="11">
        <v>229</v>
      </c>
      <c r="AB7" s="11">
        <v>0</v>
      </c>
      <c r="AC7" s="11" t="s">
        <v>25</v>
      </c>
      <c r="AD7" s="11">
        <v>328</v>
      </c>
      <c r="AE7" s="11">
        <v>275</v>
      </c>
      <c r="AF7" s="11">
        <v>399</v>
      </c>
      <c r="AG7" s="11">
        <v>0</v>
      </c>
      <c r="AH7" s="11" t="s">
        <v>25</v>
      </c>
      <c r="AI7" s="11">
        <v>674</v>
      </c>
      <c r="AJ7" s="13">
        <v>99</v>
      </c>
      <c r="AK7" s="13">
        <v>229</v>
      </c>
      <c r="AL7" s="13">
        <v>0</v>
      </c>
      <c r="AM7" s="13" t="s">
        <v>25</v>
      </c>
      <c r="AN7" s="13">
        <v>328</v>
      </c>
      <c r="AO7" s="13">
        <v>275</v>
      </c>
      <c r="AP7" s="13">
        <v>399</v>
      </c>
      <c r="AQ7" s="13">
        <v>0</v>
      </c>
      <c r="AR7" s="13" t="s">
        <v>25</v>
      </c>
      <c r="AS7" s="13">
        <v>674</v>
      </c>
      <c r="AT7" s="15">
        <v>14.029</v>
      </c>
      <c r="AU7" s="15">
        <v>14.185</v>
      </c>
      <c r="AV7" s="15">
        <v>0</v>
      </c>
      <c r="AW7" s="15" t="s">
        <v>25</v>
      </c>
      <c r="AX7" s="10" t="s">
        <v>6</v>
      </c>
      <c r="AY7" s="10" t="str">
        <f>IFERROR(VLOOKUP(B7,Sales!$B$4:$H$2834,7,FALSE),"Not Found")</f>
        <v>Municipal</v>
      </c>
      <c r="AZ7" s="30">
        <f>IFERROR(SUMIFS(Sales!$K$4:$K$2834,Sales!$B$4:$B$2834,$B7,Sales!$G$4:$G$2834,$D7),"")</f>
        <v>138618</v>
      </c>
      <c r="BA7" s="30">
        <f>IFERROR(SUMIFS(Sales!$N$4:$N$2834,Sales!$B$4:$B$2834,$B7,Sales!$G$4:$G$2834,$D7),"")</f>
        <v>200965</v>
      </c>
      <c r="BB7" s="30">
        <f>IFERROR(SUMIFS(Sales!$Q$4:$Q$2834,Sales!$B$4:$B$2834,$B7,Sales!$G$4:$G$2834,$D7),"")</f>
        <v>0</v>
      </c>
      <c r="BC7" s="30">
        <f t="shared" si="1"/>
        <v>339583</v>
      </c>
      <c r="BD7" s="33"/>
      <c r="BE7" s="35">
        <f t="shared" si="2"/>
        <v>8.5847436840814321E-4</v>
      </c>
      <c r="BF7" s="35">
        <f t="shared" si="3"/>
        <v>5.0804866519045602E-3</v>
      </c>
      <c r="BG7" s="35" t="str">
        <f t="shared" si="4"/>
        <v/>
      </c>
      <c r="BH7" s="35">
        <f t="shared" si="5"/>
        <v>3.3570585099960836E-3</v>
      </c>
      <c r="BJ7" s="31">
        <f>IFERROR(SUMIFS(Sales!$J$4:$J$2834,Sales!$B$4:$B$2834,$B7,Sales!$G$4:$G$2834,$D7),"")</f>
        <v>27678.799999999999</v>
      </c>
      <c r="BK7" s="31">
        <f>IFERROR(SUMIFS(Sales!$M$4:$M$2834,Sales!$B$4:$B$2834,$B7,Sales!$G$4:$G$2834,$D7),"")</f>
        <v>35262.400000000001</v>
      </c>
      <c r="BL7" s="31">
        <f>IFERROR(SUMIFS(Sales!$P$4:$P$2834,Sales!$B$4:$B$2834,$B7,Sales!$G$4:$G$2834,$D7),"")</f>
        <v>0</v>
      </c>
      <c r="BM7" s="31">
        <f t="shared" si="6"/>
        <v>62941.2</v>
      </c>
      <c r="BP7" s="36">
        <f t="shared" si="7"/>
        <v>0.26470588235294118</v>
      </c>
      <c r="BQ7" s="36">
        <f t="shared" si="8"/>
        <v>0.73529411764705888</v>
      </c>
      <c r="BR7" s="36">
        <f t="shared" si="9"/>
        <v>0.36464968152866239</v>
      </c>
      <c r="BS7" s="36">
        <f t="shared" si="10"/>
        <v>0.63535031847133761</v>
      </c>
    </row>
    <row r="8" spans="1:82" x14ac:dyDescent="0.35">
      <c r="A8" s="8">
        <v>2020</v>
      </c>
      <c r="B8" s="9">
        <v>295</v>
      </c>
      <c r="C8" s="10" t="s">
        <v>34</v>
      </c>
      <c r="D8" s="10" t="s">
        <v>35</v>
      </c>
      <c r="E8" s="10" t="s">
        <v>36</v>
      </c>
      <c r="F8" s="11">
        <v>337.98700000000002</v>
      </c>
      <c r="G8" s="11">
        <v>535.072</v>
      </c>
      <c r="H8" s="11">
        <v>1897.075</v>
      </c>
      <c r="I8" s="11" t="s">
        <v>25</v>
      </c>
      <c r="J8" s="11">
        <v>2770.134</v>
      </c>
      <c r="K8" s="12">
        <v>6.8000000000000005E-2</v>
      </c>
      <c r="L8" s="12">
        <v>8.4000000000000005E-2</v>
      </c>
      <c r="M8" s="12">
        <v>0.29899999999999999</v>
      </c>
      <c r="N8" s="12" t="s">
        <v>25</v>
      </c>
      <c r="O8" s="12">
        <v>0.45100000000000001</v>
      </c>
      <c r="P8" s="13">
        <v>4708.5339999999997</v>
      </c>
      <c r="Q8" s="13">
        <v>6994.8810000000003</v>
      </c>
      <c r="R8" s="13">
        <v>24800.031999999999</v>
      </c>
      <c r="S8" s="13" t="s">
        <v>25</v>
      </c>
      <c r="T8" s="13">
        <v>36503.447</v>
      </c>
      <c r="U8" s="14">
        <v>6.8000000000000005E-2</v>
      </c>
      <c r="V8" s="14">
        <v>8.4000000000000005E-2</v>
      </c>
      <c r="W8" s="14">
        <v>0.29899999999999999</v>
      </c>
      <c r="X8" s="14" t="s">
        <v>25</v>
      </c>
      <c r="Y8" s="14">
        <v>0.45100000000000001</v>
      </c>
      <c r="Z8" s="11">
        <v>47.843000000000004</v>
      </c>
      <c r="AA8" s="11">
        <v>18.117999999999999</v>
      </c>
      <c r="AB8" s="11">
        <v>64.236999999999995</v>
      </c>
      <c r="AC8" s="11" t="s">
        <v>25</v>
      </c>
      <c r="AD8" s="11">
        <v>130.19800000000001</v>
      </c>
      <c r="AE8" s="11">
        <v>24.4</v>
      </c>
      <c r="AF8" s="11">
        <v>9.24</v>
      </c>
      <c r="AG8" s="11">
        <v>32.761000000000003</v>
      </c>
      <c r="AH8" s="11" t="s">
        <v>25</v>
      </c>
      <c r="AI8" s="11">
        <v>66.400999999999996</v>
      </c>
      <c r="AJ8" s="13">
        <v>47.843000000000004</v>
      </c>
      <c r="AK8" s="13">
        <v>18.117999999999999</v>
      </c>
      <c r="AL8" s="13">
        <v>64.236999999999995</v>
      </c>
      <c r="AM8" s="13" t="s">
        <v>25</v>
      </c>
      <c r="AN8" s="13">
        <v>130.19800000000001</v>
      </c>
      <c r="AO8" s="13">
        <v>24.4</v>
      </c>
      <c r="AP8" s="13">
        <v>9.24</v>
      </c>
      <c r="AQ8" s="13">
        <v>32.761000000000003</v>
      </c>
      <c r="AR8" s="13" t="s">
        <v>25</v>
      </c>
      <c r="AS8" s="13">
        <v>66.400999999999996</v>
      </c>
      <c r="AT8" s="15">
        <v>13.930999999999999</v>
      </c>
      <c r="AU8" s="15">
        <v>13.073</v>
      </c>
      <c r="AV8" s="15">
        <v>13.042999999999999</v>
      </c>
      <c r="AW8" s="15" t="s">
        <v>25</v>
      </c>
      <c r="AX8" s="10" t="s">
        <v>6</v>
      </c>
      <c r="AY8" s="10" t="str">
        <f>IFERROR(VLOOKUP(B8,Sales!$B$4:$H$2834,7,FALSE),"Not Found")</f>
        <v>Municipal</v>
      </c>
      <c r="AZ8" s="30">
        <f>IFERROR(SUMIFS(Sales!$K$4:$K$2834,Sales!$B$4:$B$2834,$B8,Sales!$G$4:$G$2834,$D8),"")</f>
        <v>80191</v>
      </c>
      <c r="BA8" s="30">
        <f>IFERROR(SUMIFS(Sales!$N$4:$N$2834,Sales!$B$4:$B$2834,$B8,Sales!$G$4:$G$2834,$D8),"")</f>
        <v>33689</v>
      </c>
      <c r="BB8" s="30">
        <f>IFERROR(SUMIFS(Sales!$Q$4:$Q$2834,Sales!$B$4:$B$2834,$B8,Sales!$G$4:$G$2834,$D8),"")</f>
        <v>159441</v>
      </c>
      <c r="BC8" s="30">
        <f t="shared" si="1"/>
        <v>273321</v>
      </c>
      <c r="BD8" s="33"/>
      <c r="BE8" s="35">
        <f t="shared" si="2"/>
        <v>4.2147747253432431E-3</v>
      </c>
      <c r="BF8" s="35">
        <f t="shared" si="3"/>
        <v>1.5882691679776781E-2</v>
      </c>
      <c r="BG8" s="35">
        <f t="shared" si="4"/>
        <v>1.1898288395080312E-2</v>
      </c>
      <c r="BH8" s="35">
        <f t="shared" si="5"/>
        <v>1.0135093900578441E-2</v>
      </c>
      <c r="BJ8" s="31">
        <f>IFERROR(SUMIFS(Sales!$J$4:$J$2834,Sales!$B$4:$B$2834,$B8,Sales!$G$4:$G$2834,$D8),"")</f>
        <v>8337.6</v>
      </c>
      <c r="BK8" s="31">
        <f>IFERROR(SUMIFS(Sales!$M$4:$M$2834,Sales!$B$4:$B$2834,$B8,Sales!$G$4:$G$2834,$D8),"")</f>
        <v>3575.3</v>
      </c>
      <c r="BL8" s="31">
        <f>IFERROR(SUMIFS(Sales!$P$4:$P$2834,Sales!$B$4:$B$2834,$B8,Sales!$G$4:$G$2834,$D8),"")</f>
        <v>12940.2</v>
      </c>
      <c r="BM8" s="31">
        <f t="shared" si="6"/>
        <v>24853.100000000002</v>
      </c>
      <c r="BP8" s="36">
        <f t="shared" si="7"/>
        <v>0.66225101393906682</v>
      </c>
      <c r="BQ8" s="36">
        <f t="shared" si="8"/>
        <v>0.33774898606093323</v>
      </c>
      <c r="BR8" s="36">
        <f t="shared" si="9"/>
        <v>0.66225192190163717</v>
      </c>
      <c r="BS8" s="36">
        <f t="shared" si="10"/>
        <v>0.33774807809836283</v>
      </c>
    </row>
    <row r="9" spans="1:82" x14ac:dyDescent="0.35">
      <c r="A9" s="8">
        <v>2020</v>
      </c>
      <c r="B9" s="9">
        <v>407</v>
      </c>
      <c r="C9" s="10" t="s">
        <v>37</v>
      </c>
      <c r="D9" s="10" t="s">
        <v>38</v>
      </c>
      <c r="E9" s="10" t="s">
        <v>30</v>
      </c>
      <c r="F9" s="11" t="s">
        <v>25</v>
      </c>
      <c r="G9" s="11" t="s">
        <v>25</v>
      </c>
      <c r="H9" s="11" t="s">
        <v>25</v>
      </c>
      <c r="I9" s="11" t="s">
        <v>25</v>
      </c>
      <c r="J9" s="11" t="s">
        <v>25</v>
      </c>
      <c r="K9" s="12" t="s">
        <v>25</v>
      </c>
      <c r="L9" s="12" t="s">
        <v>25</v>
      </c>
      <c r="M9" s="12" t="s">
        <v>25</v>
      </c>
      <c r="N9" s="12" t="s">
        <v>25</v>
      </c>
      <c r="O9" s="12" t="s">
        <v>25</v>
      </c>
      <c r="P9" s="13" t="s">
        <v>25</v>
      </c>
      <c r="Q9" s="13" t="s">
        <v>25</v>
      </c>
      <c r="R9" s="13" t="s">
        <v>25</v>
      </c>
      <c r="S9" s="13" t="s">
        <v>25</v>
      </c>
      <c r="T9" s="13" t="s">
        <v>25</v>
      </c>
      <c r="U9" s="14" t="s">
        <v>25</v>
      </c>
      <c r="V9" s="14" t="s">
        <v>25</v>
      </c>
      <c r="W9" s="14" t="s">
        <v>25</v>
      </c>
      <c r="X9" s="14" t="s">
        <v>25</v>
      </c>
      <c r="Y9" s="14" t="s">
        <v>25</v>
      </c>
      <c r="Z9" s="11" t="s">
        <v>25</v>
      </c>
      <c r="AA9" s="11" t="s">
        <v>25</v>
      </c>
      <c r="AB9" s="11" t="s">
        <v>25</v>
      </c>
      <c r="AC9" s="11" t="s">
        <v>25</v>
      </c>
      <c r="AD9" s="11" t="s">
        <v>25</v>
      </c>
      <c r="AE9" s="11" t="s">
        <v>25</v>
      </c>
      <c r="AF9" s="11" t="s">
        <v>25</v>
      </c>
      <c r="AG9" s="11" t="s">
        <v>25</v>
      </c>
      <c r="AH9" s="11" t="s">
        <v>25</v>
      </c>
      <c r="AI9" s="11" t="s">
        <v>25</v>
      </c>
      <c r="AJ9" s="13" t="s">
        <v>25</v>
      </c>
      <c r="AK9" s="13" t="s">
        <v>25</v>
      </c>
      <c r="AL9" s="13" t="s">
        <v>25</v>
      </c>
      <c r="AM9" s="13" t="s">
        <v>25</v>
      </c>
      <c r="AN9" s="13" t="s">
        <v>25</v>
      </c>
      <c r="AO9" s="13" t="s">
        <v>25</v>
      </c>
      <c r="AP9" s="13" t="s">
        <v>25</v>
      </c>
      <c r="AQ9" s="13" t="s">
        <v>25</v>
      </c>
      <c r="AR9" s="13" t="s">
        <v>25</v>
      </c>
      <c r="AS9" s="13" t="s">
        <v>25</v>
      </c>
      <c r="AT9" s="15" t="s">
        <v>25</v>
      </c>
      <c r="AU9" s="15" t="s">
        <v>25</v>
      </c>
      <c r="AV9" s="15" t="s">
        <v>25</v>
      </c>
      <c r="AW9" s="15" t="s">
        <v>25</v>
      </c>
      <c r="AX9" s="10" t="s">
        <v>6</v>
      </c>
      <c r="AY9" s="10" t="str">
        <f>IFERROR(VLOOKUP(B9,Sales!$B$4:$H$2834,7,FALSE),"Not Found")</f>
        <v>Cooperative</v>
      </c>
      <c r="AZ9" s="30">
        <f>IFERROR(SUMIFS(Sales!$K$4:$K$2834,Sales!$B$4:$B$2834,$B9,Sales!$G$4:$G$2834,$D9),"")</f>
        <v>228375</v>
      </c>
      <c r="BA9" s="30">
        <f>IFERROR(SUMIFS(Sales!$N$4:$N$2834,Sales!$B$4:$B$2834,$B9,Sales!$G$4:$G$2834,$D9),"")</f>
        <v>70058</v>
      </c>
      <c r="BB9" s="30">
        <f>IFERROR(SUMIFS(Sales!$Q$4:$Q$2834,Sales!$B$4:$B$2834,$B9,Sales!$G$4:$G$2834,$D9),"")</f>
        <v>105268</v>
      </c>
      <c r="BC9" s="30">
        <f t="shared" si="1"/>
        <v>403701</v>
      </c>
      <c r="BD9" s="33"/>
      <c r="BE9" s="35" t="str">
        <f t="shared" si="2"/>
        <v/>
      </c>
      <c r="BF9" s="35" t="str">
        <f t="shared" si="3"/>
        <v/>
      </c>
      <c r="BG9" s="35" t="str">
        <f t="shared" si="4"/>
        <v/>
      </c>
      <c r="BH9" s="35">
        <f t="shared" si="5"/>
        <v>0</v>
      </c>
      <c r="BJ9" s="31">
        <f>IFERROR(SUMIFS(Sales!$J$4:$J$2834,Sales!$B$4:$B$2834,$B9,Sales!$G$4:$G$2834,$D9),"")</f>
        <v>31586</v>
      </c>
      <c r="BK9" s="31">
        <f>IFERROR(SUMIFS(Sales!$M$4:$M$2834,Sales!$B$4:$B$2834,$B9,Sales!$G$4:$G$2834,$D9),"")</f>
        <v>10694</v>
      </c>
      <c r="BL9" s="31">
        <f>IFERROR(SUMIFS(Sales!$P$4:$P$2834,Sales!$B$4:$B$2834,$B9,Sales!$G$4:$G$2834,$D9),"")</f>
        <v>8968</v>
      </c>
      <c r="BM9" s="31">
        <f t="shared" si="6"/>
        <v>51248</v>
      </c>
      <c r="BP9" s="36" t="str">
        <f t="shared" si="7"/>
        <v/>
      </c>
      <c r="BQ9" s="36" t="str">
        <f t="shared" si="8"/>
        <v/>
      </c>
      <c r="BR9" s="36" t="str">
        <f t="shared" si="9"/>
        <v/>
      </c>
      <c r="BS9" s="36" t="str">
        <f t="shared" si="10"/>
        <v/>
      </c>
    </row>
    <row r="10" spans="1:82" x14ac:dyDescent="0.35">
      <c r="A10" s="8">
        <v>2020</v>
      </c>
      <c r="B10" s="9">
        <v>554</v>
      </c>
      <c r="C10" s="10" t="s">
        <v>39</v>
      </c>
      <c r="D10" s="10" t="s">
        <v>40</v>
      </c>
      <c r="E10" s="10" t="s">
        <v>36</v>
      </c>
      <c r="F10" s="11">
        <v>588.53300000000002</v>
      </c>
      <c r="G10" s="11">
        <v>2695.136</v>
      </c>
      <c r="H10" s="11">
        <v>0</v>
      </c>
      <c r="I10" s="11">
        <v>0</v>
      </c>
      <c r="J10" s="11">
        <v>3283.6689999999999</v>
      </c>
      <c r="K10" s="12">
        <v>0.69899999999999995</v>
      </c>
      <c r="L10" s="12">
        <v>0.8</v>
      </c>
      <c r="M10" s="12">
        <v>0</v>
      </c>
      <c r="N10" s="12">
        <v>0</v>
      </c>
      <c r="O10" s="12">
        <v>1.4990000000000001</v>
      </c>
      <c r="P10" s="13">
        <v>9300</v>
      </c>
      <c r="Q10" s="13">
        <v>43120</v>
      </c>
      <c r="R10" s="13">
        <v>0</v>
      </c>
      <c r="S10" s="13">
        <v>0</v>
      </c>
      <c r="T10" s="13">
        <v>52420</v>
      </c>
      <c r="U10" s="14">
        <v>0.69899999999999995</v>
      </c>
      <c r="V10" s="14">
        <v>0.8</v>
      </c>
      <c r="W10" s="14">
        <v>0</v>
      </c>
      <c r="X10" s="14">
        <v>0</v>
      </c>
      <c r="Y10" s="14">
        <v>1.4990000000000001</v>
      </c>
      <c r="Z10" s="11">
        <v>274.79599999999999</v>
      </c>
      <c r="AA10" s="11">
        <v>92.66</v>
      </c>
      <c r="AB10" s="11">
        <v>0</v>
      </c>
      <c r="AC10" s="11">
        <v>0</v>
      </c>
      <c r="AD10" s="11">
        <v>367.45600000000002</v>
      </c>
      <c r="AE10" s="11">
        <v>36.195999999999998</v>
      </c>
      <c r="AF10" s="11">
        <v>12.715</v>
      </c>
      <c r="AG10" s="11">
        <v>0</v>
      </c>
      <c r="AH10" s="11">
        <v>0</v>
      </c>
      <c r="AI10" s="11">
        <v>48.911000000000001</v>
      </c>
      <c r="AJ10" s="13">
        <v>274.79599999999999</v>
      </c>
      <c r="AK10" s="13">
        <v>92.66</v>
      </c>
      <c r="AL10" s="13">
        <v>0</v>
      </c>
      <c r="AM10" s="13">
        <v>0</v>
      </c>
      <c r="AN10" s="13">
        <v>367.45600000000002</v>
      </c>
      <c r="AO10" s="13">
        <v>36.195999999999998</v>
      </c>
      <c r="AP10" s="13">
        <v>12.715</v>
      </c>
      <c r="AQ10" s="13">
        <v>0</v>
      </c>
      <c r="AR10" s="13">
        <v>0</v>
      </c>
      <c r="AS10" s="13">
        <v>48.911000000000001</v>
      </c>
      <c r="AT10" s="15">
        <v>11.18</v>
      </c>
      <c r="AU10" s="15">
        <v>10.039999999999999</v>
      </c>
      <c r="AV10" s="15" t="s">
        <v>25</v>
      </c>
      <c r="AW10" s="15" t="s">
        <v>25</v>
      </c>
      <c r="AX10" s="10" t="s">
        <v>6</v>
      </c>
      <c r="AY10" s="10" t="str">
        <f>IFERROR(VLOOKUP(B10,Sales!$B$4:$H$2834,7,FALSE),"Not Found")</f>
        <v>Municipal</v>
      </c>
      <c r="AZ10" s="30">
        <f>IFERROR(SUMIFS(Sales!$K$4:$K$2834,Sales!$B$4:$B$2834,$B10,Sales!$G$4:$G$2834,$D10),"")</f>
        <v>173423</v>
      </c>
      <c r="BA10" s="30">
        <f>IFERROR(SUMIFS(Sales!$N$4:$N$2834,Sales!$B$4:$B$2834,$B10,Sales!$G$4:$G$2834,$D10),"")</f>
        <v>319678</v>
      </c>
      <c r="BB10" s="30">
        <f>IFERROR(SUMIFS(Sales!$Q$4:$Q$2834,Sales!$B$4:$B$2834,$B10,Sales!$G$4:$G$2834,$D10),"")</f>
        <v>125494</v>
      </c>
      <c r="BC10" s="30">
        <f t="shared" si="1"/>
        <v>618595</v>
      </c>
      <c r="BD10" s="33"/>
      <c r="BE10" s="35">
        <f t="shared" si="2"/>
        <v>3.3936271428818554E-3</v>
      </c>
      <c r="BF10" s="35">
        <f t="shared" si="3"/>
        <v>8.4307834758725973E-3</v>
      </c>
      <c r="BG10" s="35">
        <f t="shared" si="4"/>
        <v>0</v>
      </c>
      <c r="BH10" s="35">
        <f t="shared" si="5"/>
        <v>5.3082695463105905E-3</v>
      </c>
      <c r="BJ10" s="31">
        <f>IFERROR(SUMIFS(Sales!$J$4:$J$2834,Sales!$B$4:$B$2834,$B10,Sales!$G$4:$G$2834,$D10),"")</f>
        <v>20123</v>
      </c>
      <c r="BK10" s="31">
        <f>IFERROR(SUMIFS(Sales!$M$4:$M$2834,Sales!$B$4:$B$2834,$B10,Sales!$G$4:$G$2834,$D10),"")</f>
        <v>26033.8</v>
      </c>
      <c r="BL10" s="31">
        <f>IFERROR(SUMIFS(Sales!$P$4:$P$2834,Sales!$B$4:$B$2834,$B10,Sales!$G$4:$G$2834,$D10),"")</f>
        <v>9674</v>
      </c>
      <c r="BM10" s="31">
        <f t="shared" si="6"/>
        <v>55830.8</v>
      </c>
      <c r="BP10" s="36">
        <f t="shared" si="7"/>
        <v>0.8836111539846685</v>
      </c>
      <c r="BQ10" s="36">
        <f t="shared" si="8"/>
        <v>0.11638884601533159</v>
      </c>
      <c r="BR10" s="36">
        <f t="shared" si="9"/>
        <v>0.87933570581257414</v>
      </c>
      <c r="BS10" s="36">
        <f t="shared" si="10"/>
        <v>0.12066429418742586</v>
      </c>
    </row>
    <row r="11" spans="1:82" x14ac:dyDescent="0.35">
      <c r="A11" s="8">
        <v>2020</v>
      </c>
      <c r="B11" s="9">
        <v>590</v>
      </c>
      <c r="C11" s="10" t="s">
        <v>41</v>
      </c>
      <c r="D11" s="10" t="s">
        <v>32</v>
      </c>
      <c r="E11" s="10" t="s">
        <v>33</v>
      </c>
      <c r="F11" s="11">
        <v>3477.0770000000002</v>
      </c>
      <c r="G11" s="11">
        <v>10995.144</v>
      </c>
      <c r="H11" s="11">
        <v>2735.915</v>
      </c>
      <c r="I11" s="11" t="s">
        <v>25</v>
      </c>
      <c r="J11" s="11">
        <v>17208.135999999999</v>
      </c>
      <c r="K11" s="12">
        <v>0.55400000000000005</v>
      </c>
      <c r="L11" s="12">
        <v>1.9630000000000001</v>
      </c>
      <c r="M11" s="12">
        <v>0.155</v>
      </c>
      <c r="N11" s="12" t="s">
        <v>25</v>
      </c>
      <c r="O11" s="12">
        <v>2.6720000000000002</v>
      </c>
      <c r="P11" s="13">
        <v>40242.610999999997</v>
      </c>
      <c r="Q11" s="13">
        <v>125750.901</v>
      </c>
      <c r="R11" s="13">
        <v>29543.166000000001</v>
      </c>
      <c r="S11" s="13" t="s">
        <v>25</v>
      </c>
      <c r="T11" s="13">
        <v>195536.67800000001</v>
      </c>
      <c r="U11" s="14">
        <v>0.55400000000000005</v>
      </c>
      <c r="V11" s="14">
        <v>1.9630000000000001</v>
      </c>
      <c r="W11" s="14">
        <v>0.155</v>
      </c>
      <c r="X11" s="14" t="s">
        <v>25</v>
      </c>
      <c r="Y11" s="14">
        <v>2.6720000000000002</v>
      </c>
      <c r="Z11" s="11">
        <v>713.97900000000004</v>
      </c>
      <c r="AA11" s="11">
        <v>2144.9110000000001</v>
      </c>
      <c r="AB11" s="11">
        <v>0</v>
      </c>
      <c r="AC11" s="11" t="s">
        <v>25</v>
      </c>
      <c r="AD11" s="11">
        <v>2858.89</v>
      </c>
      <c r="AE11" s="11">
        <v>1169.5219999999999</v>
      </c>
      <c r="AF11" s="11">
        <v>721.98599999999999</v>
      </c>
      <c r="AG11" s="11">
        <v>0.96</v>
      </c>
      <c r="AH11" s="11" t="s">
        <v>25</v>
      </c>
      <c r="AI11" s="11">
        <v>1892.4680000000001</v>
      </c>
      <c r="AJ11" s="13">
        <v>713.97900000000004</v>
      </c>
      <c r="AK11" s="13">
        <v>2144.9110000000001</v>
      </c>
      <c r="AL11" s="13">
        <v>0</v>
      </c>
      <c r="AM11" s="13" t="s">
        <v>25</v>
      </c>
      <c r="AN11" s="13">
        <v>2858.89</v>
      </c>
      <c r="AO11" s="13">
        <v>1169.5219999999999</v>
      </c>
      <c r="AP11" s="13">
        <v>721.98599999999999</v>
      </c>
      <c r="AQ11" s="13">
        <v>0.96</v>
      </c>
      <c r="AR11" s="13" t="s">
        <v>25</v>
      </c>
      <c r="AS11" s="13">
        <v>1892.4680000000001</v>
      </c>
      <c r="AT11" s="15">
        <v>11.574</v>
      </c>
      <c r="AU11" s="15">
        <v>11.436999999999999</v>
      </c>
      <c r="AV11" s="15">
        <v>10.798</v>
      </c>
      <c r="AW11" s="15" t="s">
        <v>25</v>
      </c>
      <c r="AX11" s="10" t="s">
        <v>6</v>
      </c>
      <c r="AY11" s="10" t="str">
        <f>IFERROR(VLOOKUP(B11,Sales!$B$4:$H$2834,7,FALSE),"Not Found")</f>
        <v>Municipal</v>
      </c>
      <c r="AZ11" s="30">
        <f>IFERROR(SUMIFS(Sales!$K$4:$K$2834,Sales!$B$4:$B$2834,$B11,Sales!$G$4:$G$2834,$D11),"")</f>
        <v>554067</v>
      </c>
      <c r="BA11" s="30">
        <f>IFERROR(SUMIFS(Sales!$N$4:$N$2834,Sales!$B$4:$B$2834,$B11,Sales!$G$4:$G$2834,$D11),"")</f>
        <v>686272</v>
      </c>
      <c r="BB11" s="30">
        <f>IFERROR(SUMIFS(Sales!$Q$4:$Q$2834,Sales!$B$4:$B$2834,$B11,Sales!$G$4:$G$2834,$D11),"")</f>
        <v>845556</v>
      </c>
      <c r="BC11" s="30">
        <f t="shared" si="1"/>
        <v>2085895</v>
      </c>
      <c r="BD11" s="33"/>
      <c r="BE11" s="35">
        <f t="shared" si="2"/>
        <v>6.2755533175590681E-3</v>
      </c>
      <c r="BF11" s="35">
        <f t="shared" si="3"/>
        <v>1.6021554135969413E-2</v>
      </c>
      <c r="BG11" s="35">
        <f t="shared" si="4"/>
        <v>3.2356402177975202E-3</v>
      </c>
      <c r="BH11" s="35">
        <f t="shared" si="5"/>
        <v>8.2497613734152497E-3</v>
      </c>
      <c r="BJ11" s="31">
        <f>IFERROR(SUMIFS(Sales!$J$4:$J$2834,Sales!$B$4:$B$2834,$B11,Sales!$G$4:$G$2834,$D11),"")</f>
        <v>95299</v>
      </c>
      <c r="BK11" s="31">
        <f>IFERROR(SUMIFS(Sales!$M$4:$M$2834,Sales!$B$4:$B$2834,$B11,Sales!$G$4:$G$2834,$D11),"")</f>
        <v>125383</v>
      </c>
      <c r="BL11" s="31">
        <f>IFERROR(SUMIFS(Sales!$P$4:$P$2834,Sales!$B$4:$B$2834,$B11,Sales!$G$4:$G$2834,$D11),"")</f>
        <v>130767</v>
      </c>
      <c r="BM11" s="31">
        <f t="shared" si="6"/>
        <v>351449</v>
      </c>
      <c r="BP11" s="36">
        <f t="shared" si="7"/>
        <v>0.37907014649846221</v>
      </c>
      <c r="BQ11" s="36">
        <f t="shared" si="8"/>
        <v>0.62092985350153784</v>
      </c>
      <c r="BR11" s="36">
        <f t="shared" si="9"/>
        <v>0.74791420911154216</v>
      </c>
      <c r="BS11" s="36">
        <f t="shared" si="10"/>
        <v>0.25208579088845784</v>
      </c>
    </row>
    <row r="12" spans="1:82" x14ac:dyDescent="0.35">
      <c r="A12" s="8">
        <v>2020</v>
      </c>
      <c r="B12" s="9">
        <v>691</v>
      </c>
      <c r="C12" s="10" t="s">
        <v>42</v>
      </c>
      <c r="D12" s="10" t="s">
        <v>35</v>
      </c>
      <c r="E12" s="10" t="s">
        <v>36</v>
      </c>
      <c r="F12" s="11">
        <v>139.63</v>
      </c>
      <c r="G12" s="11">
        <v>1999.5940000000001</v>
      </c>
      <c r="H12" s="11" t="s">
        <v>25</v>
      </c>
      <c r="I12" s="11" t="s">
        <v>25</v>
      </c>
      <c r="J12" s="11">
        <v>2139.2240000000002</v>
      </c>
      <c r="K12" s="12">
        <v>4.4999999999999998E-2</v>
      </c>
      <c r="L12" s="12">
        <v>0.35399999999999998</v>
      </c>
      <c r="M12" s="12" t="s">
        <v>25</v>
      </c>
      <c r="N12" s="12" t="s">
        <v>25</v>
      </c>
      <c r="O12" s="12">
        <v>0.39900000000000002</v>
      </c>
      <c r="P12" s="13">
        <v>2337.9879999999998</v>
      </c>
      <c r="Q12" s="13">
        <v>18057.5</v>
      </c>
      <c r="R12" s="13" t="s">
        <v>25</v>
      </c>
      <c r="S12" s="13" t="s">
        <v>25</v>
      </c>
      <c r="T12" s="13">
        <v>20395.488000000001</v>
      </c>
      <c r="U12" s="14">
        <v>4.4999999999999998E-2</v>
      </c>
      <c r="V12" s="14">
        <v>0.35399999999999998</v>
      </c>
      <c r="W12" s="14" t="s">
        <v>25</v>
      </c>
      <c r="X12" s="14" t="s">
        <v>25</v>
      </c>
      <c r="Y12" s="14">
        <v>0.39900000000000002</v>
      </c>
      <c r="Z12" s="11">
        <v>30.059000000000001</v>
      </c>
      <c r="AA12" s="11">
        <v>161.678</v>
      </c>
      <c r="AB12" s="11" t="s">
        <v>25</v>
      </c>
      <c r="AC12" s="11" t="s">
        <v>25</v>
      </c>
      <c r="AD12" s="11">
        <v>191.73699999999999</v>
      </c>
      <c r="AE12" s="11">
        <v>96.372</v>
      </c>
      <c r="AF12" s="11">
        <v>11.741</v>
      </c>
      <c r="AG12" s="11" t="s">
        <v>25</v>
      </c>
      <c r="AH12" s="11" t="s">
        <v>25</v>
      </c>
      <c r="AI12" s="11">
        <v>108.113</v>
      </c>
      <c r="AJ12" s="13">
        <v>30.059000000000001</v>
      </c>
      <c r="AK12" s="13">
        <v>161.678</v>
      </c>
      <c r="AL12" s="13" t="s">
        <v>25</v>
      </c>
      <c r="AM12" s="13" t="s">
        <v>25</v>
      </c>
      <c r="AN12" s="13">
        <v>191.73699999999999</v>
      </c>
      <c r="AO12" s="13">
        <v>96.372</v>
      </c>
      <c r="AP12" s="13">
        <v>11.741</v>
      </c>
      <c r="AQ12" s="13" t="s">
        <v>25</v>
      </c>
      <c r="AR12" s="13" t="s">
        <v>25</v>
      </c>
      <c r="AS12" s="13">
        <v>108.113</v>
      </c>
      <c r="AT12" s="15">
        <v>12</v>
      </c>
      <c r="AU12" s="15">
        <v>14</v>
      </c>
      <c r="AV12" s="15" t="s">
        <v>25</v>
      </c>
      <c r="AW12" s="15" t="s">
        <v>25</v>
      </c>
      <c r="AX12" s="10" t="s">
        <v>6</v>
      </c>
      <c r="AY12" s="10" t="str">
        <f>IFERROR(VLOOKUP(B12,Sales!$B$4:$H$2834,7,FALSE),"Not Found")</f>
        <v>Municipal</v>
      </c>
      <c r="AZ12" s="30">
        <f>IFERROR(SUMIFS(Sales!$K$4:$K$2834,Sales!$B$4:$B$2834,$B12,Sales!$G$4:$G$2834,$D12),"")</f>
        <v>76899</v>
      </c>
      <c r="BA12" s="30">
        <f>IFERROR(SUMIFS(Sales!$N$4:$N$2834,Sales!$B$4:$B$2834,$B12,Sales!$G$4:$G$2834,$D12),"")</f>
        <v>90994</v>
      </c>
      <c r="BB12" s="30">
        <f>IFERROR(SUMIFS(Sales!$Q$4:$Q$2834,Sales!$B$4:$B$2834,$B12,Sales!$G$4:$G$2834,$D12),"")</f>
        <v>102111</v>
      </c>
      <c r="BC12" s="30">
        <f t="shared" si="1"/>
        <v>270004</v>
      </c>
      <c r="BD12" s="33"/>
      <c r="BE12" s="35">
        <f t="shared" si="2"/>
        <v>1.815758332358028E-3</v>
      </c>
      <c r="BF12" s="35">
        <f t="shared" si="3"/>
        <v>2.1975009341275248E-2</v>
      </c>
      <c r="BG12" s="35" t="str">
        <f t="shared" si="4"/>
        <v/>
      </c>
      <c r="BH12" s="35">
        <f t="shared" si="5"/>
        <v>7.9229344750448155E-3</v>
      </c>
      <c r="BJ12" s="31">
        <f>IFERROR(SUMIFS(Sales!$J$4:$J$2834,Sales!$B$4:$B$2834,$B12,Sales!$G$4:$G$2834,$D12),"")</f>
        <v>10411</v>
      </c>
      <c r="BK12" s="31">
        <f>IFERROR(SUMIFS(Sales!$M$4:$M$2834,Sales!$B$4:$B$2834,$B12,Sales!$G$4:$G$2834,$D12),"")</f>
        <v>8725</v>
      </c>
      <c r="BL12" s="31">
        <f>IFERROR(SUMIFS(Sales!$P$4:$P$2834,Sales!$B$4:$B$2834,$B12,Sales!$G$4:$G$2834,$D12),"")</f>
        <v>10134</v>
      </c>
      <c r="BM12" s="31">
        <f t="shared" si="6"/>
        <v>29270</v>
      </c>
      <c r="BP12" s="36">
        <f t="shared" si="7"/>
        <v>0.23775023530621447</v>
      </c>
      <c r="BQ12" s="36">
        <f t="shared" si="8"/>
        <v>0.76224976469378558</v>
      </c>
      <c r="BR12" s="36" t="str">
        <f t="shared" si="9"/>
        <v/>
      </c>
      <c r="BS12" s="36" t="str">
        <f t="shared" si="10"/>
        <v/>
      </c>
    </row>
    <row r="13" spans="1:82" x14ac:dyDescent="0.35">
      <c r="A13" s="8">
        <v>2020</v>
      </c>
      <c r="B13" s="9">
        <v>733</v>
      </c>
      <c r="C13" s="10" t="s">
        <v>43</v>
      </c>
      <c r="D13" s="10" t="s">
        <v>44</v>
      </c>
      <c r="E13" s="10" t="s">
        <v>45</v>
      </c>
      <c r="F13" s="11">
        <v>1172.3</v>
      </c>
      <c r="G13" s="11">
        <v>20020</v>
      </c>
      <c r="H13" s="11">
        <v>2224</v>
      </c>
      <c r="I13" s="11">
        <v>0</v>
      </c>
      <c r="J13" s="11">
        <v>23416.3</v>
      </c>
      <c r="K13" s="12">
        <v>0.2</v>
      </c>
      <c r="L13" s="12">
        <v>3.1</v>
      </c>
      <c r="M13" s="12">
        <v>0.3</v>
      </c>
      <c r="N13" s="12">
        <v>0</v>
      </c>
      <c r="O13" s="12">
        <v>3.6</v>
      </c>
      <c r="P13" s="13">
        <v>16699.400000000001</v>
      </c>
      <c r="Q13" s="13">
        <v>169799</v>
      </c>
      <c r="R13" s="13">
        <v>18867</v>
      </c>
      <c r="S13" s="13">
        <v>0</v>
      </c>
      <c r="T13" s="13">
        <v>205365.4</v>
      </c>
      <c r="U13" s="14">
        <v>0.2</v>
      </c>
      <c r="V13" s="14">
        <v>3.1</v>
      </c>
      <c r="W13" s="14">
        <v>0.3</v>
      </c>
      <c r="X13" s="14">
        <v>0</v>
      </c>
      <c r="Y13" s="14">
        <v>3.6</v>
      </c>
      <c r="Z13" s="11">
        <v>787.4</v>
      </c>
      <c r="AA13" s="11">
        <v>1097</v>
      </c>
      <c r="AB13" s="11">
        <v>122</v>
      </c>
      <c r="AC13" s="11">
        <v>0</v>
      </c>
      <c r="AD13" s="11">
        <v>2006.4</v>
      </c>
      <c r="AE13" s="11">
        <v>846.4</v>
      </c>
      <c r="AF13" s="11">
        <v>983</v>
      </c>
      <c r="AG13" s="11">
        <v>109</v>
      </c>
      <c r="AH13" s="11">
        <v>0</v>
      </c>
      <c r="AI13" s="11">
        <v>1938.4</v>
      </c>
      <c r="AJ13" s="13">
        <v>787.4</v>
      </c>
      <c r="AK13" s="13">
        <v>1097</v>
      </c>
      <c r="AL13" s="13">
        <v>122</v>
      </c>
      <c r="AM13" s="13">
        <v>0</v>
      </c>
      <c r="AN13" s="13">
        <v>2006.4</v>
      </c>
      <c r="AO13" s="13">
        <v>846.4</v>
      </c>
      <c r="AP13" s="13">
        <v>983</v>
      </c>
      <c r="AQ13" s="13">
        <v>109</v>
      </c>
      <c r="AR13" s="13">
        <v>0</v>
      </c>
      <c r="AS13" s="13">
        <v>1938.4</v>
      </c>
      <c r="AT13" s="15">
        <v>14.2</v>
      </c>
      <c r="AU13" s="15">
        <v>8.5</v>
      </c>
      <c r="AV13" s="15">
        <v>8.5</v>
      </c>
      <c r="AW13" s="15">
        <v>0</v>
      </c>
      <c r="AX13" s="10" t="s">
        <v>6</v>
      </c>
      <c r="AY13" s="10" t="str">
        <f>IFERROR(VLOOKUP(B13,Sales!$B$4:$H$2834,7,FALSE),"Not Found")</f>
        <v>Investor Owned</v>
      </c>
      <c r="AZ13" s="30">
        <f>IFERROR(SUMIFS(Sales!$K$4:$K$2834,Sales!$B$4:$B$2834,$B13,Sales!$G$4:$G$2834,$D13),"")</f>
        <v>6027445</v>
      </c>
      <c r="BA13" s="30">
        <f>IFERROR(SUMIFS(Sales!$N$4:$N$2834,Sales!$B$4:$B$2834,$B13,Sales!$G$4:$G$2834,$D13),"")</f>
        <v>3601765</v>
      </c>
      <c r="BB13" s="30">
        <f>IFERROR(SUMIFS(Sales!$Q$4:$Q$2834,Sales!$B$4:$B$2834,$B13,Sales!$G$4:$G$2834,$D13),"")</f>
        <v>4958075</v>
      </c>
      <c r="BC13" s="30">
        <f t="shared" si="1"/>
        <v>14587285</v>
      </c>
      <c r="BD13" s="33"/>
      <c r="BE13" s="35">
        <f t="shared" si="2"/>
        <v>1.9449368679432165E-4</v>
      </c>
      <c r="BF13" s="35">
        <f t="shared" si="3"/>
        <v>5.5583859579955942E-3</v>
      </c>
      <c r="BG13" s="35">
        <f t="shared" si="4"/>
        <v>4.4856118554075929E-4</v>
      </c>
      <c r="BH13" s="35">
        <f t="shared" si="5"/>
        <v>1.605254164842875E-3</v>
      </c>
      <c r="BJ13" s="31">
        <f>IFERROR(SUMIFS(Sales!$J$4:$J$2834,Sales!$B$4:$B$2834,$B13,Sales!$G$4:$G$2834,$D13),"")</f>
        <v>651825</v>
      </c>
      <c r="BK13" s="31">
        <f>IFERROR(SUMIFS(Sales!$M$4:$M$2834,Sales!$B$4:$B$2834,$B13,Sales!$G$4:$G$2834,$D13),"")</f>
        <v>303017</v>
      </c>
      <c r="BL13" s="31">
        <f>IFERROR(SUMIFS(Sales!$P$4:$P$2834,Sales!$B$4:$B$2834,$B13,Sales!$G$4:$G$2834,$D13),"")</f>
        <v>302182</v>
      </c>
      <c r="BM13" s="31">
        <f t="shared" si="6"/>
        <v>1257024</v>
      </c>
      <c r="BP13" s="36">
        <f t="shared" si="7"/>
        <v>0.48194393438609379</v>
      </c>
      <c r="BQ13" s="36">
        <f t="shared" si="8"/>
        <v>0.51805606561390627</v>
      </c>
      <c r="BR13" s="36">
        <f t="shared" si="9"/>
        <v>0.5274772825616616</v>
      </c>
      <c r="BS13" s="36">
        <f t="shared" si="10"/>
        <v>0.4725227174383384</v>
      </c>
      <c r="BV13" s="38">
        <f t="shared" ref="BV13:BV16" si="11">IFERROR((G13+H13)/$BV$3,"")</f>
        <v>2.1067474259494003E-3</v>
      </c>
      <c r="BW13" s="37">
        <f t="shared" ref="BW13:BW16" si="12">IFERROR(BR13*BV13,"")</f>
        <v>1.1112614072835651E-3</v>
      </c>
      <c r="BX13" s="37">
        <f t="shared" ref="BX13:BX16" si="13">IFERROR(BS13*BV13,"")</f>
        <v>9.9548601866583522E-4</v>
      </c>
      <c r="CB13" s="38">
        <f t="shared" ref="CB13:CB16" si="14">IFERROR((F13)/$CB$3,"")</f>
        <v>1.1745542044291404E-4</v>
      </c>
      <c r="CC13" s="37">
        <f t="shared" ref="CC13:CC16" si="15">IFERROR(BP13*CB13,"")</f>
        <v>5.6606927443230822E-5</v>
      </c>
      <c r="CD13" s="37">
        <f t="shared" ref="CD13:CD16" si="16">IFERROR(BQ13*CB13,"")</f>
        <v>6.0848492999683223E-5</v>
      </c>
    </row>
    <row r="14" spans="1:82" x14ac:dyDescent="0.35">
      <c r="A14" s="8">
        <v>2020</v>
      </c>
      <c r="B14" s="9">
        <v>733</v>
      </c>
      <c r="C14" s="10" t="s">
        <v>43</v>
      </c>
      <c r="D14" s="10" t="s">
        <v>46</v>
      </c>
      <c r="E14" s="10" t="s">
        <v>45</v>
      </c>
      <c r="F14" s="11">
        <v>4553.2</v>
      </c>
      <c r="G14" s="11">
        <v>0</v>
      </c>
      <c r="H14" s="11">
        <v>0</v>
      </c>
      <c r="I14" s="11">
        <v>0</v>
      </c>
      <c r="J14" s="11">
        <v>4553.2</v>
      </c>
      <c r="K14" s="12">
        <v>0.3</v>
      </c>
      <c r="L14" s="12">
        <v>0</v>
      </c>
      <c r="M14" s="12">
        <v>0</v>
      </c>
      <c r="N14" s="12">
        <v>0</v>
      </c>
      <c r="O14" s="12">
        <v>0.3</v>
      </c>
      <c r="P14" s="13">
        <v>36233.1</v>
      </c>
      <c r="Q14" s="13">
        <v>0</v>
      </c>
      <c r="R14" s="13">
        <v>0</v>
      </c>
      <c r="S14" s="13">
        <v>0</v>
      </c>
      <c r="T14" s="13">
        <v>36233.1</v>
      </c>
      <c r="U14" s="14">
        <v>0.3</v>
      </c>
      <c r="V14" s="14">
        <v>0</v>
      </c>
      <c r="W14" s="14">
        <v>0</v>
      </c>
      <c r="X14" s="14" t="s">
        <v>25</v>
      </c>
      <c r="Y14" s="14">
        <v>0.3</v>
      </c>
      <c r="Z14" s="11">
        <v>253.9</v>
      </c>
      <c r="AA14" s="11">
        <v>0</v>
      </c>
      <c r="AB14" s="11">
        <v>0</v>
      </c>
      <c r="AC14" s="11">
        <v>0</v>
      </c>
      <c r="AD14" s="11">
        <v>253.9</v>
      </c>
      <c r="AE14" s="11">
        <v>1128.5</v>
      </c>
      <c r="AF14" s="11">
        <v>0</v>
      </c>
      <c r="AG14" s="11">
        <v>0</v>
      </c>
      <c r="AH14" s="11">
        <v>0</v>
      </c>
      <c r="AI14" s="11">
        <v>1128.5</v>
      </c>
      <c r="AJ14" s="13">
        <v>253.9</v>
      </c>
      <c r="AK14" s="13">
        <v>0</v>
      </c>
      <c r="AL14" s="13">
        <v>0</v>
      </c>
      <c r="AM14" s="13">
        <v>0</v>
      </c>
      <c r="AN14" s="13">
        <v>253.9</v>
      </c>
      <c r="AO14" s="13">
        <v>1128.5</v>
      </c>
      <c r="AP14" s="13">
        <v>0</v>
      </c>
      <c r="AQ14" s="13">
        <v>0</v>
      </c>
      <c r="AR14" s="13">
        <v>0</v>
      </c>
      <c r="AS14" s="13">
        <v>1128.5</v>
      </c>
      <c r="AT14" s="15">
        <v>8</v>
      </c>
      <c r="AU14" s="15">
        <v>0</v>
      </c>
      <c r="AV14" s="15">
        <v>0</v>
      </c>
      <c r="AW14" s="15">
        <v>0</v>
      </c>
      <c r="AX14" s="10" t="s">
        <v>6</v>
      </c>
      <c r="AY14" s="10" t="str">
        <f>IFERROR(VLOOKUP(B14,Sales!$B$4:$H$2834,7,FALSE),"Not Found")</f>
        <v>Investor Owned</v>
      </c>
      <c r="AZ14" s="30">
        <f>IFERROR(SUMIFS(Sales!$K$4:$K$2834,Sales!$B$4:$B$2834,$B14,Sales!$G$4:$G$2834,$D14),"")</f>
        <v>4887948</v>
      </c>
      <c r="BA14" s="30">
        <f>IFERROR(SUMIFS(Sales!$N$4:$N$2834,Sales!$B$4:$B$2834,$B14,Sales!$G$4:$G$2834,$D14),"")</f>
        <v>3078799</v>
      </c>
      <c r="BB14" s="30">
        <f>IFERROR(SUMIFS(Sales!$Q$4:$Q$2834,Sales!$B$4:$B$2834,$B14,Sales!$G$4:$G$2834,$D14),"")</f>
        <v>3915282</v>
      </c>
      <c r="BC14" s="30">
        <f t="shared" si="1"/>
        <v>11882029</v>
      </c>
      <c r="BD14" s="33"/>
      <c r="BE14" s="35">
        <f t="shared" si="2"/>
        <v>9.3151563805506934E-4</v>
      </c>
      <c r="BF14" s="35">
        <f t="shared" si="3"/>
        <v>0</v>
      </c>
      <c r="BG14" s="35">
        <f t="shared" si="4"/>
        <v>0</v>
      </c>
      <c r="BH14" s="35">
        <f t="shared" si="5"/>
        <v>3.8320054596735958E-4</v>
      </c>
      <c r="BJ14" s="31">
        <f>IFERROR(SUMIFS(Sales!$J$4:$J$2834,Sales!$B$4:$B$2834,$B14,Sales!$G$4:$G$2834,$D14),"")</f>
        <v>621183</v>
      </c>
      <c r="BK14" s="31">
        <f>IFERROR(SUMIFS(Sales!$M$4:$M$2834,Sales!$B$4:$B$2834,$B14,Sales!$G$4:$G$2834,$D14),"")</f>
        <v>292716</v>
      </c>
      <c r="BL14" s="31">
        <f>IFERROR(SUMIFS(Sales!$P$4:$P$2834,Sales!$B$4:$B$2834,$B14,Sales!$G$4:$G$2834,$D14),"")</f>
        <v>261608</v>
      </c>
      <c r="BM14" s="31">
        <f t="shared" si="6"/>
        <v>1175507</v>
      </c>
      <c r="BP14" s="36">
        <f t="shared" si="7"/>
        <v>0.18366608796296297</v>
      </c>
      <c r="BQ14" s="36">
        <f t="shared" si="8"/>
        <v>0.81633391203703698</v>
      </c>
      <c r="BR14" s="36" t="str">
        <f t="shared" si="9"/>
        <v/>
      </c>
      <c r="BS14" s="36" t="str">
        <f t="shared" si="10"/>
        <v/>
      </c>
      <c r="BV14" s="38">
        <f t="shared" si="11"/>
        <v>0</v>
      </c>
      <c r="BW14" s="37" t="str">
        <f t="shared" si="12"/>
        <v/>
      </c>
      <c r="BX14" s="37" t="str">
        <f t="shared" si="13"/>
        <v/>
      </c>
      <c r="CB14" s="38">
        <f t="shared" si="14"/>
        <v>4.5619553046206279E-4</v>
      </c>
      <c r="CC14" s="37">
        <f t="shared" si="15"/>
        <v>8.3787648426155776E-5</v>
      </c>
      <c r="CD14" s="37">
        <f t="shared" si="16"/>
        <v>3.7240788203590699E-4</v>
      </c>
    </row>
    <row r="15" spans="1:82" x14ac:dyDescent="0.35">
      <c r="A15" s="8">
        <v>2020</v>
      </c>
      <c r="B15" s="9">
        <v>803</v>
      </c>
      <c r="C15" s="10" t="s">
        <v>47</v>
      </c>
      <c r="D15" s="10" t="s">
        <v>48</v>
      </c>
      <c r="E15" s="10" t="s">
        <v>49</v>
      </c>
      <c r="F15" s="11">
        <v>88566.9</v>
      </c>
      <c r="G15" s="11">
        <v>67700.5</v>
      </c>
      <c r="H15" s="11"/>
      <c r="I15" s="11" t="s">
        <v>25</v>
      </c>
      <c r="J15" s="11">
        <v>156267.4</v>
      </c>
      <c r="K15" s="12">
        <v>62.2</v>
      </c>
      <c r="L15" s="12">
        <v>13.1</v>
      </c>
      <c r="M15" s="12" t="s">
        <v>25</v>
      </c>
      <c r="N15" s="12" t="s">
        <v>25</v>
      </c>
      <c r="O15" s="12">
        <v>75.3</v>
      </c>
      <c r="P15" s="13">
        <v>744703.2</v>
      </c>
      <c r="Q15" s="13">
        <v>983788.3</v>
      </c>
      <c r="R15" s="13" t="s">
        <v>25</v>
      </c>
      <c r="S15" s="13" t="s">
        <v>25</v>
      </c>
      <c r="T15" s="13">
        <v>1728491.5</v>
      </c>
      <c r="U15" s="14">
        <v>62.2</v>
      </c>
      <c r="V15" s="14">
        <v>13.1</v>
      </c>
      <c r="W15" s="14" t="s">
        <v>25</v>
      </c>
      <c r="X15" s="14" t="s">
        <v>25</v>
      </c>
      <c r="Y15" s="14">
        <v>75.3</v>
      </c>
      <c r="Z15" s="11">
        <v>11473.8</v>
      </c>
      <c r="AA15" s="11">
        <v>3154.4</v>
      </c>
      <c r="AB15" s="11"/>
      <c r="AC15" s="11" t="s">
        <v>25</v>
      </c>
      <c r="AD15" s="11">
        <v>14628.2</v>
      </c>
      <c r="AE15" s="11">
        <v>11105.4</v>
      </c>
      <c r="AF15" s="11">
        <v>7141.5</v>
      </c>
      <c r="AG15" s="11"/>
      <c r="AH15" s="11" t="s">
        <v>25</v>
      </c>
      <c r="AI15" s="11">
        <v>18246.900000000001</v>
      </c>
      <c r="AJ15" s="13">
        <v>11473.8</v>
      </c>
      <c r="AK15" s="13">
        <v>3154.4</v>
      </c>
      <c r="AL15" s="13" t="s">
        <v>25</v>
      </c>
      <c r="AM15" s="13" t="s">
        <v>25</v>
      </c>
      <c r="AN15" s="13">
        <v>14628.2</v>
      </c>
      <c r="AO15" s="13">
        <v>11105.4</v>
      </c>
      <c r="AP15" s="13">
        <v>7141.5</v>
      </c>
      <c r="AQ15" s="13" t="s">
        <v>25</v>
      </c>
      <c r="AR15" s="13" t="s">
        <v>25</v>
      </c>
      <c r="AS15" s="13">
        <v>18246.900000000001</v>
      </c>
      <c r="AT15" s="15">
        <v>8.4</v>
      </c>
      <c r="AU15" s="15">
        <v>14.5</v>
      </c>
      <c r="AV15" s="15" t="s">
        <v>25</v>
      </c>
      <c r="AW15" s="15" t="s">
        <v>25</v>
      </c>
      <c r="AX15" s="10" t="s">
        <v>6</v>
      </c>
      <c r="AY15" s="10" t="str">
        <f>IFERROR(VLOOKUP(B15,Sales!$B$4:$H$2834,7,FALSE),"Not Found")</f>
        <v>Investor Owned</v>
      </c>
      <c r="AZ15" s="30">
        <f>IFERROR(SUMIFS(Sales!$K$4:$K$2834,Sales!$B$4:$B$2834,$B15,Sales!$G$4:$G$2834,$D15),"")</f>
        <v>14747876</v>
      </c>
      <c r="BA15" s="30">
        <f>IFERROR(SUMIFS(Sales!$N$4:$N$2834,Sales!$B$4:$B$2834,$B15,Sales!$G$4:$G$2834,$D15),"")</f>
        <v>12347971</v>
      </c>
      <c r="BB15" s="30">
        <f>IFERROR(SUMIFS(Sales!$Q$4:$Q$2834,Sales!$B$4:$B$2834,$B15,Sales!$G$4:$G$2834,$D15),"")</f>
        <v>2248560</v>
      </c>
      <c r="BC15" s="30">
        <f t="shared" si="1"/>
        <v>29344407</v>
      </c>
      <c r="BD15" s="33"/>
      <c r="BE15" s="35">
        <f t="shared" si="2"/>
        <v>6.0054003708737442E-3</v>
      </c>
      <c r="BF15" s="35">
        <f t="shared" si="3"/>
        <v>5.482722627061563E-3</v>
      </c>
      <c r="BG15" s="35">
        <f t="shared" si="4"/>
        <v>0</v>
      </c>
      <c r="BH15" s="35">
        <f t="shared" si="5"/>
        <v>5.3252873707756304E-3</v>
      </c>
      <c r="BJ15" s="31">
        <f>IFERROR(SUMIFS(Sales!$J$4:$J$2834,Sales!$B$4:$B$2834,$B15,Sales!$G$4:$G$2834,$D15),"")</f>
        <v>1953176.3</v>
      </c>
      <c r="BK15" s="31">
        <f>IFERROR(SUMIFS(Sales!$M$4:$M$2834,Sales!$B$4:$B$2834,$B15,Sales!$G$4:$G$2834,$D15),"")</f>
        <v>1317102.6000000001</v>
      </c>
      <c r="BL15" s="31">
        <f>IFERROR(SUMIFS(Sales!$P$4:$P$2834,Sales!$B$4:$B$2834,$B15,Sales!$G$4:$G$2834,$D15),"")</f>
        <v>168994.8</v>
      </c>
      <c r="BM15" s="31">
        <f t="shared" si="6"/>
        <v>3439273.7</v>
      </c>
      <c r="BP15" s="36">
        <f t="shared" si="7"/>
        <v>0.50815795068027214</v>
      </c>
      <c r="BQ15" s="36">
        <f t="shared" si="8"/>
        <v>0.49184204931972791</v>
      </c>
      <c r="BR15" s="36">
        <f t="shared" si="9"/>
        <v>0.30637438203556755</v>
      </c>
      <c r="BS15" s="36">
        <f t="shared" si="10"/>
        <v>0.69362561796443245</v>
      </c>
      <c r="BV15" s="38">
        <f t="shared" si="11"/>
        <v>6.4119697046613631E-3</v>
      </c>
      <c r="BW15" s="37">
        <f t="shared" si="12"/>
        <v>1.9644632558964057E-3</v>
      </c>
      <c r="BX15" s="37">
        <f t="shared" si="13"/>
        <v>4.447506448764957E-3</v>
      </c>
      <c r="CB15" s="38">
        <f t="shared" si="14"/>
        <v>8.8737204442766553E-3</v>
      </c>
      <c r="CC15" s="37">
        <f t="shared" si="15"/>
        <v>4.5092515958732593E-3</v>
      </c>
      <c r="CD15" s="37">
        <f t="shared" si="16"/>
        <v>4.3644688484033968E-3</v>
      </c>
    </row>
    <row r="16" spans="1:82" x14ac:dyDescent="0.35">
      <c r="A16" s="8">
        <v>2020</v>
      </c>
      <c r="B16" s="9">
        <v>814</v>
      </c>
      <c r="C16" s="10" t="s">
        <v>50</v>
      </c>
      <c r="D16" s="10" t="s">
        <v>51</v>
      </c>
      <c r="E16" s="10" t="s">
        <v>36</v>
      </c>
      <c r="F16" s="11">
        <v>99513</v>
      </c>
      <c r="G16" s="11">
        <v>108594</v>
      </c>
      <c r="H16" s="11">
        <v>85100</v>
      </c>
      <c r="I16" s="11" t="s">
        <v>25</v>
      </c>
      <c r="J16" s="11">
        <v>293207</v>
      </c>
      <c r="K16" s="12">
        <v>21.3</v>
      </c>
      <c r="L16" s="12">
        <v>16.7</v>
      </c>
      <c r="M16" s="12">
        <v>12.1</v>
      </c>
      <c r="N16" s="12" t="s">
        <v>25</v>
      </c>
      <c r="O16" s="12">
        <v>50.1</v>
      </c>
      <c r="P16" s="13">
        <v>1829890</v>
      </c>
      <c r="Q16" s="13">
        <v>1597938</v>
      </c>
      <c r="R16" s="13">
        <v>1062669</v>
      </c>
      <c r="S16" s="13" t="s">
        <v>25</v>
      </c>
      <c r="T16" s="13">
        <v>4490497</v>
      </c>
      <c r="U16" s="14">
        <v>21.29</v>
      </c>
      <c r="V16" s="14">
        <v>16.66</v>
      </c>
      <c r="W16" s="14">
        <v>12.13</v>
      </c>
      <c r="X16" s="14" t="s">
        <v>25</v>
      </c>
      <c r="Y16" s="14">
        <v>50.08</v>
      </c>
      <c r="Z16" s="11">
        <v>18305</v>
      </c>
      <c r="AA16" s="11">
        <v>10862</v>
      </c>
      <c r="AB16" s="11">
        <v>6207</v>
      </c>
      <c r="AC16" s="11" t="s">
        <v>25</v>
      </c>
      <c r="AD16" s="11">
        <v>35374</v>
      </c>
      <c r="AE16" s="11">
        <v>6493</v>
      </c>
      <c r="AF16" s="11">
        <v>4321</v>
      </c>
      <c r="AG16" s="11">
        <v>4120</v>
      </c>
      <c r="AH16" s="11" t="s">
        <v>25</v>
      </c>
      <c r="AI16" s="11">
        <v>14934</v>
      </c>
      <c r="AJ16" s="13">
        <v>18305</v>
      </c>
      <c r="AK16" s="13">
        <v>10862</v>
      </c>
      <c r="AL16" s="13">
        <v>6207</v>
      </c>
      <c r="AM16" s="13" t="s">
        <v>25</v>
      </c>
      <c r="AN16" s="13">
        <v>35374</v>
      </c>
      <c r="AO16" s="13">
        <v>6493</v>
      </c>
      <c r="AP16" s="13">
        <v>4321</v>
      </c>
      <c r="AQ16" s="13">
        <v>4120</v>
      </c>
      <c r="AR16" s="13" t="s">
        <v>25</v>
      </c>
      <c r="AS16" s="13">
        <v>14934</v>
      </c>
      <c r="AT16" s="15">
        <v>18.399999999999999</v>
      </c>
      <c r="AU16" s="15">
        <v>14.7</v>
      </c>
      <c r="AV16" s="15">
        <v>12.5</v>
      </c>
      <c r="AW16" s="15">
        <v>0</v>
      </c>
      <c r="AX16" s="10" t="s">
        <v>6</v>
      </c>
      <c r="AY16" s="10" t="str">
        <f>IFERROR(VLOOKUP(B16,Sales!$B$4:$H$2834,7,FALSE),"Not Found")</f>
        <v>Investor Owned</v>
      </c>
      <c r="AZ16" s="30">
        <f>IFERROR(SUMIFS(Sales!$K$4:$K$2834,Sales!$B$4:$B$2834,$B16,Sales!$G$4:$G$2834,$D16),"")</f>
        <v>7583717</v>
      </c>
      <c r="BA16" s="30">
        <f>IFERROR(SUMIFS(Sales!$N$4:$N$2834,Sales!$B$4:$B$2834,$B16,Sales!$G$4:$G$2834,$D16),"")</f>
        <v>5578749</v>
      </c>
      <c r="BB16" s="30">
        <f>IFERROR(SUMIFS(Sales!$Q$4:$Q$2834,Sales!$B$4:$B$2834,$B16,Sales!$G$4:$G$2834,$D16),"")</f>
        <v>7585640</v>
      </c>
      <c r="BC16" s="30">
        <f t="shared" si="1"/>
        <v>20748106</v>
      </c>
      <c r="BD16" s="33"/>
      <c r="BE16" s="35">
        <f t="shared" si="2"/>
        <v>1.3121929523477736E-2</v>
      </c>
      <c r="BF16" s="35">
        <f t="shared" si="3"/>
        <v>1.946565439671152E-2</v>
      </c>
      <c r="BG16" s="35">
        <f t="shared" si="4"/>
        <v>1.1218565605538886E-2</v>
      </c>
      <c r="BH16" s="35">
        <f t="shared" si="5"/>
        <v>1.4131747736395795E-2</v>
      </c>
      <c r="BJ16" s="31">
        <f>IFERROR(SUMIFS(Sales!$J$4:$J$2834,Sales!$B$4:$B$2834,$B16,Sales!$G$4:$G$2834,$D16),"")</f>
        <v>838064.7</v>
      </c>
      <c r="BK16" s="31">
        <f>IFERROR(SUMIFS(Sales!$M$4:$M$2834,Sales!$B$4:$B$2834,$B16,Sales!$G$4:$G$2834,$D16),"")</f>
        <v>482495.4</v>
      </c>
      <c r="BL16" s="31">
        <f>IFERROR(SUMIFS(Sales!$P$4:$P$2834,Sales!$B$4:$B$2834,$B16,Sales!$G$4:$G$2834,$D16),"")</f>
        <v>460448.5</v>
      </c>
      <c r="BM16" s="31">
        <f t="shared" si="6"/>
        <v>1781008.6</v>
      </c>
      <c r="BP16" s="36">
        <f t="shared" si="7"/>
        <v>0.73816436809420116</v>
      </c>
      <c r="BQ16" s="36">
        <f t="shared" si="8"/>
        <v>0.26183563190579884</v>
      </c>
      <c r="BR16" s="36">
        <f t="shared" si="9"/>
        <v>0.669110152881223</v>
      </c>
      <c r="BS16" s="36">
        <f t="shared" si="10"/>
        <v>0.33088984711877695</v>
      </c>
      <c r="BV16" s="38">
        <f t="shared" si="11"/>
        <v>1.8344917097727169E-2</v>
      </c>
      <c r="BW16" s="37">
        <f t="shared" si="12"/>
        <v>1.2274770283853587E-2</v>
      </c>
      <c r="BX16" s="37">
        <f t="shared" si="13"/>
        <v>6.0701468138735799E-3</v>
      </c>
      <c r="CB16" s="38">
        <f t="shared" si="14"/>
        <v>9.9704352593497445E-3</v>
      </c>
      <c r="CC16" s="37">
        <f t="shared" si="15"/>
        <v>7.3598200428420472E-3</v>
      </c>
      <c r="CD16" s="37">
        <f t="shared" si="16"/>
        <v>2.6106152165076978E-3</v>
      </c>
    </row>
    <row r="17" spans="1:82" x14ac:dyDescent="0.35">
      <c r="A17" s="8">
        <v>2020</v>
      </c>
      <c r="B17" s="9">
        <v>924</v>
      </c>
      <c r="C17" s="10" t="s">
        <v>52</v>
      </c>
      <c r="D17" s="10" t="s">
        <v>53</v>
      </c>
      <c r="E17" s="10" t="s">
        <v>54</v>
      </c>
      <c r="F17" s="11">
        <v>4172.4089999999997</v>
      </c>
      <c r="G17" s="11">
        <v>2686.404</v>
      </c>
      <c r="H17" s="11">
        <v>882.70100000000002</v>
      </c>
      <c r="I17" s="11">
        <v>0</v>
      </c>
      <c r="J17" s="11">
        <v>7741.5140000000001</v>
      </c>
      <c r="K17" s="12">
        <v>0.73399999999999999</v>
      </c>
      <c r="L17" s="12">
        <v>1.19</v>
      </c>
      <c r="M17" s="12">
        <v>0.625</v>
      </c>
      <c r="N17" s="12">
        <v>0</v>
      </c>
      <c r="O17" s="12">
        <v>2.5489999999999999</v>
      </c>
      <c r="P17" s="13">
        <v>120195.13400000001</v>
      </c>
      <c r="Q17" s="13">
        <v>80169.494999999995</v>
      </c>
      <c r="R17" s="13">
        <v>42099.417000000001</v>
      </c>
      <c r="S17" s="13">
        <v>0</v>
      </c>
      <c r="T17" s="13">
        <v>242464.046</v>
      </c>
      <c r="U17" s="14">
        <v>1.0489999999999999</v>
      </c>
      <c r="V17" s="14">
        <v>1.19</v>
      </c>
      <c r="W17" s="14">
        <v>0.625</v>
      </c>
      <c r="X17" s="14">
        <v>0</v>
      </c>
      <c r="Y17" s="14">
        <v>2.8639999999999999</v>
      </c>
      <c r="Z17" s="11">
        <v>2032.4349999999999</v>
      </c>
      <c r="AA17" s="11">
        <v>298.87900000000002</v>
      </c>
      <c r="AB17" s="11">
        <v>112.398</v>
      </c>
      <c r="AC17" s="11">
        <v>0</v>
      </c>
      <c r="AD17" s="11">
        <v>2443.712</v>
      </c>
      <c r="AE17" s="11">
        <v>98.727999999999994</v>
      </c>
      <c r="AF17" s="11">
        <v>2.25</v>
      </c>
      <c r="AG17" s="11">
        <v>0</v>
      </c>
      <c r="AH17" s="11">
        <v>0</v>
      </c>
      <c r="AI17" s="11">
        <v>100.97799999999999</v>
      </c>
      <c r="AJ17" s="13">
        <v>2032.4349999999999</v>
      </c>
      <c r="AK17" s="13">
        <v>298.87900000000002</v>
      </c>
      <c r="AL17" s="13">
        <v>112.398</v>
      </c>
      <c r="AM17" s="13">
        <v>0</v>
      </c>
      <c r="AN17" s="13">
        <v>2443.712</v>
      </c>
      <c r="AO17" s="13">
        <v>98.727999999999994</v>
      </c>
      <c r="AP17" s="13">
        <v>2.25</v>
      </c>
      <c r="AQ17" s="13">
        <v>0</v>
      </c>
      <c r="AR17" s="13">
        <v>0</v>
      </c>
      <c r="AS17" s="13">
        <v>100.97799999999999</v>
      </c>
      <c r="AT17" s="15">
        <v>17</v>
      </c>
      <c r="AU17" s="15">
        <v>15</v>
      </c>
      <c r="AV17" s="15">
        <v>15</v>
      </c>
      <c r="AW17" s="15">
        <v>0</v>
      </c>
      <c r="AX17" s="10" t="s">
        <v>6</v>
      </c>
      <c r="AY17" s="10" t="str">
        <f>IFERROR(VLOOKUP(B17,Sales!$B$4:$H$2834,7,FALSE),"Not Found")</f>
        <v>Not Found</v>
      </c>
      <c r="AZ17" s="30">
        <f>IFERROR(SUMIFS(Sales!$K$4:$K$2834,Sales!$B$4:$B$2834,$B17,Sales!$G$4:$G$2834,$D17),"")</f>
        <v>0</v>
      </c>
      <c r="BA17" s="30">
        <f>IFERROR(SUMIFS(Sales!$N$4:$N$2834,Sales!$B$4:$B$2834,$B17,Sales!$G$4:$G$2834,$D17),"")</f>
        <v>0</v>
      </c>
      <c r="BB17" s="30">
        <f>IFERROR(SUMIFS(Sales!$Q$4:$Q$2834,Sales!$B$4:$B$2834,$B17,Sales!$G$4:$G$2834,$D17),"")</f>
        <v>0</v>
      </c>
      <c r="BC17" s="30">
        <f t="shared" si="1"/>
        <v>0</v>
      </c>
      <c r="BD17" s="33"/>
      <c r="BE17" s="35" t="str">
        <f t="shared" si="2"/>
        <v/>
      </c>
      <c r="BF17" s="35" t="str">
        <f t="shared" si="3"/>
        <v/>
      </c>
      <c r="BG17" s="35" t="str">
        <f t="shared" si="4"/>
        <v/>
      </c>
      <c r="BH17" s="35" t="str">
        <f t="shared" si="5"/>
        <v/>
      </c>
      <c r="BJ17" s="31">
        <f>IFERROR(SUMIFS(Sales!$J$4:$J$2834,Sales!$B$4:$B$2834,$B17,Sales!$G$4:$G$2834,$D17),"")</f>
        <v>0</v>
      </c>
      <c r="BK17" s="31">
        <f>IFERROR(SUMIFS(Sales!$M$4:$M$2834,Sales!$B$4:$B$2834,$B17,Sales!$G$4:$G$2834,$D17),"")</f>
        <v>0</v>
      </c>
      <c r="BL17" s="31">
        <f>IFERROR(SUMIFS(Sales!$P$4:$P$2834,Sales!$B$4:$B$2834,$B17,Sales!$G$4:$G$2834,$D17),"")</f>
        <v>0</v>
      </c>
      <c r="BM17" s="31">
        <f t="shared" si="6"/>
        <v>0</v>
      </c>
      <c r="BP17" s="36">
        <f t="shared" si="7"/>
        <v>0.95367412065618629</v>
      </c>
      <c r="BQ17" s="36">
        <f t="shared" si="8"/>
        <v>4.6325879343813679E-2</v>
      </c>
      <c r="BR17" s="36">
        <f t="shared" si="9"/>
        <v>0.99455900098421623</v>
      </c>
      <c r="BS17" s="36">
        <f t="shared" si="10"/>
        <v>5.440999015783733E-3</v>
      </c>
    </row>
    <row r="18" spans="1:82" x14ac:dyDescent="0.35">
      <c r="A18" s="8">
        <v>2020</v>
      </c>
      <c r="B18" s="9">
        <v>963</v>
      </c>
      <c r="C18" s="10" t="s">
        <v>55</v>
      </c>
      <c r="D18" s="10" t="s">
        <v>56</v>
      </c>
      <c r="E18" s="10" t="s">
        <v>45</v>
      </c>
      <c r="F18" s="11">
        <v>12140</v>
      </c>
      <c r="G18" s="11">
        <v>0</v>
      </c>
      <c r="H18" s="11">
        <v>0</v>
      </c>
      <c r="I18" s="11">
        <v>0</v>
      </c>
      <c r="J18" s="11">
        <v>12140</v>
      </c>
      <c r="K18" s="12">
        <v>2.879</v>
      </c>
      <c r="L18" s="12">
        <v>0</v>
      </c>
      <c r="M18" s="12">
        <v>0</v>
      </c>
      <c r="N18" s="12">
        <v>0</v>
      </c>
      <c r="O18" s="12">
        <v>2.879</v>
      </c>
      <c r="P18" s="13">
        <v>24080</v>
      </c>
      <c r="Q18" s="13">
        <v>0</v>
      </c>
      <c r="R18" s="13">
        <v>0</v>
      </c>
      <c r="S18" s="13">
        <v>0</v>
      </c>
      <c r="T18" s="13">
        <v>24080</v>
      </c>
      <c r="U18" s="14">
        <v>2.879</v>
      </c>
      <c r="V18" s="14">
        <v>0</v>
      </c>
      <c r="W18" s="14">
        <v>0</v>
      </c>
      <c r="X18" s="14">
        <v>0</v>
      </c>
      <c r="Y18" s="14">
        <v>2.879</v>
      </c>
      <c r="Z18" s="11">
        <v>911</v>
      </c>
      <c r="AA18" s="11">
        <v>0</v>
      </c>
      <c r="AB18" s="11">
        <v>0</v>
      </c>
      <c r="AC18" s="11">
        <v>0</v>
      </c>
      <c r="AD18" s="11">
        <v>911</v>
      </c>
      <c r="AE18" s="11">
        <v>1202</v>
      </c>
      <c r="AF18" s="11">
        <v>0</v>
      </c>
      <c r="AG18" s="11">
        <v>0</v>
      </c>
      <c r="AH18" s="11">
        <v>0</v>
      </c>
      <c r="AI18" s="11">
        <v>1202</v>
      </c>
      <c r="AJ18" s="13">
        <v>911</v>
      </c>
      <c r="AK18" s="13">
        <v>0</v>
      </c>
      <c r="AL18" s="13">
        <v>0</v>
      </c>
      <c r="AM18" s="13">
        <v>0</v>
      </c>
      <c r="AN18" s="13">
        <v>911</v>
      </c>
      <c r="AO18" s="13">
        <v>1202</v>
      </c>
      <c r="AP18" s="13">
        <v>0</v>
      </c>
      <c r="AQ18" s="13">
        <v>0</v>
      </c>
      <c r="AR18" s="13">
        <v>0</v>
      </c>
      <c r="AS18" s="13">
        <v>1202</v>
      </c>
      <c r="AT18" s="15">
        <v>2</v>
      </c>
      <c r="AU18" s="15">
        <v>0</v>
      </c>
      <c r="AV18" s="15">
        <v>0</v>
      </c>
      <c r="AW18" s="15">
        <v>0</v>
      </c>
      <c r="AX18" s="10" t="s">
        <v>6</v>
      </c>
      <c r="AY18" s="10" t="str">
        <f>IFERROR(VLOOKUP(B18,Sales!$B$4:$H$2834,7,FALSE),"Not Found")</f>
        <v>Investor Owned</v>
      </c>
      <c r="AZ18" s="30">
        <f>IFERROR(SUMIFS(Sales!$K$4:$K$2834,Sales!$B$4:$B$2834,$B18,Sales!$G$4:$G$2834,$D18),"")</f>
        <v>4029435</v>
      </c>
      <c r="BA18" s="30">
        <f>IFERROR(SUMIFS(Sales!$N$4:$N$2834,Sales!$B$4:$B$2834,$B18,Sales!$G$4:$G$2834,$D18),"")</f>
        <v>3688934</v>
      </c>
      <c r="BB18" s="30">
        <f>IFERROR(SUMIFS(Sales!$Q$4:$Q$2834,Sales!$B$4:$B$2834,$B18,Sales!$G$4:$G$2834,$D18),"")</f>
        <v>701605</v>
      </c>
      <c r="BC18" s="30">
        <f t="shared" si="1"/>
        <v>8419974</v>
      </c>
      <c r="BD18" s="33"/>
      <c r="BE18" s="35">
        <f t="shared" si="2"/>
        <v>3.0128293420789765E-3</v>
      </c>
      <c r="BF18" s="35">
        <f t="shared" si="3"/>
        <v>0</v>
      </c>
      <c r="BG18" s="35">
        <f t="shared" si="4"/>
        <v>0</v>
      </c>
      <c r="BH18" s="35">
        <f t="shared" si="5"/>
        <v>1.4418096777971047E-3</v>
      </c>
      <c r="BJ18" s="31">
        <f>IFERROR(SUMIFS(Sales!$J$4:$J$2834,Sales!$B$4:$B$2834,$B18,Sales!$G$4:$G$2834,$D18),"")</f>
        <v>693076</v>
      </c>
      <c r="BK18" s="31">
        <f>IFERROR(SUMIFS(Sales!$M$4:$M$2834,Sales!$B$4:$B$2834,$B18,Sales!$G$4:$G$2834,$D18),"")</f>
        <v>323573.09999999998</v>
      </c>
      <c r="BL18" s="31">
        <f>IFERROR(SUMIFS(Sales!$P$4:$P$2834,Sales!$B$4:$B$2834,$B18,Sales!$G$4:$G$2834,$D18),"")</f>
        <v>35011</v>
      </c>
      <c r="BM18" s="31">
        <f t="shared" si="6"/>
        <v>1051660.1000000001</v>
      </c>
      <c r="BP18" s="36">
        <f t="shared" si="7"/>
        <v>0.43114055844770466</v>
      </c>
      <c r="BQ18" s="36">
        <f t="shared" si="8"/>
        <v>0.56885944155229529</v>
      </c>
      <c r="BR18" s="36" t="str">
        <f>IFERROR((AA18+AB18)/(AA18+AB18+AF18+AG18),"")</f>
        <v/>
      </c>
      <c r="BS18" s="36" t="str">
        <f t="shared" si="10"/>
        <v/>
      </c>
      <c r="BV18" s="38">
        <f>IFERROR((G18+H18)/$BV$3,"")</f>
        <v>0</v>
      </c>
      <c r="BW18" s="37" t="str">
        <f>IFERROR(BR18*BV18,"")</f>
        <v/>
      </c>
      <c r="BX18" s="37" t="str">
        <f>IFERROR(BS18*BV18,"")</f>
        <v/>
      </c>
      <c r="CB18" s="38">
        <f>IFERROR((F18)/$CB$3,"")</f>
        <v>1.2163343889592907E-3</v>
      </c>
      <c r="CC18" s="37">
        <f>IFERROR(BP18*CB18,"")</f>
        <v>5.2441108771505616E-4</v>
      </c>
      <c r="CD18" s="37">
        <f>IFERROR(BQ18*CB18,"")</f>
        <v>6.9192330124423441E-4</v>
      </c>
    </row>
    <row r="19" spans="1:82" x14ac:dyDescent="0.35">
      <c r="A19" s="8">
        <v>2020</v>
      </c>
      <c r="B19" s="9">
        <v>1009</v>
      </c>
      <c r="C19" s="10" t="s">
        <v>57</v>
      </c>
      <c r="D19" s="10" t="s">
        <v>35</v>
      </c>
      <c r="E19" s="10" t="s">
        <v>36</v>
      </c>
      <c r="F19" s="11">
        <v>417.57</v>
      </c>
      <c r="G19" s="11">
        <v>2120.1149999999998</v>
      </c>
      <c r="H19" s="11">
        <v>97</v>
      </c>
      <c r="I19" s="11" t="s">
        <v>25</v>
      </c>
      <c r="J19" s="11">
        <v>2634.6849999999999</v>
      </c>
      <c r="K19" s="12">
        <v>0.127</v>
      </c>
      <c r="L19" s="12">
        <v>0.36399999999999999</v>
      </c>
      <c r="M19" s="12">
        <v>1.2999999999999999E-2</v>
      </c>
      <c r="N19" s="12" t="s">
        <v>25</v>
      </c>
      <c r="O19" s="12">
        <v>0.504</v>
      </c>
      <c r="P19" s="13">
        <v>4175</v>
      </c>
      <c r="Q19" s="13">
        <v>21200</v>
      </c>
      <c r="R19" s="13">
        <v>970</v>
      </c>
      <c r="S19" s="13" t="s">
        <v>25</v>
      </c>
      <c r="T19" s="13">
        <v>26345</v>
      </c>
      <c r="U19" s="14">
        <v>0.127</v>
      </c>
      <c r="V19" s="14">
        <v>0.36399999999999999</v>
      </c>
      <c r="W19" s="14">
        <v>1.2999999999999999E-2</v>
      </c>
      <c r="X19" s="14" t="s">
        <v>25</v>
      </c>
      <c r="Y19" s="14">
        <v>0.504</v>
      </c>
      <c r="Z19" s="11">
        <v>72.358000000000004</v>
      </c>
      <c r="AA19" s="11">
        <v>245.279</v>
      </c>
      <c r="AB19" s="11">
        <v>10.707000000000001</v>
      </c>
      <c r="AC19" s="11" t="s">
        <v>25</v>
      </c>
      <c r="AD19" s="11">
        <v>328.34399999999999</v>
      </c>
      <c r="AE19" s="11">
        <v>27.462</v>
      </c>
      <c r="AF19" s="11">
        <v>9.6170000000000009</v>
      </c>
      <c r="AG19" s="11">
        <v>0.4</v>
      </c>
      <c r="AH19" s="11" t="s">
        <v>25</v>
      </c>
      <c r="AI19" s="11">
        <v>37.478999999999999</v>
      </c>
      <c r="AJ19" s="13">
        <v>72.358000000000004</v>
      </c>
      <c r="AK19" s="13">
        <v>245.279</v>
      </c>
      <c r="AL19" s="13">
        <v>10.707000000000001</v>
      </c>
      <c r="AM19" s="13" t="s">
        <v>25</v>
      </c>
      <c r="AN19" s="13">
        <v>328.34399999999999</v>
      </c>
      <c r="AO19" s="13">
        <v>27.462</v>
      </c>
      <c r="AP19" s="13">
        <v>9.6170000000000009</v>
      </c>
      <c r="AQ19" s="13">
        <v>0.4</v>
      </c>
      <c r="AR19" s="13" t="s">
        <v>25</v>
      </c>
      <c r="AS19" s="13">
        <v>37.478999999999999</v>
      </c>
      <c r="AT19" s="15">
        <v>10</v>
      </c>
      <c r="AU19" s="15">
        <v>10</v>
      </c>
      <c r="AV19" s="15">
        <v>10</v>
      </c>
      <c r="AW19" s="15" t="s">
        <v>25</v>
      </c>
      <c r="AX19" s="10" t="s">
        <v>6</v>
      </c>
      <c r="AY19" s="10" t="str">
        <f>IFERROR(VLOOKUP(B19,Sales!$B$4:$H$2834,7,FALSE),"Not Found")</f>
        <v>Municipal</v>
      </c>
      <c r="AZ19" s="30">
        <f>IFERROR(SUMIFS(Sales!$K$4:$K$2834,Sales!$B$4:$B$2834,$B19,Sales!$G$4:$G$2834,$D19),"")</f>
        <v>79707</v>
      </c>
      <c r="BA19" s="30">
        <f>IFERROR(SUMIFS(Sales!$N$4:$N$2834,Sales!$B$4:$B$2834,$B19,Sales!$G$4:$G$2834,$D19),"")</f>
        <v>115734</v>
      </c>
      <c r="BB19" s="30">
        <f>IFERROR(SUMIFS(Sales!$Q$4:$Q$2834,Sales!$B$4:$B$2834,$B19,Sales!$G$4:$G$2834,$D19),"")</f>
        <v>140967</v>
      </c>
      <c r="BC19" s="30">
        <f t="shared" si="1"/>
        <v>336408</v>
      </c>
      <c r="BD19" s="33"/>
      <c r="BE19" s="35">
        <f t="shared" si="2"/>
        <v>5.2388121494975348E-3</v>
      </c>
      <c r="BF19" s="35">
        <f t="shared" si="3"/>
        <v>1.8318860490434959E-2</v>
      </c>
      <c r="BG19" s="35">
        <f t="shared" si="4"/>
        <v>6.8810430810047746E-4</v>
      </c>
      <c r="BH19" s="35">
        <f t="shared" si="5"/>
        <v>7.8318143444864562E-3</v>
      </c>
      <c r="BJ19" s="31">
        <f>IFERROR(SUMIFS(Sales!$J$4:$J$2834,Sales!$B$4:$B$2834,$B19,Sales!$G$4:$G$2834,$D19),"")</f>
        <v>10956</v>
      </c>
      <c r="BK19" s="31">
        <f>IFERROR(SUMIFS(Sales!$M$4:$M$2834,Sales!$B$4:$B$2834,$B19,Sales!$G$4:$G$2834,$D19),"")</f>
        <v>12814</v>
      </c>
      <c r="BL19" s="31">
        <f>IFERROR(SUMIFS(Sales!$P$4:$P$2834,Sales!$B$4:$B$2834,$B19,Sales!$G$4:$G$2834,$D19),"")</f>
        <v>11545</v>
      </c>
      <c r="BM19" s="31">
        <f t="shared" si="6"/>
        <v>35315</v>
      </c>
      <c r="BP19" s="36">
        <f t="shared" si="7"/>
        <v>0.72488479262672811</v>
      </c>
      <c r="BQ19" s="36">
        <f t="shared" si="8"/>
        <v>0.27511520737327189</v>
      </c>
      <c r="BR19" s="36">
        <f t="shared" si="9"/>
        <v>0.96234252997146652</v>
      </c>
      <c r="BS19" s="36">
        <f t="shared" si="10"/>
        <v>3.7657470028533521E-2</v>
      </c>
    </row>
    <row r="20" spans="1:82" x14ac:dyDescent="0.35">
      <c r="A20" s="8">
        <v>2020</v>
      </c>
      <c r="B20" s="9">
        <v>1015</v>
      </c>
      <c r="C20" s="10" t="s">
        <v>58</v>
      </c>
      <c r="D20" s="10" t="s">
        <v>59</v>
      </c>
      <c r="E20" s="10" t="s">
        <v>60</v>
      </c>
      <c r="F20" s="11">
        <v>39626.311999999998</v>
      </c>
      <c r="G20" s="11">
        <v>75678.608999999997</v>
      </c>
      <c r="H20" s="11">
        <v>25226.203000000001</v>
      </c>
      <c r="I20" s="11" t="s">
        <v>25</v>
      </c>
      <c r="J20" s="11">
        <v>140531.12400000001</v>
      </c>
      <c r="K20" s="12">
        <v>15.326000000000001</v>
      </c>
      <c r="L20" s="12">
        <v>23.286000000000001</v>
      </c>
      <c r="M20" s="12">
        <v>7.7619999999999996</v>
      </c>
      <c r="N20" s="12" t="s">
        <v>25</v>
      </c>
      <c r="O20" s="12">
        <v>46.374000000000002</v>
      </c>
      <c r="P20" s="13">
        <v>684120.84199999995</v>
      </c>
      <c r="Q20" s="13">
        <v>1262679.9850000001</v>
      </c>
      <c r="R20" s="13">
        <v>420893.32799999998</v>
      </c>
      <c r="S20" s="13" t="s">
        <v>25</v>
      </c>
      <c r="T20" s="13">
        <v>2367694.1549999998</v>
      </c>
      <c r="U20" s="14">
        <v>15.326000000000001</v>
      </c>
      <c r="V20" s="14">
        <v>23.286000000000001</v>
      </c>
      <c r="W20" s="14">
        <v>7.7619999999999996</v>
      </c>
      <c r="X20" s="14" t="s">
        <v>25</v>
      </c>
      <c r="Y20" s="14">
        <v>46.374000000000002</v>
      </c>
      <c r="Z20" s="11">
        <v>5531</v>
      </c>
      <c r="AA20" s="11">
        <v>2279.2379999999998</v>
      </c>
      <c r="AB20" s="11">
        <v>759.74599999999998</v>
      </c>
      <c r="AC20" s="11" t="s">
        <v>25</v>
      </c>
      <c r="AD20" s="11">
        <v>8569.9840000000004</v>
      </c>
      <c r="AE20" s="11">
        <v>4105.6469999999999</v>
      </c>
      <c r="AF20" s="11">
        <v>1365.2180000000001</v>
      </c>
      <c r="AG20" s="11">
        <v>455.07299999999998</v>
      </c>
      <c r="AH20" s="11" t="s">
        <v>25</v>
      </c>
      <c r="AI20" s="11">
        <v>5925.9380000000001</v>
      </c>
      <c r="AJ20" s="13">
        <v>5531</v>
      </c>
      <c r="AK20" s="13">
        <v>2279.2379999999998</v>
      </c>
      <c r="AL20" s="13">
        <v>759.74599999999998</v>
      </c>
      <c r="AM20" s="13" t="s">
        <v>25</v>
      </c>
      <c r="AN20" s="13">
        <v>8569.9840000000004</v>
      </c>
      <c r="AO20" s="13">
        <v>4105.6469999999999</v>
      </c>
      <c r="AP20" s="13">
        <v>1365.2180000000001</v>
      </c>
      <c r="AQ20" s="13">
        <v>455.07299999999998</v>
      </c>
      <c r="AR20" s="13" t="s">
        <v>25</v>
      </c>
      <c r="AS20" s="13">
        <v>5925.9380000000001</v>
      </c>
      <c r="AT20" s="15">
        <v>17.263999999999999</v>
      </c>
      <c r="AU20" s="15">
        <v>16.684999999999999</v>
      </c>
      <c r="AV20" s="15">
        <v>16.684999999999999</v>
      </c>
      <c r="AW20" s="15" t="s">
        <v>25</v>
      </c>
      <c r="AX20" s="10" t="s">
        <v>6</v>
      </c>
      <c r="AY20" s="10" t="str">
        <f>IFERROR(VLOOKUP(B20,Sales!$B$4:$H$2834,7,FALSE),"Not Found")</f>
        <v>Municipal</v>
      </c>
      <c r="AZ20" s="30">
        <f>IFERROR(SUMIFS(Sales!$K$4:$K$2834,Sales!$B$4:$B$2834,$B20,Sales!$G$4:$G$2834,$D20),"")</f>
        <v>4669760</v>
      </c>
      <c r="BA20" s="30">
        <f>IFERROR(SUMIFS(Sales!$N$4:$N$2834,Sales!$B$4:$B$2834,$B20,Sales!$G$4:$G$2834,$D20),"")</f>
        <v>5430542</v>
      </c>
      <c r="BB20" s="30">
        <f>IFERROR(SUMIFS(Sales!$Q$4:$Q$2834,Sales!$B$4:$B$2834,$B20,Sales!$G$4:$G$2834,$D20),"")</f>
        <v>2987566</v>
      </c>
      <c r="BC20" s="30">
        <f t="shared" si="1"/>
        <v>13087868</v>
      </c>
      <c r="BD20" s="33"/>
      <c r="BE20" s="35">
        <f t="shared" si="2"/>
        <v>8.4857277461796755E-3</v>
      </c>
      <c r="BF20" s="35">
        <f t="shared" si="3"/>
        <v>1.3935737721943776E-2</v>
      </c>
      <c r="BG20" s="35">
        <f t="shared" si="4"/>
        <v>8.4437307828513254E-3</v>
      </c>
      <c r="BH20" s="35">
        <f t="shared" si="5"/>
        <v>1.0737510800078363E-2</v>
      </c>
      <c r="BJ20" s="31">
        <f>IFERROR(SUMIFS(Sales!$J$4:$J$2834,Sales!$B$4:$B$2834,$B20,Sales!$G$4:$G$2834,$D20),"")</f>
        <v>493052.4</v>
      </c>
      <c r="BK20" s="31">
        <f>IFERROR(SUMIFS(Sales!$M$4:$M$2834,Sales!$B$4:$B$2834,$B20,Sales!$G$4:$G$2834,$D20),"")</f>
        <v>507085.8</v>
      </c>
      <c r="BL20" s="31">
        <f>IFERROR(SUMIFS(Sales!$P$4:$P$2834,Sales!$B$4:$B$2834,$B20,Sales!$G$4:$G$2834,$D20),"")</f>
        <v>178784.1</v>
      </c>
      <c r="BM20" s="31">
        <f t="shared" si="6"/>
        <v>1178922.3</v>
      </c>
      <c r="BP20" s="36">
        <f t="shared" si="7"/>
        <v>0.57395482059268121</v>
      </c>
      <c r="BQ20" s="36">
        <f t="shared" si="8"/>
        <v>0.42604517940731873</v>
      </c>
      <c r="BR20" s="36">
        <f t="shared" si="9"/>
        <v>0.62539864485957264</v>
      </c>
      <c r="BS20" s="36">
        <f t="shared" si="10"/>
        <v>0.37460135514042731</v>
      </c>
    </row>
    <row r="21" spans="1:82" x14ac:dyDescent="0.35">
      <c r="A21" s="8">
        <v>2020</v>
      </c>
      <c r="B21" s="9">
        <v>1050</v>
      </c>
      <c r="C21" s="10" t="s">
        <v>61</v>
      </c>
      <c r="D21" s="10" t="s">
        <v>32</v>
      </c>
      <c r="E21" s="10" t="s">
        <v>33</v>
      </c>
      <c r="F21" s="11">
        <v>496</v>
      </c>
      <c r="G21" s="11">
        <v>2652</v>
      </c>
      <c r="H21" s="11">
        <v>60</v>
      </c>
      <c r="I21" s="11" t="s">
        <v>25</v>
      </c>
      <c r="J21" s="11">
        <v>3208</v>
      </c>
      <c r="K21" s="12">
        <v>2E-3</v>
      </c>
      <c r="L21" s="12">
        <v>0.5</v>
      </c>
      <c r="M21" s="12">
        <v>9.8000000000000004E-2</v>
      </c>
      <c r="N21" s="12" t="s">
        <v>25</v>
      </c>
      <c r="O21" s="12">
        <v>0.6</v>
      </c>
      <c r="P21" s="13">
        <v>3122</v>
      </c>
      <c r="Q21" s="13">
        <v>22020</v>
      </c>
      <c r="R21" s="13">
        <v>903</v>
      </c>
      <c r="S21" s="13" t="s">
        <v>25</v>
      </c>
      <c r="T21" s="13">
        <v>26045</v>
      </c>
      <c r="U21" s="14">
        <v>2E-3</v>
      </c>
      <c r="V21" s="14">
        <v>0.5</v>
      </c>
      <c r="W21" s="14">
        <v>9.8000000000000004E-2</v>
      </c>
      <c r="X21" s="14" t="s">
        <v>25</v>
      </c>
      <c r="Y21" s="14">
        <v>0.6</v>
      </c>
      <c r="Z21" s="11">
        <v>64</v>
      </c>
      <c r="AA21" s="11">
        <v>629</v>
      </c>
      <c r="AB21" s="11">
        <v>20</v>
      </c>
      <c r="AC21" s="11" t="s">
        <v>25</v>
      </c>
      <c r="AD21" s="11">
        <v>713</v>
      </c>
      <c r="AE21" s="11">
        <v>26</v>
      </c>
      <c r="AF21" s="11">
        <v>191</v>
      </c>
      <c r="AG21" s="11">
        <v>7</v>
      </c>
      <c r="AH21" s="11" t="s">
        <v>25</v>
      </c>
      <c r="AI21" s="11">
        <v>224</v>
      </c>
      <c r="AJ21" s="13">
        <v>64</v>
      </c>
      <c r="AK21" s="13">
        <v>629</v>
      </c>
      <c r="AL21" s="13">
        <v>20</v>
      </c>
      <c r="AM21" s="13" t="s">
        <v>25</v>
      </c>
      <c r="AN21" s="13">
        <v>713</v>
      </c>
      <c r="AO21" s="13">
        <v>26</v>
      </c>
      <c r="AP21" s="13">
        <v>191</v>
      </c>
      <c r="AQ21" s="13">
        <v>7</v>
      </c>
      <c r="AR21" s="13" t="s">
        <v>25</v>
      </c>
      <c r="AS21" s="13">
        <v>224</v>
      </c>
      <c r="AT21" s="15">
        <v>11.366</v>
      </c>
      <c r="AU21" s="15">
        <v>11.728</v>
      </c>
      <c r="AV21" s="15">
        <v>15</v>
      </c>
      <c r="AW21" s="15" t="s">
        <v>25</v>
      </c>
      <c r="AX21" s="10" t="s">
        <v>6</v>
      </c>
      <c r="AY21" s="10" t="str">
        <f>IFERROR(VLOOKUP(B21,Sales!$B$4:$H$2834,7,FALSE),"Not Found")</f>
        <v>Municipal</v>
      </c>
      <c r="AZ21" s="30">
        <f>IFERROR(SUMIFS(Sales!$K$4:$K$2834,Sales!$B$4:$B$2834,$B21,Sales!$G$4:$G$2834,$D21),"")</f>
        <v>87879</v>
      </c>
      <c r="BA21" s="30">
        <f>IFERROR(SUMIFS(Sales!$N$4:$N$2834,Sales!$B$4:$B$2834,$B21,Sales!$G$4:$G$2834,$D21),"")</f>
        <v>80786</v>
      </c>
      <c r="BB21" s="30">
        <f>IFERROR(SUMIFS(Sales!$Q$4:$Q$2834,Sales!$B$4:$B$2834,$B21,Sales!$G$4:$G$2834,$D21),"")</f>
        <v>73947</v>
      </c>
      <c r="BC21" s="30">
        <f t="shared" si="1"/>
        <v>242612</v>
      </c>
      <c r="BD21" s="33"/>
      <c r="BE21" s="35">
        <f t="shared" si="2"/>
        <v>5.6441243072861552E-3</v>
      </c>
      <c r="BF21" s="35">
        <f t="shared" si="3"/>
        <v>3.282747010620652E-2</v>
      </c>
      <c r="BG21" s="35">
        <f t="shared" si="4"/>
        <v>8.1139194287800718E-4</v>
      </c>
      <c r="BH21" s="35">
        <f t="shared" si="5"/>
        <v>1.3222758973175276E-2</v>
      </c>
      <c r="BJ21" s="31">
        <f>IFERROR(SUMIFS(Sales!$J$4:$J$2834,Sales!$B$4:$B$2834,$B21,Sales!$G$4:$G$2834,$D21),"")</f>
        <v>12332</v>
      </c>
      <c r="BK21" s="31">
        <f>IFERROR(SUMIFS(Sales!$M$4:$M$2834,Sales!$B$4:$B$2834,$B21,Sales!$G$4:$G$2834,$D21),"")</f>
        <v>14468</v>
      </c>
      <c r="BL21" s="31">
        <f>IFERROR(SUMIFS(Sales!$P$4:$P$2834,Sales!$B$4:$B$2834,$B21,Sales!$G$4:$G$2834,$D21),"")</f>
        <v>8674</v>
      </c>
      <c r="BM21" s="31">
        <f t="shared" si="6"/>
        <v>35474</v>
      </c>
      <c r="BP21" s="36">
        <f t="shared" si="7"/>
        <v>0.71111111111111114</v>
      </c>
      <c r="BQ21" s="36">
        <f t="shared" si="8"/>
        <v>0.28888888888888886</v>
      </c>
      <c r="BR21" s="36">
        <f t="shared" si="9"/>
        <v>0.76623376623376627</v>
      </c>
      <c r="BS21" s="36">
        <f t="shared" si="10"/>
        <v>0.23376623376623376</v>
      </c>
    </row>
    <row r="22" spans="1:82" x14ac:dyDescent="0.35">
      <c r="A22" s="8">
        <v>2020</v>
      </c>
      <c r="B22" s="9">
        <v>1167</v>
      </c>
      <c r="C22" s="10" t="s">
        <v>62</v>
      </c>
      <c r="D22" s="10" t="s">
        <v>63</v>
      </c>
      <c r="E22" s="10" t="s">
        <v>45</v>
      </c>
      <c r="F22" s="11">
        <v>249213.88200000001</v>
      </c>
      <c r="G22" s="11">
        <v>207507.10699999999</v>
      </c>
      <c r="H22" s="11"/>
      <c r="I22" s="11" t="s">
        <v>25</v>
      </c>
      <c r="J22" s="11">
        <v>456720.989</v>
      </c>
      <c r="K22" s="12">
        <v>54.758000000000003</v>
      </c>
      <c r="L22" s="12">
        <v>34.648000000000003</v>
      </c>
      <c r="M22" s="12" t="s">
        <v>25</v>
      </c>
      <c r="N22" s="12" t="s">
        <v>25</v>
      </c>
      <c r="O22" s="12">
        <v>89.406000000000006</v>
      </c>
      <c r="P22" s="13">
        <v>1083812.4669999999</v>
      </c>
      <c r="Q22" s="13">
        <v>2640679.6690000002</v>
      </c>
      <c r="R22" s="13" t="s">
        <v>25</v>
      </c>
      <c r="S22" s="13" t="s">
        <v>25</v>
      </c>
      <c r="T22" s="13">
        <v>3724492.1359999999</v>
      </c>
      <c r="U22" s="14">
        <v>54.758000000000003</v>
      </c>
      <c r="V22" s="14">
        <v>34.648000000000003</v>
      </c>
      <c r="W22" s="14" t="s">
        <v>25</v>
      </c>
      <c r="X22" s="14" t="s">
        <v>25</v>
      </c>
      <c r="Y22" s="14">
        <v>89.406000000000006</v>
      </c>
      <c r="Z22" s="11">
        <v>24568.811000000002</v>
      </c>
      <c r="AA22" s="11">
        <v>45384.743000000002</v>
      </c>
      <c r="AB22" s="11"/>
      <c r="AC22" s="11" t="s">
        <v>25</v>
      </c>
      <c r="AD22" s="11">
        <v>69953.554000000004</v>
      </c>
      <c r="AE22" s="11">
        <v>17942.169000000002</v>
      </c>
      <c r="AF22" s="11">
        <v>12287.106</v>
      </c>
      <c r="AG22" s="11"/>
      <c r="AH22" s="11" t="s">
        <v>25</v>
      </c>
      <c r="AI22" s="11">
        <v>30229.275000000001</v>
      </c>
      <c r="AJ22" s="13">
        <v>24568.811000000002</v>
      </c>
      <c r="AK22" s="13">
        <v>45384.743000000002</v>
      </c>
      <c r="AL22" s="13" t="s">
        <v>25</v>
      </c>
      <c r="AM22" s="13" t="s">
        <v>25</v>
      </c>
      <c r="AN22" s="13">
        <v>69953.554000000004</v>
      </c>
      <c r="AO22" s="13">
        <v>17942.169000000002</v>
      </c>
      <c r="AP22" s="13">
        <v>12287.106</v>
      </c>
      <c r="AQ22" s="13" t="s">
        <v>25</v>
      </c>
      <c r="AR22" s="13" t="s">
        <v>25</v>
      </c>
      <c r="AS22" s="13">
        <v>30229.275000000001</v>
      </c>
      <c r="AT22" s="15">
        <v>4.3490000000000002</v>
      </c>
      <c r="AU22" s="15">
        <v>12.726000000000001</v>
      </c>
      <c r="AV22" s="15" t="s">
        <v>25</v>
      </c>
      <c r="AW22" s="15" t="s">
        <v>25</v>
      </c>
      <c r="AX22" s="10" t="s">
        <v>64</v>
      </c>
      <c r="AY22" s="10" t="str">
        <f>IFERROR(VLOOKUP(B22,Sales!$B$4:$H$2834,7,FALSE),"Not Found")</f>
        <v>Investor Owned</v>
      </c>
      <c r="AZ22" s="30">
        <f>IFERROR(SUMIFS(Sales!$K$4:$K$2834,Sales!$B$4:$B$2834,$B22,Sales!$G$4:$G$2834,$D22),"")</f>
        <v>12744849</v>
      </c>
      <c r="BA22" s="30">
        <f>IFERROR(SUMIFS(Sales!$N$4:$N$2834,Sales!$B$4:$B$2834,$B22,Sales!$G$4:$G$2834,$D22),"")</f>
        <v>14165167</v>
      </c>
      <c r="BB22" s="30">
        <f>IFERROR(SUMIFS(Sales!$Q$4:$Q$2834,Sales!$B$4:$B$2834,$B22,Sales!$G$4:$G$2834,$D22),"")</f>
        <v>1125716</v>
      </c>
      <c r="BC22" s="30">
        <f t="shared" si="1"/>
        <v>28035732</v>
      </c>
      <c r="BD22" s="33"/>
      <c r="BE22" s="35">
        <f t="shared" si="2"/>
        <v>1.9554086674545928E-2</v>
      </c>
      <c r="BF22" s="35">
        <f t="shared" si="3"/>
        <v>1.4649111231798396E-2</v>
      </c>
      <c r="BG22" s="35">
        <f t="shared" si="4"/>
        <v>0</v>
      </c>
      <c r="BH22" s="35">
        <f t="shared" si="5"/>
        <v>1.6290674664745691E-2</v>
      </c>
      <c r="BJ22" s="31">
        <f>IFERROR(SUMIFS(Sales!$J$4:$J$2834,Sales!$B$4:$B$2834,$B22,Sales!$G$4:$G$2834,$D22),"")</f>
        <v>1336796.7</v>
      </c>
      <c r="BK22" s="31">
        <f>IFERROR(SUMIFS(Sales!$M$4:$M$2834,Sales!$B$4:$B$2834,$B22,Sales!$G$4:$G$2834,$D22),"")</f>
        <v>642289.39999999991</v>
      </c>
      <c r="BL22" s="31">
        <f>IFERROR(SUMIFS(Sales!$P$4:$P$2834,Sales!$B$4:$B$2834,$B22,Sales!$G$4:$G$2834,$D22),"")</f>
        <v>37968.300000000003</v>
      </c>
      <c r="BM22" s="31">
        <f t="shared" si="6"/>
        <v>2017054.4</v>
      </c>
      <c r="BP22" s="36">
        <f t="shared" si="7"/>
        <v>0.57794035799692223</v>
      </c>
      <c r="BQ22" s="36">
        <f t="shared" si="8"/>
        <v>0.42205964200307783</v>
      </c>
      <c r="BR22" s="36">
        <f t="shared" si="9"/>
        <v>0.78694794404805712</v>
      </c>
      <c r="BS22" s="36">
        <f t="shared" si="10"/>
        <v>0.21305205595194285</v>
      </c>
      <c r="BV22" s="38">
        <f>IFERROR((G22+H22)/$BV$3,"")</f>
        <v>1.9653167754830819E-2</v>
      </c>
      <c r="BW22" s="37">
        <f>IFERROR(BR22*BV22,"")</f>
        <v>1.5466019958695683E-2</v>
      </c>
      <c r="BX22" s="37">
        <f>IFERROR(BS22*BV22,"")</f>
        <v>4.1871477961351348E-3</v>
      </c>
      <c r="CB22" s="38">
        <f>IFERROR((F22)/$CB$3,"")</f>
        <v>2.49693092984055E-2</v>
      </c>
      <c r="CC22" s="37">
        <f>IFERROR(BP22*CB22,"")</f>
        <v>1.4430771554856354E-2</v>
      </c>
      <c r="CD22" s="37">
        <f>IFERROR(BQ22*CB22,"")</f>
        <v>1.0538537743549148E-2</v>
      </c>
    </row>
    <row r="23" spans="1:82" x14ac:dyDescent="0.35">
      <c r="A23" s="8">
        <v>2020</v>
      </c>
      <c r="B23" s="9">
        <v>1251</v>
      </c>
      <c r="C23" s="10" t="s">
        <v>65</v>
      </c>
      <c r="D23" s="10" t="s">
        <v>66</v>
      </c>
      <c r="E23" s="10" t="s">
        <v>36</v>
      </c>
      <c r="F23" s="11">
        <v>254</v>
      </c>
      <c r="G23" s="11">
        <v>5</v>
      </c>
      <c r="H23" s="11">
        <v>810</v>
      </c>
      <c r="I23" s="11">
        <v>0</v>
      </c>
      <c r="J23" s="11">
        <v>1069</v>
      </c>
      <c r="K23" s="12">
        <v>5.6000000000000001E-2</v>
      </c>
      <c r="L23" s="12">
        <v>1E-3</v>
      </c>
      <c r="M23" s="12">
        <v>0</v>
      </c>
      <c r="N23" s="12">
        <v>0</v>
      </c>
      <c r="O23" s="12">
        <v>5.7000000000000002E-2</v>
      </c>
      <c r="P23" s="13">
        <v>3996</v>
      </c>
      <c r="Q23" s="13">
        <v>73</v>
      </c>
      <c r="R23" s="13">
        <v>8654</v>
      </c>
      <c r="S23" s="13">
        <v>0</v>
      </c>
      <c r="T23" s="13">
        <v>12723</v>
      </c>
      <c r="U23" s="14">
        <v>5.6000000000000001E-2</v>
      </c>
      <c r="V23" s="14">
        <v>1E-3</v>
      </c>
      <c r="W23" s="14">
        <v>0</v>
      </c>
      <c r="X23" s="14">
        <v>0</v>
      </c>
      <c r="Y23" s="14">
        <v>5.7000000000000002E-2</v>
      </c>
      <c r="Z23" s="11">
        <v>45.936</v>
      </c>
      <c r="AA23" s="11">
        <v>5.5E-2</v>
      </c>
      <c r="AB23" s="11">
        <v>5.6210000000000004</v>
      </c>
      <c r="AC23" s="11">
        <v>0</v>
      </c>
      <c r="AD23" s="11">
        <v>51.612000000000002</v>
      </c>
      <c r="AE23" s="11">
        <v>100.349</v>
      </c>
      <c r="AF23" s="11">
        <v>2.048</v>
      </c>
      <c r="AG23" s="11">
        <v>0</v>
      </c>
      <c r="AH23" s="11">
        <v>0</v>
      </c>
      <c r="AI23" s="11">
        <v>102.39700000000001</v>
      </c>
      <c r="AJ23" s="13">
        <v>45.936</v>
      </c>
      <c r="AK23" s="13">
        <v>5.5E-2</v>
      </c>
      <c r="AL23" s="13">
        <v>5.6210000000000004</v>
      </c>
      <c r="AM23" s="13">
        <v>0</v>
      </c>
      <c r="AN23" s="13">
        <v>51.612000000000002</v>
      </c>
      <c r="AO23" s="13">
        <v>100.349</v>
      </c>
      <c r="AP23" s="13">
        <v>2.048</v>
      </c>
      <c r="AQ23" s="13">
        <v>0</v>
      </c>
      <c r="AR23" s="13">
        <v>0</v>
      </c>
      <c r="AS23" s="13">
        <v>102.39700000000001</v>
      </c>
      <c r="AT23" s="15">
        <v>15.734</v>
      </c>
      <c r="AU23" s="15">
        <v>14.667</v>
      </c>
      <c r="AV23" s="15">
        <v>10.683999999999999</v>
      </c>
      <c r="AW23" s="15">
        <v>0</v>
      </c>
      <c r="AX23" s="10" t="s">
        <v>6</v>
      </c>
      <c r="AY23" s="10" t="str">
        <f>IFERROR(VLOOKUP(B23,Sales!$B$4:$H$2834,7,FALSE),"Not Found")</f>
        <v>Cooperative</v>
      </c>
      <c r="AZ23" s="30">
        <f>IFERROR(SUMIFS(Sales!$K$4:$K$2834,Sales!$B$4:$B$2834,$B23,Sales!$G$4:$G$2834,$D23),"")</f>
        <v>200616</v>
      </c>
      <c r="BA23" s="30">
        <f>IFERROR(SUMIFS(Sales!$N$4:$N$2834,Sales!$B$4:$B$2834,$B23,Sales!$G$4:$G$2834,$D23),"")</f>
        <v>25866</v>
      </c>
      <c r="BB23" s="30">
        <f>IFERROR(SUMIFS(Sales!$Q$4:$Q$2834,Sales!$B$4:$B$2834,$B23,Sales!$G$4:$G$2834,$D23),"")</f>
        <v>98621</v>
      </c>
      <c r="BC23" s="30">
        <f t="shared" si="1"/>
        <v>325103</v>
      </c>
      <c r="BD23" s="33"/>
      <c r="BE23" s="35">
        <f t="shared" si="2"/>
        <v>1.2661004107349363E-3</v>
      </c>
      <c r="BF23" s="35">
        <f t="shared" si="3"/>
        <v>1.9330395113276115E-4</v>
      </c>
      <c r="BG23" s="35">
        <f t="shared" si="4"/>
        <v>8.2132608673609071E-3</v>
      </c>
      <c r="BH23" s="35">
        <f t="shared" si="5"/>
        <v>3.2881886663611226E-3</v>
      </c>
      <c r="BJ23" s="31">
        <f>IFERROR(SUMIFS(Sales!$J$4:$J$2834,Sales!$B$4:$B$2834,$B23,Sales!$G$4:$G$2834,$D23),"")</f>
        <v>26945</v>
      </c>
      <c r="BK23" s="31">
        <f>IFERROR(SUMIFS(Sales!$M$4:$M$2834,Sales!$B$4:$B$2834,$B23,Sales!$G$4:$G$2834,$D23),"")</f>
        <v>2738</v>
      </c>
      <c r="BL23" s="31">
        <f>IFERROR(SUMIFS(Sales!$P$4:$P$2834,Sales!$B$4:$B$2834,$B23,Sales!$G$4:$G$2834,$D23),"")</f>
        <v>7419</v>
      </c>
      <c r="BM23" s="31">
        <f t="shared" si="6"/>
        <v>37102</v>
      </c>
      <c r="BP23" s="36">
        <f t="shared" si="7"/>
        <v>0.31401715828690568</v>
      </c>
      <c r="BQ23" s="36">
        <f t="shared" si="8"/>
        <v>0.68598284171309432</v>
      </c>
      <c r="BR23" s="36">
        <f t="shared" si="9"/>
        <v>0.73485240807871566</v>
      </c>
      <c r="BS23" s="36">
        <f t="shared" si="10"/>
        <v>0.26514759192128429</v>
      </c>
    </row>
    <row r="24" spans="1:82" x14ac:dyDescent="0.35">
      <c r="A24" s="8">
        <v>2020</v>
      </c>
      <c r="B24" s="9">
        <v>1273</v>
      </c>
      <c r="C24" s="10" t="s">
        <v>67</v>
      </c>
      <c r="D24" s="10" t="s">
        <v>59</v>
      </c>
      <c r="E24" s="10" t="s">
        <v>60</v>
      </c>
      <c r="F24" s="11">
        <v>12.262</v>
      </c>
      <c r="G24" s="11" t="s">
        <v>25</v>
      </c>
      <c r="H24" s="11" t="s">
        <v>25</v>
      </c>
      <c r="I24" s="11" t="s">
        <v>25</v>
      </c>
      <c r="J24" s="11">
        <v>12.262</v>
      </c>
      <c r="K24" s="12">
        <v>4.0000000000000001E-3</v>
      </c>
      <c r="L24" s="12" t="s">
        <v>25</v>
      </c>
      <c r="M24" s="12" t="s">
        <v>25</v>
      </c>
      <c r="N24" s="12" t="s">
        <v>25</v>
      </c>
      <c r="O24" s="12">
        <v>4.0000000000000001E-3</v>
      </c>
      <c r="P24" s="13">
        <v>143.58199999999999</v>
      </c>
      <c r="Q24" s="13" t="s">
        <v>25</v>
      </c>
      <c r="R24" s="13" t="s">
        <v>25</v>
      </c>
      <c r="S24" s="13" t="s">
        <v>25</v>
      </c>
      <c r="T24" s="13">
        <v>143.58199999999999</v>
      </c>
      <c r="U24" s="14">
        <v>4.0000000000000001E-3</v>
      </c>
      <c r="V24" s="14" t="s">
        <v>25</v>
      </c>
      <c r="W24" s="14" t="s">
        <v>25</v>
      </c>
      <c r="X24" s="14" t="s">
        <v>25</v>
      </c>
      <c r="Y24" s="14">
        <v>4.0000000000000001E-3</v>
      </c>
      <c r="Z24" s="11">
        <v>2.1320000000000001</v>
      </c>
      <c r="AA24" s="11" t="s">
        <v>25</v>
      </c>
      <c r="AB24" s="11" t="s">
        <v>25</v>
      </c>
      <c r="AC24" s="11" t="s">
        <v>25</v>
      </c>
      <c r="AD24" s="11">
        <v>2.1320000000000001</v>
      </c>
      <c r="AE24" s="11">
        <v>0.54100000000000004</v>
      </c>
      <c r="AF24" s="11" t="s">
        <v>25</v>
      </c>
      <c r="AG24" s="11" t="s">
        <v>25</v>
      </c>
      <c r="AH24" s="11" t="s">
        <v>25</v>
      </c>
      <c r="AI24" s="11">
        <v>0.54100000000000004</v>
      </c>
      <c r="AJ24" s="13">
        <v>12.606999999999999</v>
      </c>
      <c r="AK24" s="13" t="s">
        <v>25</v>
      </c>
      <c r="AL24" s="13" t="s">
        <v>25</v>
      </c>
      <c r="AM24" s="13" t="s">
        <v>25</v>
      </c>
      <c r="AN24" s="13">
        <v>12.606999999999999</v>
      </c>
      <c r="AO24" s="13">
        <v>0.54100000000000004</v>
      </c>
      <c r="AP24" s="13" t="s">
        <v>25</v>
      </c>
      <c r="AQ24" s="13" t="s">
        <v>25</v>
      </c>
      <c r="AR24" s="13" t="s">
        <v>25</v>
      </c>
      <c r="AS24" s="13">
        <v>0.54100000000000004</v>
      </c>
      <c r="AT24" s="15">
        <v>12.57</v>
      </c>
      <c r="AU24" s="15" t="s">
        <v>25</v>
      </c>
      <c r="AV24" s="15" t="s">
        <v>25</v>
      </c>
      <c r="AW24" s="15" t="s">
        <v>25</v>
      </c>
      <c r="AX24" s="10" t="s">
        <v>68</v>
      </c>
      <c r="AY24" s="10" t="str">
        <f>IFERROR(VLOOKUP(B24,Sales!$B$4:$H$2834,7,FALSE),"Not Found")</f>
        <v>Cooperative</v>
      </c>
      <c r="AZ24" s="30">
        <f>IFERROR(SUMIFS(Sales!$K$4:$K$2834,Sales!$B$4:$B$2834,$B24,Sales!$G$4:$G$2834,$D24),"")</f>
        <v>161876</v>
      </c>
      <c r="BA24" s="30">
        <f>IFERROR(SUMIFS(Sales!$N$4:$N$2834,Sales!$B$4:$B$2834,$B24,Sales!$G$4:$G$2834,$D24),"")</f>
        <v>46692</v>
      </c>
      <c r="BB24" s="30">
        <f>IFERROR(SUMIFS(Sales!$Q$4:$Q$2834,Sales!$B$4:$B$2834,$B24,Sales!$G$4:$G$2834,$D24),"")</f>
        <v>0</v>
      </c>
      <c r="BC24" s="30">
        <f t="shared" si="1"/>
        <v>208568</v>
      </c>
      <c r="BD24" s="33"/>
      <c r="BE24" s="35">
        <f t="shared" si="2"/>
        <v>7.5749339000222394E-5</v>
      </c>
      <c r="BF24" s="35" t="str">
        <f t="shared" si="3"/>
        <v/>
      </c>
      <c r="BG24" s="35" t="str">
        <f t="shared" si="4"/>
        <v/>
      </c>
      <c r="BH24" s="35">
        <f t="shared" si="5"/>
        <v>5.8791377392505084E-5</v>
      </c>
      <c r="BJ24" s="31">
        <f>IFERROR(SUMIFS(Sales!$J$4:$J$2834,Sales!$B$4:$B$2834,$B24,Sales!$G$4:$G$2834,$D24),"")</f>
        <v>17665.400000000001</v>
      </c>
      <c r="BK24" s="31">
        <f>IFERROR(SUMIFS(Sales!$M$4:$M$2834,Sales!$B$4:$B$2834,$B24,Sales!$G$4:$G$2834,$D24),"")</f>
        <v>5644.3</v>
      </c>
      <c r="BL24" s="31">
        <f>IFERROR(SUMIFS(Sales!$P$4:$P$2834,Sales!$B$4:$B$2834,$B24,Sales!$G$4:$G$2834,$D24),"")</f>
        <v>0</v>
      </c>
      <c r="BM24" s="31">
        <f t="shared" si="6"/>
        <v>23309.7</v>
      </c>
      <c r="BP24" s="36">
        <f t="shared" si="7"/>
        <v>0.79760568649457542</v>
      </c>
      <c r="BQ24" s="36">
        <f t="shared" si="8"/>
        <v>0.20239431350542464</v>
      </c>
      <c r="BR24" s="36" t="str">
        <f t="shared" si="9"/>
        <v/>
      </c>
      <c r="BS24" s="36" t="str">
        <f t="shared" si="10"/>
        <v/>
      </c>
    </row>
    <row r="25" spans="1:82" x14ac:dyDescent="0.35">
      <c r="A25" s="8">
        <v>2020</v>
      </c>
      <c r="B25" s="9">
        <v>1366</v>
      </c>
      <c r="C25" s="10" t="s">
        <v>69</v>
      </c>
      <c r="D25" s="10" t="s">
        <v>70</v>
      </c>
      <c r="E25" s="10" t="s">
        <v>36</v>
      </c>
      <c r="F25" s="11">
        <v>896</v>
      </c>
      <c r="G25" s="11">
        <v>1002</v>
      </c>
      <c r="H25" s="11" t="s">
        <v>25</v>
      </c>
      <c r="I25" s="11" t="s">
        <v>25</v>
      </c>
      <c r="J25" s="11">
        <v>1898</v>
      </c>
      <c r="K25" s="12">
        <v>9.1999999999999998E-2</v>
      </c>
      <c r="L25" s="12">
        <v>0.14099999999999999</v>
      </c>
      <c r="M25" s="12" t="s">
        <v>25</v>
      </c>
      <c r="N25" s="12" t="s">
        <v>25</v>
      </c>
      <c r="O25" s="12">
        <v>0.23300000000000001</v>
      </c>
      <c r="P25" s="13">
        <v>8383</v>
      </c>
      <c r="Q25" s="13">
        <v>11789.361000000001</v>
      </c>
      <c r="R25" s="13" t="s">
        <v>25</v>
      </c>
      <c r="S25" s="13" t="s">
        <v>25</v>
      </c>
      <c r="T25" s="13">
        <v>20172.361000000001</v>
      </c>
      <c r="U25" s="14">
        <v>9.6000000000000002E-2</v>
      </c>
      <c r="V25" s="14">
        <v>9.4E-2</v>
      </c>
      <c r="W25" s="14" t="s">
        <v>25</v>
      </c>
      <c r="X25" s="14" t="s">
        <v>25</v>
      </c>
      <c r="Y25" s="14">
        <v>0.19</v>
      </c>
      <c r="Z25" s="11">
        <v>142.95500000000001</v>
      </c>
      <c r="AA25" s="11">
        <v>165.65100000000001</v>
      </c>
      <c r="AB25" s="11" t="s">
        <v>25</v>
      </c>
      <c r="AC25" s="11" t="s">
        <v>25</v>
      </c>
      <c r="AD25" s="11">
        <v>308.60599999999999</v>
      </c>
      <c r="AE25" s="11">
        <v>63.377000000000002</v>
      </c>
      <c r="AF25" s="11">
        <v>76.454999999999998</v>
      </c>
      <c r="AG25" s="11" t="s">
        <v>25</v>
      </c>
      <c r="AH25" s="11" t="s">
        <v>25</v>
      </c>
      <c r="AI25" s="11">
        <v>139.83199999999999</v>
      </c>
      <c r="AJ25" s="13">
        <v>142.95500000000001</v>
      </c>
      <c r="AK25" s="13">
        <v>165.65100000000001</v>
      </c>
      <c r="AL25" s="13" t="s">
        <v>25</v>
      </c>
      <c r="AM25" s="13" t="s">
        <v>25</v>
      </c>
      <c r="AN25" s="13">
        <v>308.60599999999999</v>
      </c>
      <c r="AO25" s="13">
        <v>63.377000000000002</v>
      </c>
      <c r="AP25" s="13">
        <v>96.454999999999998</v>
      </c>
      <c r="AQ25" s="13" t="s">
        <v>25</v>
      </c>
      <c r="AR25" s="13" t="s">
        <v>25</v>
      </c>
      <c r="AS25" s="13">
        <v>159.83199999999999</v>
      </c>
      <c r="AT25" s="15">
        <v>11.4</v>
      </c>
      <c r="AU25" s="15">
        <v>14.9</v>
      </c>
      <c r="AV25" s="15" t="s">
        <v>25</v>
      </c>
      <c r="AW25" s="15" t="s">
        <v>25</v>
      </c>
      <c r="AX25" s="10" t="s">
        <v>71</v>
      </c>
      <c r="AY25" s="10" t="str">
        <f>IFERROR(VLOOKUP(B25,Sales!$B$4:$H$2834,7,FALSE),"Not Found")</f>
        <v>Municipal</v>
      </c>
      <c r="AZ25" s="30">
        <f>IFERROR(SUMIFS(Sales!$K$4:$K$2834,Sales!$B$4:$B$2834,$B25,Sales!$G$4:$G$2834,$D25),"")</f>
        <v>133171</v>
      </c>
      <c r="BA25" s="30">
        <f>IFERROR(SUMIFS(Sales!$N$4:$N$2834,Sales!$B$4:$B$2834,$B25,Sales!$G$4:$G$2834,$D25),"")</f>
        <v>116846</v>
      </c>
      <c r="BB25" s="30">
        <f>IFERROR(SUMIFS(Sales!$Q$4:$Q$2834,Sales!$B$4:$B$2834,$B25,Sales!$G$4:$G$2834,$D25),"")</f>
        <v>47727</v>
      </c>
      <c r="BC25" s="30">
        <f t="shared" si="1"/>
        <v>297744</v>
      </c>
      <c r="BD25" s="33"/>
      <c r="BE25" s="35">
        <f t="shared" si="2"/>
        <v>6.7281915732404201E-3</v>
      </c>
      <c r="BF25" s="35">
        <f t="shared" si="3"/>
        <v>8.5753898293480305E-3</v>
      </c>
      <c r="BG25" s="35" t="str">
        <f t="shared" si="4"/>
        <v/>
      </c>
      <c r="BH25" s="35">
        <f t="shared" si="5"/>
        <v>6.3746036863883068E-3</v>
      </c>
      <c r="BJ25" s="31">
        <f>IFERROR(SUMIFS(Sales!$J$4:$J$2834,Sales!$B$4:$B$2834,$B25,Sales!$G$4:$G$2834,$D25),"")</f>
        <v>18109</v>
      </c>
      <c r="BK25" s="31">
        <f>IFERROR(SUMIFS(Sales!$M$4:$M$2834,Sales!$B$4:$B$2834,$B25,Sales!$G$4:$G$2834,$D25),"")</f>
        <v>14963</v>
      </c>
      <c r="BL25" s="31">
        <f>IFERROR(SUMIFS(Sales!$P$4:$P$2834,Sales!$B$4:$B$2834,$B25,Sales!$G$4:$G$2834,$D25),"")</f>
        <v>5154</v>
      </c>
      <c r="BM25" s="31">
        <f t="shared" si="6"/>
        <v>38226</v>
      </c>
      <c r="BP25" s="36">
        <f t="shared" si="7"/>
        <v>0.69283969524843458</v>
      </c>
      <c r="BQ25" s="36">
        <f t="shared" si="8"/>
        <v>0.30716030475156542</v>
      </c>
      <c r="BR25" s="36" t="str">
        <f t="shared" si="9"/>
        <v/>
      </c>
      <c r="BS25" s="36" t="str">
        <f t="shared" si="10"/>
        <v/>
      </c>
    </row>
    <row r="26" spans="1:82" x14ac:dyDescent="0.35">
      <c r="A26" s="8">
        <v>2020</v>
      </c>
      <c r="B26" s="9">
        <v>1529</v>
      </c>
      <c r="C26" s="10" t="s">
        <v>72</v>
      </c>
      <c r="D26" s="10" t="s">
        <v>35</v>
      </c>
      <c r="E26" s="10" t="s">
        <v>36</v>
      </c>
      <c r="F26" s="11">
        <v>1527</v>
      </c>
      <c r="G26" s="11">
        <v>1112</v>
      </c>
      <c r="H26" s="11">
        <v>0</v>
      </c>
      <c r="I26" s="11">
        <v>0</v>
      </c>
      <c r="J26" s="11">
        <v>2639</v>
      </c>
      <c r="K26" s="12">
        <v>0.21199999999999999</v>
      </c>
      <c r="L26" s="12">
        <v>0.161</v>
      </c>
      <c r="M26" s="12">
        <v>0</v>
      </c>
      <c r="N26" s="12">
        <v>0</v>
      </c>
      <c r="O26" s="12">
        <v>0.373</v>
      </c>
      <c r="P26" s="13">
        <v>20479</v>
      </c>
      <c r="Q26" s="13">
        <v>12937</v>
      </c>
      <c r="R26" s="13">
        <v>0</v>
      </c>
      <c r="S26" s="13">
        <v>0</v>
      </c>
      <c r="T26" s="13">
        <v>33416</v>
      </c>
      <c r="U26" s="14">
        <v>0.21199999999999999</v>
      </c>
      <c r="V26" s="14">
        <v>0.161</v>
      </c>
      <c r="W26" s="14" t="s">
        <v>25</v>
      </c>
      <c r="X26" s="14" t="s">
        <v>25</v>
      </c>
      <c r="Y26" s="14">
        <v>0.373</v>
      </c>
      <c r="Z26" s="11">
        <v>97.52</v>
      </c>
      <c r="AA26" s="11">
        <v>76.03</v>
      </c>
      <c r="AB26" s="11">
        <v>0</v>
      </c>
      <c r="AC26" s="11">
        <v>0</v>
      </c>
      <c r="AD26" s="11">
        <v>173.55</v>
      </c>
      <c r="AE26" s="11">
        <v>109.48</v>
      </c>
      <c r="AF26" s="11">
        <v>2.3199999999999998</v>
      </c>
      <c r="AG26" s="11" t="s">
        <v>25</v>
      </c>
      <c r="AH26" s="11" t="s">
        <v>25</v>
      </c>
      <c r="AI26" s="11">
        <v>111.8</v>
      </c>
      <c r="AJ26" s="13">
        <v>97.52</v>
      </c>
      <c r="AK26" s="13">
        <v>76.03</v>
      </c>
      <c r="AL26" s="13" t="s">
        <v>25</v>
      </c>
      <c r="AM26" s="13" t="s">
        <v>25</v>
      </c>
      <c r="AN26" s="13">
        <v>173.55</v>
      </c>
      <c r="AO26" s="13">
        <v>109.48</v>
      </c>
      <c r="AP26" s="13">
        <v>2.3199999999999998</v>
      </c>
      <c r="AQ26" s="13" t="s">
        <v>25</v>
      </c>
      <c r="AR26" s="13" t="s">
        <v>25</v>
      </c>
      <c r="AS26" s="13">
        <v>111.8</v>
      </c>
      <c r="AT26" s="15">
        <v>15.32</v>
      </c>
      <c r="AU26" s="15">
        <v>11.49</v>
      </c>
      <c r="AV26" s="15" t="s">
        <v>25</v>
      </c>
      <c r="AW26" s="15" t="s">
        <v>25</v>
      </c>
      <c r="AX26" s="10" t="s">
        <v>6</v>
      </c>
      <c r="AY26" s="10" t="str">
        <f>IFERROR(VLOOKUP(B26,Sales!$B$4:$H$2834,7,FALSE),"Not Found")</f>
        <v>Cooperative</v>
      </c>
      <c r="AZ26" s="30">
        <f>IFERROR(SUMIFS(Sales!$K$4:$K$2834,Sales!$B$4:$B$2834,$B26,Sales!$G$4:$G$2834,$D26),"")</f>
        <v>287061</v>
      </c>
      <c r="BA26" s="30">
        <f>IFERROR(SUMIFS(Sales!$N$4:$N$2834,Sales!$B$4:$B$2834,$B26,Sales!$G$4:$G$2834,$D26),"")</f>
        <v>73789</v>
      </c>
      <c r="BB26" s="30">
        <f>IFERROR(SUMIFS(Sales!$Q$4:$Q$2834,Sales!$B$4:$B$2834,$B26,Sales!$G$4:$G$2834,$D26),"")</f>
        <v>54</v>
      </c>
      <c r="BC26" s="30">
        <f t="shared" si="1"/>
        <v>360904</v>
      </c>
      <c r="BD26" s="33"/>
      <c r="BE26" s="35">
        <f t="shared" si="2"/>
        <v>5.3194268813945471E-3</v>
      </c>
      <c r="BF26" s="35">
        <f t="shared" si="3"/>
        <v>1.5069996883004241E-2</v>
      </c>
      <c r="BG26" s="35">
        <f t="shared" si="4"/>
        <v>0</v>
      </c>
      <c r="BH26" s="35">
        <f t="shared" si="5"/>
        <v>7.3121938243965153E-3</v>
      </c>
      <c r="BJ26" s="31">
        <f>IFERROR(SUMIFS(Sales!$J$4:$J$2834,Sales!$B$4:$B$2834,$B26,Sales!$G$4:$G$2834,$D26),"")</f>
        <v>40024.300000000003</v>
      </c>
      <c r="BK26" s="31">
        <f>IFERROR(SUMIFS(Sales!$M$4:$M$2834,Sales!$B$4:$B$2834,$B26,Sales!$G$4:$G$2834,$D26),"")</f>
        <v>8737.4</v>
      </c>
      <c r="BL26" s="31">
        <f>IFERROR(SUMIFS(Sales!$P$4:$P$2834,Sales!$B$4:$B$2834,$B26,Sales!$G$4:$G$2834,$D26),"")</f>
        <v>17.600000000000001</v>
      </c>
      <c r="BM26" s="31">
        <f t="shared" si="6"/>
        <v>48779.3</v>
      </c>
      <c r="BP26" s="36">
        <f t="shared" si="7"/>
        <v>0.47111111111111109</v>
      </c>
      <c r="BQ26" s="36">
        <f t="shared" si="8"/>
        <v>0.52888888888888885</v>
      </c>
      <c r="BR26" s="36" t="str">
        <f t="shared" si="9"/>
        <v/>
      </c>
      <c r="BS26" s="36" t="str">
        <f t="shared" si="10"/>
        <v/>
      </c>
    </row>
    <row r="27" spans="1:82" x14ac:dyDescent="0.35">
      <c r="A27" s="8">
        <v>2020</v>
      </c>
      <c r="B27" s="9">
        <v>1579</v>
      </c>
      <c r="C27" s="10" t="s">
        <v>73</v>
      </c>
      <c r="D27" s="10" t="s">
        <v>74</v>
      </c>
      <c r="E27" s="10" t="s">
        <v>75</v>
      </c>
      <c r="F27" s="11">
        <v>1054</v>
      </c>
      <c r="G27" s="11">
        <v>1639</v>
      </c>
      <c r="H27" s="11">
        <v>1189</v>
      </c>
      <c r="I27" s="11" t="s">
        <v>25</v>
      </c>
      <c r="J27" s="11">
        <v>3882</v>
      </c>
      <c r="K27" s="12">
        <v>0.48199999999999998</v>
      </c>
      <c r="L27" s="12">
        <v>0.28100000000000003</v>
      </c>
      <c r="M27" s="12">
        <v>9.5000000000000001E-2</v>
      </c>
      <c r="N27" s="12" t="s">
        <v>25</v>
      </c>
      <c r="O27" s="12">
        <v>0.85799999999999998</v>
      </c>
      <c r="P27" s="13">
        <v>29125</v>
      </c>
      <c r="Q27" s="13">
        <v>19668</v>
      </c>
      <c r="R27" s="13">
        <v>14268</v>
      </c>
      <c r="S27" s="13" t="s">
        <v>25</v>
      </c>
      <c r="T27" s="13">
        <v>63061</v>
      </c>
      <c r="U27" s="14">
        <v>0.48199999999999998</v>
      </c>
      <c r="V27" s="14">
        <v>0.28100000000000003</v>
      </c>
      <c r="W27" s="14">
        <v>9.5000000000000001E-2</v>
      </c>
      <c r="X27" s="14" t="s">
        <v>25</v>
      </c>
      <c r="Y27" s="14">
        <v>0.85799999999999998</v>
      </c>
      <c r="Z27" s="11">
        <v>539</v>
      </c>
      <c r="AA27" s="11">
        <v>217</v>
      </c>
      <c r="AB27" s="11">
        <v>157</v>
      </c>
      <c r="AC27" s="11" t="s">
        <v>25</v>
      </c>
      <c r="AD27" s="11">
        <v>913</v>
      </c>
      <c r="AE27" s="11" t="s">
        <v>25</v>
      </c>
      <c r="AF27" s="11" t="s">
        <v>25</v>
      </c>
      <c r="AG27" s="11" t="s">
        <v>25</v>
      </c>
      <c r="AH27" s="11" t="s">
        <v>25</v>
      </c>
      <c r="AI27" s="11" t="s">
        <v>25</v>
      </c>
      <c r="AJ27" s="13">
        <v>539</v>
      </c>
      <c r="AK27" s="13">
        <v>217</v>
      </c>
      <c r="AL27" s="13">
        <v>157</v>
      </c>
      <c r="AM27" s="13" t="s">
        <v>25</v>
      </c>
      <c r="AN27" s="13">
        <v>913</v>
      </c>
      <c r="AO27" s="13" t="s">
        <v>25</v>
      </c>
      <c r="AP27" s="13" t="s">
        <v>25</v>
      </c>
      <c r="AQ27" s="13" t="s">
        <v>25</v>
      </c>
      <c r="AR27" s="13" t="s">
        <v>25</v>
      </c>
      <c r="AS27" s="13" t="s">
        <v>25</v>
      </c>
      <c r="AT27" s="15">
        <v>27.63</v>
      </c>
      <c r="AU27" s="15">
        <v>12</v>
      </c>
      <c r="AV27" s="15">
        <v>12</v>
      </c>
      <c r="AW27" s="15" t="s">
        <v>25</v>
      </c>
      <c r="AX27" s="10" t="s">
        <v>6</v>
      </c>
      <c r="AY27" s="10" t="str">
        <f>IFERROR(VLOOKUP(B27,Sales!$B$4:$H$2834,7,FALSE),"Not Found")</f>
        <v>Political Subdivision</v>
      </c>
      <c r="AZ27" s="30">
        <f>IFERROR(SUMIFS(Sales!$K$4:$K$2834,Sales!$B$4:$B$2834,$B27,Sales!$G$4:$G$2834,$D27),"")</f>
        <v>705332</v>
      </c>
      <c r="BA27" s="30">
        <f>IFERROR(SUMIFS(Sales!$N$4:$N$2834,Sales!$B$4:$B$2834,$B27,Sales!$G$4:$G$2834,$D27),"")</f>
        <v>509202</v>
      </c>
      <c r="BB27" s="30">
        <f>IFERROR(SUMIFS(Sales!$Q$4:$Q$2834,Sales!$B$4:$B$2834,$B27,Sales!$G$4:$G$2834,$D27),"")</f>
        <v>524899</v>
      </c>
      <c r="BC27" s="30">
        <f t="shared" si="1"/>
        <v>1739433</v>
      </c>
      <c r="BD27" s="33"/>
      <c r="BE27" s="35">
        <f t="shared" si="2"/>
        <v>1.4943317473189931E-3</v>
      </c>
      <c r="BF27" s="35">
        <f t="shared" si="3"/>
        <v>3.2187619058841087E-3</v>
      </c>
      <c r="BG27" s="35">
        <f t="shared" si="4"/>
        <v>2.2651976856500012E-3</v>
      </c>
      <c r="BH27" s="35">
        <f t="shared" si="5"/>
        <v>2.2317617292531532E-3</v>
      </c>
      <c r="BJ27" s="31">
        <f>IFERROR(SUMIFS(Sales!$J$4:$J$2834,Sales!$B$4:$B$2834,$B27,Sales!$G$4:$G$2834,$D27),"")</f>
        <v>62192</v>
      </c>
      <c r="BK27" s="31">
        <f>IFERROR(SUMIFS(Sales!$M$4:$M$2834,Sales!$B$4:$B$2834,$B27,Sales!$G$4:$G$2834,$D27),"")</f>
        <v>35901</v>
      </c>
      <c r="BL27" s="31">
        <f>IFERROR(SUMIFS(Sales!$P$4:$P$2834,Sales!$B$4:$B$2834,$B27,Sales!$G$4:$G$2834,$D27),"")</f>
        <v>29772</v>
      </c>
      <c r="BM27" s="31">
        <f t="shared" si="6"/>
        <v>127865</v>
      </c>
      <c r="BP27" s="36" t="str">
        <f t="shared" si="7"/>
        <v/>
      </c>
      <c r="BQ27" s="36" t="str">
        <f t="shared" si="8"/>
        <v/>
      </c>
      <c r="BR27" s="36" t="str">
        <f t="shared" si="9"/>
        <v/>
      </c>
      <c r="BS27" s="36" t="str">
        <f t="shared" si="10"/>
        <v/>
      </c>
    </row>
    <row r="28" spans="1:82" x14ac:dyDescent="0.35">
      <c r="A28" s="8">
        <v>2020</v>
      </c>
      <c r="B28" s="9">
        <v>1581</v>
      </c>
      <c r="C28" s="10" t="s">
        <v>76</v>
      </c>
      <c r="D28" s="10" t="s">
        <v>51</v>
      </c>
      <c r="E28" s="10" t="s">
        <v>36</v>
      </c>
      <c r="F28" s="11" t="s">
        <v>25</v>
      </c>
      <c r="G28" s="11" t="s">
        <v>25</v>
      </c>
      <c r="H28" s="11" t="s">
        <v>25</v>
      </c>
      <c r="I28" s="11" t="s">
        <v>25</v>
      </c>
      <c r="J28" s="11" t="s">
        <v>25</v>
      </c>
      <c r="K28" s="12" t="s">
        <v>25</v>
      </c>
      <c r="L28" s="12" t="s">
        <v>25</v>
      </c>
      <c r="M28" s="12" t="s">
        <v>25</v>
      </c>
      <c r="N28" s="12" t="s">
        <v>25</v>
      </c>
      <c r="O28" s="12" t="s">
        <v>25</v>
      </c>
      <c r="P28" s="13" t="s">
        <v>25</v>
      </c>
      <c r="Q28" s="13" t="s">
        <v>25</v>
      </c>
      <c r="R28" s="13" t="s">
        <v>25</v>
      </c>
      <c r="S28" s="13" t="s">
        <v>25</v>
      </c>
      <c r="T28" s="13" t="s">
        <v>25</v>
      </c>
      <c r="U28" s="14" t="s">
        <v>25</v>
      </c>
      <c r="V28" s="14" t="s">
        <v>25</v>
      </c>
      <c r="W28" s="14" t="s">
        <v>25</v>
      </c>
      <c r="X28" s="14" t="s">
        <v>25</v>
      </c>
      <c r="Y28" s="14" t="s">
        <v>25</v>
      </c>
      <c r="Z28" s="11" t="s">
        <v>25</v>
      </c>
      <c r="AA28" s="11" t="s">
        <v>25</v>
      </c>
      <c r="AB28" s="11" t="s">
        <v>25</v>
      </c>
      <c r="AC28" s="11" t="s">
        <v>25</v>
      </c>
      <c r="AD28" s="11" t="s">
        <v>25</v>
      </c>
      <c r="AE28" s="11" t="s">
        <v>25</v>
      </c>
      <c r="AF28" s="11" t="s">
        <v>25</v>
      </c>
      <c r="AG28" s="11" t="s">
        <v>25</v>
      </c>
      <c r="AH28" s="11" t="s">
        <v>25</v>
      </c>
      <c r="AI28" s="11" t="s">
        <v>25</v>
      </c>
      <c r="AJ28" s="13" t="s">
        <v>25</v>
      </c>
      <c r="AK28" s="13" t="s">
        <v>25</v>
      </c>
      <c r="AL28" s="13" t="s">
        <v>25</v>
      </c>
      <c r="AM28" s="13" t="s">
        <v>25</v>
      </c>
      <c r="AN28" s="13" t="s">
        <v>25</v>
      </c>
      <c r="AO28" s="13" t="s">
        <v>25</v>
      </c>
      <c r="AP28" s="13" t="s">
        <v>25</v>
      </c>
      <c r="AQ28" s="13" t="s">
        <v>25</v>
      </c>
      <c r="AR28" s="13" t="s">
        <v>25</v>
      </c>
      <c r="AS28" s="13" t="s">
        <v>25</v>
      </c>
      <c r="AT28" s="15" t="s">
        <v>25</v>
      </c>
      <c r="AU28" s="15" t="s">
        <v>25</v>
      </c>
      <c r="AV28" s="15" t="s">
        <v>25</v>
      </c>
      <c r="AW28" s="15" t="s">
        <v>25</v>
      </c>
      <c r="AX28" s="10" t="s">
        <v>6</v>
      </c>
      <c r="AY28" s="10" t="str">
        <f>IFERROR(VLOOKUP(B28,Sales!$B$4:$H$2834,7,FALSE),"Not Found")</f>
        <v>Municipal</v>
      </c>
      <c r="AZ28" s="30">
        <f>IFERROR(SUMIFS(Sales!$K$4:$K$2834,Sales!$B$4:$B$2834,$B28,Sales!$G$4:$G$2834,$D28),"")</f>
        <v>146750</v>
      </c>
      <c r="BA28" s="30">
        <f>IFERROR(SUMIFS(Sales!$N$4:$N$2834,Sales!$B$4:$B$2834,$B28,Sales!$G$4:$G$2834,$D28),"")</f>
        <v>72145</v>
      </c>
      <c r="BB28" s="30">
        <f>IFERROR(SUMIFS(Sales!$Q$4:$Q$2834,Sales!$B$4:$B$2834,$B28,Sales!$G$4:$G$2834,$D28),"")</f>
        <v>39189</v>
      </c>
      <c r="BC28" s="30">
        <f t="shared" si="1"/>
        <v>258084</v>
      </c>
      <c r="BD28" s="33"/>
      <c r="BE28" s="35" t="str">
        <f t="shared" si="2"/>
        <v/>
      </c>
      <c r="BF28" s="35" t="str">
        <f t="shared" si="3"/>
        <v/>
      </c>
      <c r="BG28" s="35" t="str">
        <f t="shared" si="4"/>
        <v/>
      </c>
      <c r="BH28" s="35">
        <f t="shared" si="5"/>
        <v>0</v>
      </c>
      <c r="BJ28" s="31">
        <f>IFERROR(SUMIFS(Sales!$J$4:$J$2834,Sales!$B$4:$B$2834,$B28,Sales!$G$4:$G$2834,$D28),"")</f>
        <v>15094.3</v>
      </c>
      <c r="BK28" s="31">
        <f>IFERROR(SUMIFS(Sales!$M$4:$M$2834,Sales!$B$4:$B$2834,$B28,Sales!$G$4:$G$2834,$D28),"")</f>
        <v>6309.8</v>
      </c>
      <c r="BL28" s="31">
        <f>IFERROR(SUMIFS(Sales!$P$4:$P$2834,Sales!$B$4:$B$2834,$B28,Sales!$G$4:$G$2834,$D28),"")</f>
        <v>3246.6</v>
      </c>
      <c r="BM28" s="31">
        <f t="shared" si="6"/>
        <v>24650.699999999997</v>
      </c>
      <c r="BP28" s="36" t="str">
        <f t="shared" si="7"/>
        <v/>
      </c>
      <c r="BQ28" s="36" t="str">
        <f t="shared" si="8"/>
        <v/>
      </c>
      <c r="BR28" s="36" t="str">
        <f t="shared" si="9"/>
        <v/>
      </c>
      <c r="BS28" s="36" t="str">
        <f t="shared" si="10"/>
        <v/>
      </c>
    </row>
    <row r="29" spans="1:82" x14ac:dyDescent="0.35">
      <c r="A29" s="8">
        <v>2020</v>
      </c>
      <c r="B29" s="9">
        <v>1613</v>
      </c>
      <c r="C29" s="10" t="s">
        <v>77</v>
      </c>
      <c r="D29" s="10" t="s">
        <v>24</v>
      </c>
      <c r="E29" s="10" t="s">
        <v>24</v>
      </c>
      <c r="F29" s="11">
        <v>321.5</v>
      </c>
      <c r="G29" s="11">
        <v>239</v>
      </c>
      <c r="H29" s="11">
        <v>0</v>
      </c>
      <c r="I29" s="11">
        <v>0</v>
      </c>
      <c r="J29" s="11">
        <v>560.5</v>
      </c>
      <c r="K29" s="12">
        <v>0.73299999999999998</v>
      </c>
      <c r="L29" s="12">
        <v>7.4999999999999997E-2</v>
      </c>
      <c r="M29" s="12">
        <v>0</v>
      </c>
      <c r="N29" s="12">
        <v>0</v>
      </c>
      <c r="O29" s="12">
        <v>0.80800000000000005</v>
      </c>
      <c r="P29" s="13">
        <v>3858</v>
      </c>
      <c r="Q29" s="13">
        <v>1193.9000000000001</v>
      </c>
      <c r="R29" s="13">
        <v>0</v>
      </c>
      <c r="S29" s="13">
        <v>0</v>
      </c>
      <c r="T29" s="13">
        <v>5051.8999999999996</v>
      </c>
      <c r="U29" s="14">
        <v>0.73299999999999998</v>
      </c>
      <c r="V29" s="14">
        <v>7.4999999999999997E-2</v>
      </c>
      <c r="W29" s="14">
        <v>0</v>
      </c>
      <c r="X29" s="14">
        <v>0</v>
      </c>
      <c r="Y29" s="14">
        <v>0.80800000000000005</v>
      </c>
      <c r="Z29" s="11">
        <v>117.5</v>
      </c>
      <c r="AA29" s="11">
        <v>3.6</v>
      </c>
      <c r="AB29" s="11">
        <v>0</v>
      </c>
      <c r="AC29" s="11">
        <v>0</v>
      </c>
      <c r="AD29" s="11">
        <v>121.1</v>
      </c>
      <c r="AE29" s="11">
        <v>73.900000000000006</v>
      </c>
      <c r="AF29" s="11">
        <v>1</v>
      </c>
      <c r="AG29" s="11">
        <v>0</v>
      </c>
      <c r="AH29" s="11">
        <v>0</v>
      </c>
      <c r="AI29" s="11">
        <v>74.900000000000006</v>
      </c>
      <c r="AJ29" s="13">
        <v>117.5</v>
      </c>
      <c r="AK29" s="13">
        <v>3.6</v>
      </c>
      <c r="AL29" s="13">
        <v>0</v>
      </c>
      <c r="AM29" s="13">
        <v>0</v>
      </c>
      <c r="AN29" s="13">
        <v>121.1</v>
      </c>
      <c r="AO29" s="13">
        <v>110.3</v>
      </c>
      <c r="AP29" s="13">
        <v>1</v>
      </c>
      <c r="AQ29" s="13">
        <v>0</v>
      </c>
      <c r="AR29" s="13">
        <v>0</v>
      </c>
      <c r="AS29" s="13">
        <v>111.3</v>
      </c>
      <c r="AT29" s="15">
        <v>11.3</v>
      </c>
      <c r="AU29" s="15">
        <v>5</v>
      </c>
      <c r="AV29" s="15">
        <v>0</v>
      </c>
      <c r="AW29" s="15">
        <v>0</v>
      </c>
      <c r="AX29" s="10" t="s">
        <v>6</v>
      </c>
      <c r="AY29" s="10" t="str">
        <f>IFERROR(VLOOKUP(B29,Sales!$B$4:$H$2834,7,FALSE),"Not Found")</f>
        <v>Cooperative</v>
      </c>
      <c r="AZ29" s="30">
        <f>IFERROR(SUMIFS(Sales!$K$4:$K$2834,Sales!$B$4:$B$2834,$B29,Sales!$G$4:$G$2834,$D29),"")</f>
        <v>1390070</v>
      </c>
      <c r="BA29" s="30">
        <f>IFERROR(SUMIFS(Sales!$N$4:$N$2834,Sales!$B$4:$B$2834,$B29,Sales!$G$4:$G$2834,$D29),"")</f>
        <v>467952</v>
      </c>
      <c r="BB29" s="30">
        <f>IFERROR(SUMIFS(Sales!$Q$4:$Q$2834,Sales!$B$4:$B$2834,$B29,Sales!$G$4:$G$2834,$D29),"")</f>
        <v>1728216</v>
      </c>
      <c r="BC29" s="30">
        <f t="shared" si="1"/>
        <v>3586238</v>
      </c>
      <c r="BD29" s="33"/>
      <c r="BE29" s="35">
        <f t="shared" si="2"/>
        <v>2.3128331666750595E-4</v>
      </c>
      <c r="BF29" s="35">
        <f t="shared" si="3"/>
        <v>5.1073614387800459E-4</v>
      </c>
      <c r="BG29" s="35">
        <f t="shared" si="4"/>
        <v>0</v>
      </c>
      <c r="BH29" s="35">
        <f t="shared" si="5"/>
        <v>1.5629191369897927E-4</v>
      </c>
      <c r="BJ29" s="31">
        <f>IFERROR(SUMIFS(Sales!$J$4:$J$2834,Sales!$B$4:$B$2834,$B29,Sales!$G$4:$G$2834,$D29),"")</f>
        <v>185821</v>
      </c>
      <c r="BK29" s="31">
        <f>IFERROR(SUMIFS(Sales!$M$4:$M$2834,Sales!$B$4:$B$2834,$B29,Sales!$G$4:$G$2834,$D29),"")</f>
        <v>57977</v>
      </c>
      <c r="BL29" s="31">
        <f>IFERROR(SUMIFS(Sales!$P$4:$P$2834,Sales!$B$4:$B$2834,$B29,Sales!$G$4:$G$2834,$D29),"")</f>
        <v>89873</v>
      </c>
      <c r="BM29" s="31">
        <f t="shared" si="6"/>
        <v>333671</v>
      </c>
      <c r="BP29" s="36">
        <f t="shared" si="7"/>
        <v>0.61389759665621735</v>
      </c>
      <c r="BQ29" s="36">
        <f t="shared" si="8"/>
        <v>0.38610240334378265</v>
      </c>
      <c r="BR29" s="36">
        <f t="shared" si="9"/>
        <v>0.78260869565217395</v>
      </c>
      <c r="BS29" s="36">
        <f t="shared" si="10"/>
        <v>0.21739130434782611</v>
      </c>
    </row>
    <row r="30" spans="1:82" x14ac:dyDescent="0.35">
      <c r="A30" s="8">
        <v>2020</v>
      </c>
      <c r="B30" s="9">
        <v>1692</v>
      </c>
      <c r="C30" s="10" t="s">
        <v>78</v>
      </c>
      <c r="D30" s="10" t="s">
        <v>79</v>
      </c>
      <c r="E30" s="10" t="s">
        <v>36</v>
      </c>
      <c r="F30" s="11">
        <v>0</v>
      </c>
      <c r="G30" s="11">
        <v>0</v>
      </c>
      <c r="H30" s="11">
        <v>0</v>
      </c>
      <c r="I30" s="11">
        <v>0</v>
      </c>
      <c r="J30" s="11">
        <v>0</v>
      </c>
      <c r="K30" s="12" t="s">
        <v>25</v>
      </c>
      <c r="L30" s="12" t="s">
        <v>25</v>
      </c>
      <c r="M30" s="12" t="s">
        <v>25</v>
      </c>
      <c r="N30" s="12" t="s">
        <v>25</v>
      </c>
      <c r="O30" s="12" t="s">
        <v>25</v>
      </c>
      <c r="P30" s="13">
        <v>0</v>
      </c>
      <c r="Q30" s="13">
        <v>0</v>
      </c>
      <c r="R30" s="13">
        <v>0</v>
      </c>
      <c r="S30" s="13">
        <v>0</v>
      </c>
      <c r="T30" s="13">
        <v>0</v>
      </c>
      <c r="U30" s="14" t="s">
        <v>25</v>
      </c>
      <c r="V30" s="14" t="s">
        <v>25</v>
      </c>
      <c r="W30" s="14" t="s">
        <v>25</v>
      </c>
      <c r="X30" s="14" t="s">
        <v>25</v>
      </c>
      <c r="Y30" s="14" t="s">
        <v>25</v>
      </c>
      <c r="Z30" s="11">
        <v>0</v>
      </c>
      <c r="AA30" s="11">
        <v>0</v>
      </c>
      <c r="AB30" s="11">
        <v>0</v>
      </c>
      <c r="AC30" s="11">
        <v>0</v>
      </c>
      <c r="AD30" s="11">
        <v>0</v>
      </c>
      <c r="AE30" s="11" t="s">
        <v>25</v>
      </c>
      <c r="AF30" s="11" t="s">
        <v>25</v>
      </c>
      <c r="AG30" s="11" t="s">
        <v>25</v>
      </c>
      <c r="AH30" s="11" t="s">
        <v>25</v>
      </c>
      <c r="AI30" s="11" t="s">
        <v>25</v>
      </c>
      <c r="AJ30" s="13">
        <v>0</v>
      </c>
      <c r="AK30" s="13">
        <v>0</v>
      </c>
      <c r="AL30" s="13">
        <v>0</v>
      </c>
      <c r="AM30" s="13">
        <v>0</v>
      </c>
      <c r="AN30" s="13">
        <v>0</v>
      </c>
      <c r="AO30" s="13" t="s">
        <v>25</v>
      </c>
      <c r="AP30" s="13" t="s">
        <v>25</v>
      </c>
      <c r="AQ30" s="13" t="s">
        <v>25</v>
      </c>
      <c r="AR30" s="13" t="s">
        <v>25</v>
      </c>
      <c r="AS30" s="13" t="s">
        <v>25</v>
      </c>
      <c r="AT30" s="15" t="s">
        <v>25</v>
      </c>
      <c r="AU30" s="15" t="s">
        <v>25</v>
      </c>
      <c r="AV30" s="15" t="s">
        <v>25</v>
      </c>
      <c r="AW30" s="15" t="s">
        <v>25</v>
      </c>
      <c r="AX30" s="10" t="s">
        <v>80</v>
      </c>
      <c r="AY30" s="10" t="str">
        <f>IFERROR(VLOOKUP(B30,Sales!$B$4:$H$2834,7,FALSE),"Not Found")</f>
        <v>Not Found</v>
      </c>
      <c r="AZ30" s="30">
        <f>IFERROR(SUMIFS(Sales!$K$4:$K$2834,Sales!$B$4:$B$2834,$B30,Sales!$G$4:$G$2834,$D30),"")</f>
        <v>0</v>
      </c>
      <c r="BA30" s="30">
        <f>IFERROR(SUMIFS(Sales!$N$4:$N$2834,Sales!$B$4:$B$2834,$B30,Sales!$G$4:$G$2834,$D30),"")</f>
        <v>0</v>
      </c>
      <c r="BB30" s="30">
        <f>IFERROR(SUMIFS(Sales!$Q$4:$Q$2834,Sales!$B$4:$B$2834,$B30,Sales!$G$4:$G$2834,$D30),"")</f>
        <v>0</v>
      </c>
      <c r="BC30" s="30">
        <f t="shared" si="1"/>
        <v>0</v>
      </c>
      <c r="BD30" s="33"/>
      <c r="BE30" s="35" t="str">
        <f t="shared" si="2"/>
        <v/>
      </c>
      <c r="BF30" s="35" t="str">
        <f t="shared" si="3"/>
        <v/>
      </c>
      <c r="BG30" s="35" t="str">
        <f t="shared" si="4"/>
        <v/>
      </c>
      <c r="BH30" s="35" t="str">
        <f t="shared" si="5"/>
        <v/>
      </c>
      <c r="BJ30" s="31">
        <f>IFERROR(SUMIFS(Sales!$J$4:$J$2834,Sales!$B$4:$B$2834,$B30,Sales!$G$4:$G$2834,$D30),"")</f>
        <v>0</v>
      </c>
      <c r="BK30" s="31">
        <f>IFERROR(SUMIFS(Sales!$M$4:$M$2834,Sales!$B$4:$B$2834,$B30,Sales!$G$4:$G$2834,$D30),"")</f>
        <v>0</v>
      </c>
      <c r="BL30" s="31">
        <f>IFERROR(SUMIFS(Sales!$P$4:$P$2834,Sales!$B$4:$B$2834,$B30,Sales!$G$4:$G$2834,$D30),"")</f>
        <v>0</v>
      </c>
      <c r="BM30" s="31">
        <f t="shared" si="6"/>
        <v>0</v>
      </c>
      <c r="BP30" s="36" t="str">
        <f t="shared" si="7"/>
        <v/>
      </c>
      <c r="BQ30" s="36" t="str">
        <f t="shared" si="8"/>
        <v/>
      </c>
      <c r="BR30" s="36" t="str">
        <f t="shared" si="9"/>
        <v/>
      </c>
      <c r="BS30" s="36" t="str">
        <f t="shared" si="10"/>
        <v/>
      </c>
    </row>
    <row r="31" spans="1:82" x14ac:dyDescent="0.35">
      <c r="A31" s="8">
        <v>2020</v>
      </c>
      <c r="B31" s="9">
        <v>1723</v>
      </c>
      <c r="C31" s="10" t="s">
        <v>81</v>
      </c>
      <c r="D31" s="10" t="s">
        <v>74</v>
      </c>
      <c r="E31" s="10" t="s">
        <v>75</v>
      </c>
      <c r="F31" s="11">
        <v>1056.046</v>
      </c>
      <c r="G31" s="11">
        <v>88.078000000000003</v>
      </c>
      <c r="H31" s="11">
        <v>1184.5840000000001</v>
      </c>
      <c r="I31" s="11">
        <v>0</v>
      </c>
      <c r="J31" s="11">
        <v>2328.7080000000001</v>
      </c>
      <c r="K31" s="12">
        <v>0.24099999999999999</v>
      </c>
      <c r="L31" s="12">
        <v>0.03</v>
      </c>
      <c r="M31" s="12">
        <v>0.33900000000000002</v>
      </c>
      <c r="N31" s="12">
        <v>0</v>
      </c>
      <c r="O31" s="12">
        <v>0.61</v>
      </c>
      <c r="P31" s="13">
        <v>12412.848</v>
      </c>
      <c r="Q31" s="13">
        <v>1250.3969999999999</v>
      </c>
      <c r="R31" s="13">
        <v>10001.767</v>
      </c>
      <c r="S31" s="13">
        <v>0</v>
      </c>
      <c r="T31" s="13">
        <v>23665.011999999999</v>
      </c>
      <c r="U31" s="14">
        <v>0.121</v>
      </c>
      <c r="V31" s="14">
        <v>2.1000000000000001E-2</v>
      </c>
      <c r="W31" s="14">
        <v>0.28999999999999998</v>
      </c>
      <c r="X31" s="14">
        <v>0</v>
      </c>
      <c r="Y31" s="14">
        <v>0.432</v>
      </c>
      <c r="Z31" s="11">
        <v>278.26</v>
      </c>
      <c r="AA31" s="11">
        <v>20.344999999999999</v>
      </c>
      <c r="AB31" s="11">
        <v>206.53899999999999</v>
      </c>
      <c r="AC31" s="11">
        <v>0</v>
      </c>
      <c r="AD31" s="11">
        <v>505.14400000000001</v>
      </c>
      <c r="AE31" s="11">
        <v>27.123999999999999</v>
      </c>
      <c r="AF31" s="11">
        <v>1.2470000000000001</v>
      </c>
      <c r="AG31" s="11">
        <v>69.835999999999999</v>
      </c>
      <c r="AH31" s="11">
        <v>0</v>
      </c>
      <c r="AI31" s="11">
        <v>98.206999999999994</v>
      </c>
      <c r="AJ31" s="13">
        <v>278.26</v>
      </c>
      <c r="AK31" s="13">
        <v>20.344999999999999</v>
      </c>
      <c r="AL31" s="13">
        <v>206.53899999999999</v>
      </c>
      <c r="AM31" s="13">
        <v>0</v>
      </c>
      <c r="AN31" s="13">
        <v>505.14400000000001</v>
      </c>
      <c r="AO31" s="13">
        <v>27.123999999999999</v>
      </c>
      <c r="AP31" s="13">
        <v>1.2470000000000001</v>
      </c>
      <c r="AQ31" s="13">
        <v>69.835999999999999</v>
      </c>
      <c r="AR31" s="13">
        <v>0</v>
      </c>
      <c r="AS31" s="13">
        <v>98.206999999999994</v>
      </c>
      <c r="AT31" s="15">
        <v>11.67</v>
      </c>
      <c r="AU31" s="15">
        <v>14.2</v>
      </c>
      <c r="AV31" s="15">
        <v>8.44</v>
      </c>
      <c r="AW31" s="15">
        <v>0</v>
      </c>
      <c r="AX31" s="10" t="s">
        <v>82</v>
      </c>
      <c r="AY31" s="10" t="str">
        <f>IFERROR(VLOOKUP(B31,Sales!$B$4:$H$2834,7,FALSE),"Not Found")</f>
        <v>Cooperative</v>
      </c>
      <c r="AZ31" s="30">
        <f>IFERROR(SUMIFS(Sales!$K$4:$K$2834,Sales!$B$4:$B$2834,$B31,Sales!$G$4:$G$2834,$D31),"")</f>
        <v>106877</v>
      </c>
      <c r="BA31" s="30">
        <f>IFERROR(SUMIFS(Sales!$N$4:$N$2834,Sales!$B$4:$B$2834,$B31,Sales!$G$4:$G$2834,$D31),"")</f>
        <v>112219</v>
      </c>
      <c r="BB31" s="30">
        <f>IFERROR(SUMIFS(Sales!$Q$4:$Q$2834,Sales!$B$4:$B$2834,$B31,Sales!$G$4:$G$2834,$D31),"")</f>
        <v>345863</v>
      </c>
      <c r="BC31" s="30">
        <f t="shared" si="1"/>
        <v>564959</v>
      </c>
      <c r="BD31" s="33"/>
      <c r="BE31" s="35">
        <f t="shared" si="2"/>
        <v>9.8809472571273517E-3</v>
      </c>
      <c r="BF31" s="35">
        <f t="shared" si="3"/>
        <v>7.8487600139013898E-4</v>
      </c>
      <c r="BG31" s="35">
        <f t="shared" si="4"/>
        <v>3.42500932450132E-3</v>
      </c>
      <c r="BH31" s="35">
        <f t="shared" si="5"/>
        <v>4.1219061914227403E-3</v>
      </c>
      <c r="BJ31" s="31">
        <f>IFERROR(SUMIFS(Sales!$J$4:$J$2834,Sales!$B$4:$B$2834,$B31,Sales!$G$4:$G$2834,$D31),"")</f>
        <v>8918.2000000000007</v>
      </c>
      <c r="BK31" s="31">
        <f>IFERROR(SUMIFS(Sales!$M$4:$M$2834,Sales!$B$4:$B$2834,$B31,Sales!$G$4:$G$2834,$D31),"")</f>
        <v>8646.2000000000007</v>
      </c>
      <c r="BL31" s="31">
        <f>IFERROR(SUMIFS(Sales!$P$4:$P$2834,Sales!$B$4:$B$2834,$B31,Sales!$G$4:$G$2834,$D31),"")</f>
        <v>21480.9</v>
      </c>
      <c r="BM31" s="31">
        <f t="shared" si="6"/>
        <v>39045.300000000003</v>
      </c>
      <c r="BP31" s="36">
        <f t="shared" si="7"/>
        <v>0.91118067744217113</v>
      </c>
      <c r="BQ31" s="36">
        <f t="shared" si="8"/>
        <v>8.8819322557828817E-2</v>
      </c>
      <c r="BR31" s="36">
        <f t="shared" si="9"/>
        <v>0.76144002523769405</v>
      </c>
      <c r="BS31" s="36">
        <f t="shared" si="10"/>
        <v>0.23855997476230589</v>
      </c>
    </row>
    <row r="32" spans="1:82" x14ac:dyDescent="0.35">
      <c r="A32" s="8">
        <v>2020</v>
      </c>
      <c r="B32" s="9">
        <v>1763</v>
      </c>
      <c r="C32" s="10" t="s">
        <v>83</v>
      </c>
      <c r="D32" s="10" t="s">
        <v>24</v>
      </c>
      <c r="E32" s="10" t="s">
        <v>24</v>
      </c>
      <c r="F32" s="11">
        <v>0</v>
      </c>
      <c r="G32" s="11">
        <v>0</v>
      </c>
      <c r="H32" s="11">
        <v>0</v>
      </c>
      <c r="I32" s="11">
        <v>0</v>
      </c>
      <c r="J32" s="11">
        <v>0</v>
      </c>
      <c r="K32" s="12">
        <v>0</v>
      </c>
      <c r="L32" s="12">
        <v>0</v>
      </c>
      <c r="M32" s="12">
        <v>0</v>
      </c>
      <c r="N32" s="12">
        <v>0</v>
      </c>
      <c r="O32" s="12">
        <v>0</v>
      </c>
      <c r="P32" s="13">
        <v>0</v>
      </c>
      <c r="Q32" s="13">
        <v>0</v>
      </c>
      <c r="R32" s="13">
        <v>0</v>
      </c>
      <c r="S32" s="13">
        <v>0</v>
      </c>
      <c r="T32" s="13">
        <v>0</v>
      </c>
      <c r="U32" s="14">
        <v>0</v>
      </c>
      <c r="V32" s="14">
        <v>0</v>
      </c>
      <c r="W32" s="14">
        <v>0</v>
      </c>
      <c r="X32" s="14">
        <v>0</v>
      </c>
      <c r="Y32" s="14">
        <v>0</v>
      </c>
      <c r="Z32" s="11">
        <v>0</v>
      </c>
      <c r="AA32" s="11">
        <v>0</v>
      </c>
      <c r="AB32" s="11">
        <v>0</v>
      </c>
      <c r="AC32" s="11">
        <v>0</v>
      </c>
      <c r="AD32" s="11">
        <v>0</v>
      </c>
      <c r="AE32" s="11">
        <v>0</v>
      </c>
      <c r="AF32" s="11">
        <v>0</v>
      </c>
      <c r="AG32" s="11">
        <v>0</v>
      </c>
      <c r="AH32" s="11">
        <v>0</v>
      </c>
      <c r="AI32" s="11">
        <v>0</v>
      </c>
      <c r="AJ32" s="13">
        <v>0</v>
      </c>
      <c r="AK32" s="13">
        <v>0</v>
      </c>
      <c r="AL32" s="13">
        <v>0</v>
      </c>
      <c r="AM32" s="13">
        <v>0</v>
      </c>
      <c r="AN32" s="13">
        <v>0</v>
      </c>
      <c r="AO32" s="13">
        <v>0</v>
      </c>
      <c r="AP32" s="13">
        <v>0</v>
      </c>
      <c r="AQ32" s="13">
        <v>0</v>
      </c>
      <c r="AR32" s="13">
        <v>0</v>
      </c>
      <c r="AS32" s="13">
        <v>0</v>
      </c>
      <c r="AT32" s="15" t="s">
        <v>25</v>
      </c>
      <c r="AU32" s="15" t="s">
        <v>25</v>
      </c>
      <c r="AV32" s="15" t="s">
        <v>25</v>
      </c>
      <c r="AW32" s="15" t="s">
        <v>25</v>
      </c>
      <c r="AX32" s="10" t="s">
        <v>6</v>
      </c>
      <c r="AY32" s="10" t="str">
        <f>IFERROR(VLOOKUP(B32,Sales!$B$4:$H$2834,7,FALSE),"Not Found")</f>
        <v>Cooperative</v>
      </c>
      <c r="AZ32" s="30">
        <f>IFERROR(SUMIFS(Sales!$K$4:$K$2834,Sales!$B$4:$B$2834,$B32,Sales!$G$4:$G$2834,$D32),"")</f>
        <v>444912</v>
      </c>
      <c r="BA32" s="30">
        <f>IFERROR(SUMIFS(Sales!$N$4:$N$2834,Sales!$B$4:$B$2834,$B32,Sales!$G$4:$G$2834,$D32),"")</f>
        <v>120328</v>
      </c>
      <c r="BB32" s="30">
        <f>IFERROR(SUMIFS(Sales!$Q$4:$Q$2834,Sales!$B$4:$B$2834,$B32,Sales!$G$4:$G$2834,$D32),"")</f>
        <v>110655</v>
      </c>
      <c r="BC32" s="30">
        <f t="shared" si="1"/>
        <v>675895</v>
      </c>
      <c r="BD32" s="33"/>
      <c r="BE32" s="35">
        <f t="shared" si="2"/>
        <v>0</v>
      </c>
      <c r="BF32" s="35">
        <f t="shared" si="3"/>
        <v>0</v>
      </c>
      <c r="BG32" s="35">
        <f t="shared" si="4"/>
        <v>0</v>
      </c>
      <c r="BH32" s="35">
        <f t="shared" si="5"/>
        <v>0</v>
      </c>
      <c r="BJ32" s="31">
        <f>IFERROR(SUMIFS(Sales!$J$4:$J$2834,Sales!$B$4:$B$2834,$B32,Sales!$G$4:$G$2834,$D32),"")</f>
        <v>53482.9</v>
      </c>
      <c r="BK32" s="31">
        <f>IFERROR(SUMIFS(Sales!$M$4:$M$2834,Sales!$B$4:$B$2834,$B32,Sales!$G$4:$G$2834,$D32),"")</f>
        <v>13866.7</v>
      </c>
      <c r="BL32" s="31">
        <f>IFERROR(SUMIFS(Sales!$P$4:$P$2834,Sales!$B$4:$B$2834,$B32,Sales!$G$4:$G$2834,$D32),"")</f>
        <v>8492.2000000000007</v>
      </c>
      <c r="BM32" s="31">
        <f t="shared" si="6"/>
        <v>75841.8</v>
      </c>
      <c r="BP32" s="36" t="str">
        <f t="shared" si="7"/>
        <v/>
      </c>
      <c r="BQ32" s="36" t="str">
        <f t="shared" si="8"/>
        <v/>
      </c>
      <c r="BR32" s="36" t="str">
        <f t="shared" si="9"/>
        <v/>
      </c>
      <c r="BS32" s="36" t="str">
        <f t="shared" si="10"/>
        <v/>
      </c>
    </row>
    <row r="33" spans="1:82" x14ac:dyDescent="0.35">
      <c r="A33" s="8">
        <v>2020</v>
      </c>
      <c r="B33" s="9">
        <v>1775</v>
      </c>
      <c r="C33" s="10" t="s">
        <v>84</v>
      </c>
      <c r="D33" s="10" t="s">
        <v>53</v>
      </c>
      <c r="E33" s="10" t="s">
        <v>85</v>
      </c>
      <c r="F33" s="11" t="s">
        <v>25</v>
      </c>
      <c r="G33" s="11" t="s">
        <v>25</v>
      </c>
      <c r="H33" s="11" t="s">
        <v>25</v>
      </c>
      <c r="I33" s="11" t="s">
        <v>25</v>
      </c>
      <c r="J33" s="11" t="s">
        <v>25</v>
      </c>
      <c r="K33" s="12" t="s">
        <v>25</v>
      </c>
      <c r="L33" s="12" t="s">
        <v>25</v>
      </c>
      <c r="M33" s="12" t="s">
        <v>25</v>
      </c>
      <c r="N33" s="12" t="s">
        <v>25</v>
      </c>
      <c r="O33" s="12" t="s">
        <v>25</v>
      </c>
      <c r="P33" s="13" t="s">
        <v>25</v>
      </c>
      <c r="Q33" s="13" t="s">
        <v>25</v>
      </c>
      <c r="R33" s="13" t="s">
        <v>25</v>
      </c>
      <c r="S33" s="13" t="s">
        <v>25</v>
      </c>
      <c r="T33" s="13" t="s">
        <v>25</v>
      </c>
      <c r="U33" s="14" t="s">
        <v>25</v>
      </c>
      <c r="V33" s="14" t="s">
        <v>25</v>
      </c>
      <c r="W33" s="14" t="s">
        <v>25</v>
      </c>
      <c r="X33" s="14" t="s">
        <v>25</v>
      </c>
      <c r="Y33" s="14" t="s">
        <v>25</v>
      </c>
      <c r="Z33" s="11" t="s">
        <v>25</v>
      </c>
      <c r="AA33" s="11" t="s">
        <v>25</v>
      </c>
      <c r="AB33" s="11" t="s">
        <v>25</v>
      </c>
      <c r="AC33" s="11" t="s">
        <v>25</v>
      </c>
      <c r="AD33" s="11" t="s">
        <v>25</v>
      </c>
      <c r="AE33" s="11" t="s">
        <v>25</v>
      </c>
      <c r="AF33" s="11" t="s">
        <v>25</v>
      </c>
      <c r="AG33" s="11" t="s">
        <v>25</v>
      </c>
      <c r="AH33" s="11" t="s">
        <v>25</v>
      </c>
      <c r="AI33" s="11" t="s">
        <v>25</v>
      </c>
      <c r="AJ33" s="13" t="s">
        <v>25</v>
      </c>
      <c r="AK33" s="13" t="s">
        <v>25</v>
      </c>
      <c r="AL33" s="13" t="s">
        <v>25</v>
      </c>
      <c r="AM33" s="13" t="s">
        <v>25</v>
      </c>
      <c r="AN33" s="13" t="s">
        <v>25</v>
      </c>
      <c r="AO33" s="13" t="s">
        <v>25</v>
      </c>
      <c r="AP33" s="13" t="s">
        <v>25</v>
      </c>
      <c r="AQ33" s="13" t="s">
        <v>25</v>
      </c>
      <c r="AR33" s="13" t="s">
        <v>25</v>
      </c>
      <c r="AS33" s="13" t="s">
        <v>25</v>
      </c>
      <c r="AT33" s="15" t="s">
        <v>25</v>
      </c>
      <c r="AU33" s="15" t="s">
        <v>25</v>
      </c>
      <c r="AV33" s="15" t="s">
        <v>25</v>
      </c>
      <c r="AW33" s="15" t="s">
        <v>25</v>
      </c>
      <c r="AX33" s="10" t="s">
        <v>6</v>
      </c>
      <c r="AY33" s="10" t="str">
        <f>IFERROR(VLOOKUP(B33,Sales!$B$4:$H$2834,7,FALSE),"Not Found")</f>
        <v>Cooperative</v>
      </c>
      <c r="AZ33" s="30">
        <f>IFERROR(SUMIFS(Sales!$K$4:$K$2834,Sales!$B$4:$B$2834,$B33,Sales!$G$4:$G$2834,$D33),"")</f>
        <v>294426</v>
      </c>
      <c r="BA33" s="30">
        <f>IFERROR(SUMIFS(Sales!$N$4:$N$2834,Sales!$B$4:$B$2834,$B33,Sales!$G$4:$G$2834,$D33),"")</f>
        <v>140898</v>
      </c>
      <c r="BB33" s="30">
        <f>IFERROR(SUMIFS(Sales!$Q$4:$Q$2834,Sales!$B$4:$B$2834,$B33,Sales!$G$4:$G$2834,$D33),"")</f>
        <v>29365</v>
      </c>
      <c r="BC33" s="30">
        <f t="shared" si="1"/>
        <v>464689</v>
      </c>
      <c r="BD33" s="33"/>
      <c r="BE33" s="35" t="str">
        <f t="shared" si="2"/>
        <v/>
      </c>
      <c r="BF33" s="35" t="str">
        <f t="shared" si="3"/>
        <v/>
      </c>
      <c r="BG33" s="35" t="str">
        <f t="shared" si="4"/>
        <v/>
      </c>
      <c r="BH33" s="35">
        <f t="shared" si="5"/>
        <v>0</v>
      </c>
      <c r="BJ33" s="31">
        <f>IFERROR(SUMIFS(Sales!$J$4:$J$2834,Sales!$B$4:$B$2834,$B33,Sales!$G$4:$G$2834,$D33),"")</f>
        <v>30474</v>
      </c>
      <c r="BK33" s="31">
        <f>IFERROR(SUMIFS(Sales!$M$4:$M$2834,Sales!$B$4:$B$2834,$B33,Sales!$G$4:$G$2834,$D33),"")</f>
        <v>13701</v>
      </c>
      <c r="BL33" s="31">
        <f>IFERROR(SUMIFS(Sales!$P$4:$P$2834,Sales!$B$4:$B$2834,$B33,Sales!$G$4:$G$2834,$D33),"")</f>
        <v>1802</v>
      </c>
      <c r="BM33" s="31">
        <f t="shared" si="6"/>
        <v>45977</v>
      </c>
      <c r="BP33" s="36" t="str">
        <f t="shared" si="7"/>
        <v/>
      </c>
      <c r="BQ33" s="36" t="str">
        <f t="shared" si="8"/>
        <v/>
      </c>
      <c r="BR33" s="36" t="str">
        <f t="shared" si="9"/>
        <v/>
      </c>
      <c r="BS33" s="36" t="str">
        <f t="shared" si="10"/>
        <v/>
      </c>
    </row>
    <row r="34" spans="1:82" x14ac:dyDescent="0.35">
      <c r="A34" s="8">
        <v>2020</v>
      </c>
      <c r="B34" s="9">
        <v>1889</v>
      </c>
      <c r="C34" s="10" t="s">
        <v>86</v>
      </c>
      <c r="D34" s="10" t="s">
        <v>87</v>
      </c>
      <c r="E34" s="10" t="s">
        <v>88</v>
      </c>
      <c r="F34" s="11">
        <v>107.3</v>
      </c>
      <c r="G34" s="11" t="s">
        <v>25</v>
      </c>
      <c r="H34" s="11" t="s">
        <v>25</v>
      </c>
      <c r="I34" s="11" t="s">
        <v>25</v>
      </c>
      <c r="J34" s="11">
        <v>107.3</v>
      </c>
      <c r="K34" s="12">
        <v>1</v>
      </c>
      <c r="L34" s="12" t="s">
        <v>25</v>
      </c>
      <c r="M34" s="12" t="s">
        <v>25</v>
      </c>
      <c r="N34" s="12" t="s">
        <v>25</v>
      </c>
      <c r="O34" s="12">
        <v>1</v>
      </c>
      <c r="P34" s="13">
        <v>850.5</v>
      </c>
      <c r="Q34" s="13" t="s">
        <v>25</v>
      </c>
      <c r="R34" s="13" t="s">
        <v>25</v>
      </c>
      <c r="S34" s="13" t="s">
        <v>25</v>
      </c>
      <c r="T34" s="13">
        <v>850.5</v>
      </c>
      <c r="U34" s="14">
        <v>1</v>
      </c>
      <c r="V34" s="14" t="s">
        <v>25</v>
      </c>
      <c r="W34" s="14" t="s">
        <v>25</v>
      </c>
      <c r="X34" s="14" t="s">
        <v>25</v>
      </c>
      <c r="Y34" s="14">
        <v>1</v>
      </c>
      <c r="Z34" s="11">
        <v>16.5</v>
      </c>
      <c r="AA34" s="11" t="s">
        <v>25</v>
      </c>
      <c r="AB34" s="11" t="s">
        <v>25</v>
      </c>
      <c r="AC34" s="11" t="s">
        <v>25</v>
      </c>
      <c r="AD34" s="11">
        <v>16.5</v>
      </c>
      <c r="AE34" s="11">
        <v>0</v>
      </c>
      <c r="AF34" s="11" t="s">
        <v>25</v>
      </c>
      <c r="AG34" s="11" t="s">
        <v>25</v>
      </c>
      <c r="AH34" s="11" t="s">
        <v>25</v>
      </c>
      <c r="AI34" s="11">
        <v>0</v>
      </c>
      <c r="AJ34" s="13">
        <v>69</v>
      </c>
      <c r="AK34" s="13" t="s">
        <v>25</v>
      </c>
      <c r="AL34" s="13" t="s">
        <v>25</v>
      </c>
      <c r="AM34" s="13" t="s">
        <v>25</v>
      </c>
      <c r="AN34" s="13">
        <v>69</v>
      </c>
      <c r="AO34" s="13">
        <v>0</v>
      </c>
      <c r="AP34" s="13" t="s">
        <v>25</v>
      </c>
      <c r="AQ34" s="13" t="s">
        <v>25</v>
      </c>
      <c r="AR34" s="13" t="s">
        <v>25</v>
      </c>
      <c r="AS34" s="13">
        <v>0</v>
      </c>
      <c r="AT34" s="15">
        <v>7</v>
      </c>
      <c r="AU34" s="15" t="s">
        <v>25</v>
      </c>
      <c r="AV34" s="15" t="s">
        <v>25</v>
      </c>
      <c r="AW34" s="15" t="s">
        <v>25</v>
      </c>
      <c r="AX34" s="10" t="s">
        <v>6</v>
      </c>
      <c r="AY34" s="10" t="str">
        <f>IFERROR(VLOOKUP(B34,Sales!$B$4:$H$2834,7,FALSE),"Not Found")</f>
        <v>Cooperative</v>
      </c>
      <c r="AZ34" s="30">
        <f>IFERROR(SUMIFS(Sales!$K$4:$K$2834,Sales!$B$4:$B$2834,$B34,Sales!$G$4:$G$2834,$D34),"")</f>
        <v>735855</v>
      </c>
      <c r="BA34" s="30">
        <f>IFERROR(SUMIFS(Sales!$N$4:$N$2834,Sales!$B$4:$B$2834,$B34,Sales!$G$4:$G$2834,$D34),"")</f>
        <v>247574</v>
      </c>
      <c r="BB34" s="30">
        <f>IFERROR(SUMIFS(Sales!$Q$4:$Q$2834,Sales!$B$4:$B$2834,$B34,Sales!$G$4:$G$2834,$D34),"")</f>
        <v>92760</v>
      </c>
      <c r="BC34" s="30">
        <f t="shared" si="1"/>
        <v>1076189</v>
      </c>
      <c r="BD34" s="33"/>
      <c r="BE34" s="35">
        <f t="shared" si="2"/>
        <v>1.4581677096710629E-4</v>
      </c>
      <c r="BF34" s="35" t="str">
        <f t="shared" si="3"/>
        <v/>
      </c>
      <c r="BG34" s="35" t="str">
        <f t="shared" si="4"/>
        <v/>
      </c>
      <c r="BH34" s="35">
        <f t="shared" si="5"/>
        <v>9.9703676584689117E-5</v>
      </c>
      <c r="BJ34" s="31">
        <f>IFERROR(SUMIFS(Sales!$J$4:$J$2834,Sales!$B$4:$B$2834,$B34,Sales!$G$4:$G$2834,$D34),"")</f>
        <v>94635</v>
      </c>
      <c r="BK34" s="31">
        <f>IFERROR(SUMIFS(Sales!$M$4:$M$2834,Sales!$B$4:$B$2834,$B34,Sales!$G$4:$G$2834,$D34),"")</f>
        <v>28054</v>
      </c>
      <c r="BL34" s="31">
        <f>IFERROR(SUMIFS(Sales!$P$4:$P$2834,Sales!$B$4:$B$2834,$B34,Sales!$G$4:$G$2834,$D34),"")</f>
        <v>6870</v>
      </c>
      <c r="BM34" s="31">
        <f t="shared" si="6"/>
        <v>129559</v>
      </c>
      <c r="BP34" s="36">
        <f t="shared" si="7"/>
        <v>1</v>
      </c>
      <c r="BQ34" s="36">
        <f t="shared" si="8"/>
        <v>0</v>
      </c>
      <c r="BR34" s="36" t="str">
        <f t="shared" si="9"/>
        <v/>
      </c>
      <c r="BS34" s="36" t="str">
        <f t="shared" si="10"/>
        <v/>
      </c>
    </row>
    <row r="35" spans="1:82" x14ac:dyDescent="0.35">
      <c r="A35" s="8">
        <v>2020</v>
      </c>
      <c r="B35" s="9">
        <v>2001</v>
      </c>
      <c r="C35" s="10" t="s">
        <v>89</v>
      </c>
      <c r="D35" s="10" t="s">
        <v>53</v>
      </c>
      <c r="E35" s="10" t="s">
        <v>85</v>
      </c>
      <c r="F35" s="11" t="s">
        <v>25</v>
      </c>
      <c r="G35" s="11" t="s">
        <v>25</v>
      </c>
      <c r="H35" s="11" t="s">
        <v>25</v>
      </c>
      <c r="I35" s="11" t="s">
        <v>25</v>
      </c>
      <c r="J35" s="11" t="s">
        <v>25</v>
      </c>
      <c r="K35" s="12" t="s">
        <v>25</v>
      </c>
      <c r="L35" s="12" t="s">
        <v>25</v>
      </c>
      <c r="M35" s="12" t="s">
        <v>25</v>
      </c>
      <c r="N35" s="12" t="s">
        <v>25</v>
      </c>
      <c r="O35" s="12" t="s">
        <v>25</v>
      </c>
      <c r="P35" s="13" t="s">
        <v>25</v>
      </c>
      <c r="Q35" s="13" t="s">
        <v>25</v>
      </c>
      <c r="R35" s="13" t="s">
        <v>25</v>
      </c>
      <c r="S35" s="13" t="s">
        <v>25</v>
      </c>
      <c r="T35" s="13" t="s">
        <v>25</v>
      </c>
      <c r="U35" s="14" t="s">
        <v>25</v>
      </c>
      <c r="V35" s="14" t="s">
        <v>25</v>
      </c>
      <c r="W35" s="14" t="s">
        <v>25</v>
      </c>
      <c r="X35" s="14" t="s">
        <v>25</v>
      </c>
      <c r="Y35" s="14" t="s">
        <v>25</v>
      </c>
      <c r="Z35" s="11" t="s">
        <v>25</v>
      </c>
      <c r="AA35" s="11" t="s">
        <v>25</v>
      </c>
      <c r="AB35" s="11" t="s">
        <v>25</v>
      </c>
      <c r="AC35" s="11" t="s">
        <v>25</v>
      </c>
      <c r="AD35" s="11" t="s">
        <v>25</v>
      </c>
      <c r="AE35" s="11" t="s">
        <v>25</v>
      </c>
      <c r="AF35" s="11" t="s">
        <v>25</v>
      </c>
      <c r="AG35" s="11" t="s">
        <v>25</v>
      </c>
      <c r="AH35" s="11" t="s">
        <v>25</v>
      </c>
      <c r="AI35" s="11" t="s">
        <v>25</v>
      </c>
      <c r="AJ35" s="13" t="s">
        <v>25</v>
      </c>
      <c r="AK35" s="13" t="s">
        <v>25</v>
      </c>
      <c r="AL35" s="13" t="s">
        <v>25</v>
      </c>
      <c r="AM35" s="13" t="s">
        <v>25</v>
      </c>
      <c r="AN35" s="13" t="s">
        <v>25</v>
      </c>
      <c r="AO35" s="13" t="s">
        <v>25</v>
      </c>
      <c r="AP35" s="13" t="s">
        <v>25</v>
      </c>
      <c r="AQ35" s="13" t="s">
        <v>25</v>
      </c>
      <c r="AR35" s="13" t="s">
        <v>25</v>
      </c>
      <c r="AS35" s="13" t="s">
        <v>25</v>
      </c>
      <c r="AT35" s="15" t="s">
        <v>25</v>
      </c>
      <c r="AU35" s="15" t="s">
        <v>25</v>
      </c>
      <c r="AV35" s="15" t="s">
        <v>25</v>
      </c>
      <c r="AW35" s="15" t="s">
        <v>25</v>
      </c>
      <c r="AX35" s="10" t="s">
        <v>6</v>
      </c>
      <c r="AY35" s="10" t="str">
        <f>IFERROR(VLOOKUP(B35,Sales!$B$4:$H$2834,7,FALSE),"Not Found")</f>
        <v>Cooperative</v>
      </c>
      <c r="AZ35" s="30">
        <f>IFERROR(SUMIFS(Sales!$K$4:$K$2834,Sales!$B$4:$B$2834,$B35,Sales!$G$4:$G$2834,$D35),"")</f>
        <v>420517</v>
      </c>
      <c r="BA35" s="30">
        <f>IFERROR(SUMIFS(Sales!$N$4:$N$2834,Sales!$B$4:$B$2834,$B35,Sales!$G$4:$G$2834,$D35),"")</f>
        <v>84302</v>
      </c>
      <c r="BB35" s="30">
        <f>IFERROR(SUMIFS(Sales!$Q$4:$Q$2834,Sales!$B$4:$B$2834,$B35,Sales!$G$4:$G$2834,$D35),"")</f>
        <v>47481</v>
      </c>
      <c r="BC35" s="30">
        <f t="shared" si="1"/>
        <v>552300</v>
      </c>
      <c r="BD35" s="33"/>
      <c r="BE35" s="35" t="str">
        <f t="shared" si="2"/>
        <v/>
      </c>
      <c r="BF35" s="35" t="str">
        <f t="shared" si="3"/>
        <v/>
      </c>
      <c r="BG35" s="35" t="str">
        <f t="shared" si="4"/>
        <v/>
      </c>
      <c r="BH35" s="35">
        <f t="shared" si="5"/>
        <v>0</v>
      </c>
      <c r="BJ35" s="31">
        <f>IFERROR(SUMIFS(Sales!$J$4:$J$2834,Sales!$B$4:$B$2834,$B35,Sales!$G$4:$G$2834,$D35),"")</f>
        <v>49019</v>
      </c>
      <c r="BK35" s="31">
        <f>IFERROR(SUMIFS(Sales!$M$4:$M$2834,Sales!$B$4:$B$2834,$B35,Sales!$G$4:$G$2834,$D35),"")</f>
        <v>8053</v>
      </c>
      <c r="BL35" s="31">
        <f>IFERROR(SUMIFS(Sales!$P$4:$P$2834,Sales!$B$4:$B$2834,$B35,Sales!$G$4:$G$2834,$D35),"")</f>
        <v>4407</v>
      </c>
      <c r="BM35" s="31">
        <f t="shared" si="6"/>
        <v>61479</v>
      </c>
      <c r="BP35" s="36" t="str">
        <f t="shared" si="7"/>
        <v/>
      </c>
      <c r="BQ35" s="36" t="str">
        <f t="shared" si="8"/>
        <v/>
      </c>
      <c r="BR35" s="36" t="str">
        <f t="shared" si="9"/>
        <v/>
      </c>
      <c r="BS35" s="36" t="str">
        <f t="shared" si="10"/>
        <v/>
      </c>
    </row>
    <row r="36" spans="1:82" x14ac:dyDescent="0.35">
      <c r="A36" s="8">
        <v>2020</v>
      </c>
      <c r="B36" s="9">
        <v>2008</v>
      </c>
      <c r="C36" s="10" t="s">
        <v>90</v>
      </c>
      <c r="D36" s="10" t="s">
        <v>91</v>
      </c>
      <c r="E36" s="10" t="s">
        <v>92</v>
      </c>
      <c r="F36" s="11">
        <v>120</v>
      </c>
      <c r="G36" s="11">
        <v>0</v>
      </c>
      <c r="H36" s="11">
        <v>0</v>
      </c>
      <c r="I36" s="11">
        <v>0</v>
      </c>
      <c r="J36" s="11">
        <v>120</v>
      </c>
      <c r="K36" s="12" t="s">
        <v>25</v>
      </c>
      <c r="L36" s="12">
        <v>0</v>
      </c>
      <c r="M36" s="12">
        <v>0</v>
      </c>
      <c r="N36" s="12">
        <v>0</v>
      </c>
      <c r="O36" s="12">
        <v>0</v>
      </c>
      <c r="P36" s="13">
        <v>1206</v>
      </c>
      <c r="Q36" s="13">
        <v>0</v>
      </c>
      <c r="R36" s="13">
        <v>0</v>
      </c>
      <c r="S36" s="13">
        <v>0</v>
      </c>
      <c r="T36" s="13">
        <v>1206</v>
      </c>
      <c r="U36" s="14" t="s">
        <v>25</v>
      </c>
      <c r="V36" s="14">
        <v>0</v>
      </c>
      <c r="W36" s="14">
        <v>0</v>
      </c>
      <c r="X36" s="14">
        <v>0</v>
      </c>
      <c r="Y36" s="14">
        <v>0</v>
      </c>
      <c r="Z36" s="11">
        <v>28</v>
      </c>
      <c r="AA36" s="11">
        <v>0</v>
      </c>
      <c r="AB36" s="11">
        <v>0</v>
      </c>
      <c r="AC36" s="11">
        <v>0</v>
      </c>
      <c r="AD36" s="11">
        <v>28</v>
      </c>
      <c r="AE36" s="11">
        <v>8</v>
      </c>
      <c r="AF36" s="11">
        <v>0</v>
      </c>
      <c r="AG36" s="11">
        <v>0</v>
      </c>
      <c r="AH36" s="11">
        <v>0</v>
      </c>
      <c r="AI36" s="11">
        <v>8</v>
      </c>
      <c r="AJ36" s="13">
        <v>28</v>
      </c>
      <c r="AK36" s="13">
        <v>0</v>
      </c>
      <c r="AL36" s="13">
        <v>0</v>
      </c>
      <c r="AM36" s="13">
        <v>0</v>
      </c>
      <c r="AN36" s="13">
        <v>28</v>
      </c>
      <c r="AO36" s="13">
        <v>8</v>
      </c>
      <c r="AP36" s="13">
        <v>0</v>
      </c>
      <c r="AQ36" s="13">
        <v>0</v>
      </c>
      <c r="AR36" s="13">
        <v>0</v>
      </c>
      <c r="AS36" s="13">
        <v>8</v>
      </c>
      <c r="AT36" s="15">
        <v>15</v>
      </c>
      <c r="AU36" s="15">
        <v>0</v>
      </c>
      <c r="AV36" s="15">
        <v>0</v>
      </c>
      <c r="AW36" s="15">
        <v>0</v>
      </c>
      <c r="AX36" s="10" t="s">
        <v>6</v>
      </c>
      <c r="AY36" s="10" t="str">
        <f>IFERROR(VLOOKUP(B36,Sales!$B$4:$H$2834,7,FALSE),"Not Found")</f>
        <v>Municipal</v>
      </c>
      <c r="AZ36" s="30">
        <f>IFERROR(SUMIFS(Sales!$K$4:$K$2834,Sales!$B$4:$B$2834,$B36,Sales!$G$4:$G$2834,$D36),"")</f>
        <v>100592</v>
      </c>
      <c r="BA36" s="30">
        <f>IFERROR(SUMIFS(Sales!$N$4:$N$2834,Sales!$B$4:$B$2834,$B36,Sales!$G$4:$G$2834,$D36),"")</f>
        <v>52797</v>
      </c>
      <c r="BB36" s="30">
        <f>IFERROR(SUMIFS(Sales!$Q$4:$Q$2834,Sales!$B$4:$B$2834,$B36,Sales!$G$4:$G$2834,$D36),"")</f>
        <v>952</v>
      </c>
      <c r="BC36" s="30">
        <f t="shared" si="1"/>
        <v>154341</v>
      </c>
      <c r="BD36" s="33"/>
      <c r="BE36" s="35">
        <f t="shared" si="2"/>
        <v>1.1929378081756005E-3</v>
      </c>
      <c r="BF36" s="35">
        <f t="shared" si="3"/>
        <v>0</v>
      </c>
      <c r="BG36" s="35">
        <f t="shared" si="4"/>
        <v>0</v>
      </c>
      <c r="BH36" s="35">
        <f t="shared" si="5"/>
        <v>7.774991739071277E-4</v>
      </c>
      <c r="BJ36" s="31">
        <f>IFERROR(SUMIFS(Sales!$J$4:$J$2834,Sales!$B$4:$B$2834,$B36,Sales!$G$4:$G$2834,$D36),"")</f>
        <v>10373</v>
      </c>
      <c r="BK36" s="31">
        <f>IFERROR(SUMIFS(Sales!$M$4:$M$2834,Sales!$B$4:$B$2834,$B36,Sales!$G$4:$G$2834,$D36),"")</f>
        <v>6510</v>
      </c>
      <c r="BL36" s="31">
        <f>IFERROR(SUMIFS(Sales!$P$4:$P$2834,Sales!$B$4:$B$2834,$B36,Sales!$G$4:$G$2834,$D36),"")</f>
        <v>124</v>
      </c>
      <c r="BM36" s="31">
        <f t="shared" si="6"/>
        <v>17007</v>
      </c>
      <c r="BP36" s="36">
        <f t="shared" si="7"/>
        <v>0.77777777777777779</v>
      </c>
      <c r="BQ36" s="36">
        <f t="shared" si="8"/>
        <v>0.22222222222222221</v>
      </c>
      <c r="BR36" s="36" t="str">
        <f t="shared" si="9"/>
        <v/>
      </c>
      <c r="BS36" s="36" t="str">
        <f t="shared" si="10"/>
        <v/>
      </c>
    </row>
    <row r="37" spans="1:82" x14ac:dyDescent="0.35">
      <c r="A37" s="8">
        <v>2020</v>
      </c>
      <c r="B37" s="9">
        <v>2089</v>
      </c>
      <c r="C37" s="10" t="s">
        <v>93</v>
      </c>
      <c r="D37" s="10" t="s">
        <v>94</v>
      </c>
      <c r="E37" s="10" t="s">
        <v>95</v>
      </c>
      <c r="F37" s="11">
        <v>10</v>
      </c>
      <c r="G37" s="11">
        <v>58</v>
      </c>
      <c r="H37" s="11">
        <v>0</v>
      </c>
      <c r="I37" s="11">
        <v>0</v>
      </c>
      <c r="J37" s="11">
        <v>68</v>
      </c>
      <c r="K37" s="12">
        <v>1E-3</v>
      </c>
      <c r="L37" s="12">
        <v>0.01</v>
      </c>
      <c r="M37" s="12">
        <v>0</v>
      </c>
      <c r="N37" s="12">
        <v>0</v>
      </c>
      <c r="O37" s="12">
        <v>1.0999999999999999E-2</v>
      </c>
      <c r="P37" s="13">
        <v>154</v>
      </c>
      <c r="Q37" s="13">
        <v>758</v>
      </c>
      <c r="R37" s="13">
        <v>0</v>
      </c>
      <c r="S37" s="13">
        <v>0</v>
      </c>
      <c r="T37" s="13">
        <v>912</v>
      </c>
      <c r="U37" s="14">
        <v>1E-3</v>
      </c>
      <c r="V37" s="14">
        <v>0.01</v>
      </c>
      <c r="W37" s="14">
        <v>0</v>
      </c>
      <c r="X37" s="14">
        <v>0</v>
      </c>
      <c r="Y37" s="14">
        <v>1.0999999999999999E-2</v>
      </c>
      <c r="Z37" s="11">
        <v>7</v>
      </c>
      <c r="AA37" s="11">
        <v>10</v>
      </c>
      <c r="AB37" s="11">
        <v>0</v>
      </c>
      <c r="AC37" s="11">
        <v>0</v>
      </c>
      <c r="AD37" s="11">
        <v>17</v>
      </c>
      <c r="AE37" s="11">
        <v>4.4000000000000004</v>
      </c>
      <c r="AF37" s="11">
        <v>6</v>
      </c>
      <c r="AG37" s="11">
        <v>0</v>
      </c>
      <c r="AH37" s="11">
        <v>0</v>
      </c>
      <c r="AI37" s="11">
        <v>10.4</v>
      </c>
      <c r="AJ37" s="13">
        <v>7</v>
      </c>
      <c r="AK37" s="13">
        <v>10</v>
      </c>
      <c r="AL37" s="13">
        <v>0</v>
      </c>
      <c r="AM37" s="13">
        <v>0</v>
      </c>
      <c r="AN37" s="13">
        <v>17</v>
      </c>
      <c r="AO37" s="13">
        <v>4.4000000000000004</v>
      </c>
      <c r="AP37" s="13">
        <v>6</v>
      </c>
      <c r="AQ37" s="13">
        <v>0</v>
      </c>
      <c r="AR37" s="13">
        <v>0</v>
      </c>
      <c r="AS37" s="13">
        <v>10.4</v>
      </c>
      <c r="AT37" s="15">
        <v>15.3</v>
      </c>
      <c r="AU37" s="15">
        <v>13</v>
      </c>
      <c r="AV37" s="15">
        <v>0</v>
      </c>
      <c r="AW37" s="15">
        <v>0</v>
      </c>
      <c r="AX37" s="10" t="s">
        <v>6</v>
      </c>
      <c r="AY37" s="10" t="str">
        <f>IFERROR(VLOOKUP(B37,Sales!$B$4:$H$2834,7,FALSE),"Not Found")</f>
        <v>Municipal</v>
      </c>
      <c r="AZ37" s="30">
        <f>IFERROR(SUMIFS(Sales!$K$4:$K$2834,Sales!$B$4:$B$2834,$B37,Sales!$G$4:$G$2834,$D37),"")</f>
        <v>23244</v>
      </c>
      <c r="BA37" s="30">
        <f>IFERROR(SUMIFS(Sales!$N$4:$N$2834,Sales!$B$4:$B$2834,$B37,Sales!$G$4:$G$2834,$D37),"")</f>
        <v>7684</v>
      </c>
      <c r="BB37" s="30">
        <f>IFERROR(SUMIFS(Sales!$Q$4:$Q$2834,Sales!$B$4:$B$2834,$B37,Sales!$G$4:$G$2834,$D37),"")</f>
        <v>184766</v>
      </c>
      <c r="BC37" s="30">
        <f t="shared" si="1"/>
        <v>215694</v>
      </c>
      <c r="BD37" s="33"/>
      <c r="BE37" s="35">
        <f t="shared" si="2"/>
        <v>4.3021855102392013E-4</v>
      </c>
      <c r="BF37" s="35">
        <f t="shared" si="3"/>
        <v>7.5481520041644976E-3</v>
      </c>
      <c r="BG37" s="35">
        <f t="shared" si="4"/>
        <v>0</v>
      </c>
      <c r="BH37" s="35">
        <f t="shared" si="5"/>
        <v>3.152614351813217E-4</v>
      </c>
      <c r="BJ37" s="31">
        <f>IFERROR(SUMIFS(Sales!$J$4:$J$2834,Sales!$B$4:$B$2834,$B37,Sales!$G$4:$G$2834,$D37),"")</f>
        <v>4380.5</v>
      </c>
      <c r="BK37" s="31">
        <f>IFERROR(SUMIFS(Sales!$M$4:$M$2834,Sales!$B$4:$B$2834,$B37,Sales!$G$4:$G$2834,$D37),"")</f>
        <v>1582.6</v>
      </c>
      <c r="BL37" s="31">
        <f>IFERROR(SUMIFS(Sales!$P$4:$P$2834,Sales!$B$4:$B$2834,$B37,Sales!$G$4:$G$2834,$D37),"")</f>
        <v>12024.6</v>
      </c>
      <c r="BM37" s="31">
        <f t="shared" si="6"/>
        <v>17987.7</v>
      </c>
      <c r="BP37" s="36">
        <f t="shared" si="7"/>
        <v>0.61403508771929827</v>
      </c>
      <c r="BQ37" s="36">
        <f t="shared" si="8"/>
        <v>0.38596491228070179</v>
      </c>
      <c r="BR37" s="36">
        <f t="shared" si="9"/>
        <v>0.625</v>
      </c>
      <c r="BS37" s="36">
        <f t="shared" si="10"/>
        <v>0.375</v>
      </c>
    </row>
    <row r="38" spans="1:82" x14ac:dyDescent="0.35">
      <c r="A38" s="8">
        <v>2020</v>
      </c>
      <c r="B38" s="9">
        <v>2212</v>
      </c>
      <c r="C38" s="10" t="s">
        <v>96</v>
      </c>
      <c r="D38" s="10" t="s">
        <v>87</v>
      </c>
      <c r="E38" s="10" t="s">
        <v>88</v>
      </c>
      <c r="F38" s="11" t="s">
        <v>25</v>
      </c>
      <c r="G38" s="11" t="s">
        <v>25</v>
      </c>
      <c r="H38" s="11" t="s">
        <v>25</v>
      </c>
      <c r="I38" s="11" t="s">
        <v>25</v>
      </c>
      <c r="J38" s="11" t="s">
        <v>25</v>
      </c>
      <c r="K38" s="12" t="s">
        <v>25</v>
      </c>
      <c r="L38" s="12" t="s">
        <v>25</v>
      </c>
      <c r="M38" s="12" t="s">
        <v>25</v>
      </c>
      <c r="N38" s="12" t="s">
        <v>25</v>
      </c>
      <c r="O38" s="12" t="s">
        <v>25</v>
      </c>
      <c r="P38" s="13" t="s">
        <v>25</v>
      </c>
      <c r="Q38" s="13" t="s">
        <v>25</v>
      </c>
      <c r="R38" s="13" t="s">
        <v>25</v>
      </c>
      <c r="S38" s="13" t="s">
        <v>25</v>
      </c>
      <c r="T38" s="13" t="s">
        <v>25</v>
      </c>
      <c r="U38" s="14" t="s">
        <v>25</v>
      </c>
      <c r="V38" s="14" t="s">
        <v>25</v>
      </c>
      <c r="W38" s="14" t="s">
        <v>25</v>
      </c>
      <c r="X38" s="14" t="s">
        <v>25</v>
      </c>
      <c r="Y38" s="14" t="s">
        <v>25</v>
      </c>
      <c r="Z38" s="11" t="s">
        <v>25</v>
      </c>
      <c r="AA38" s="11" t="s">
        <v>25</v>
      </c>
      <c r="AB38" s="11" t="s">
        <v>25</v>
      </c>
      <c r="AC38" s="11" t="s">
        <v>25</v>
      </c>
      <c r="AD38" s="11" t="s">
        <v>25</v>
      </c>
      <c r="AE38" s="11" t="s">
        <v>25</v>
      </c>
      <c r="AF38" s="11" t="s">
        <v>25</v>
      </c>
      <c r="AG38" s="11" t="s">
        <v>25</v>
      </c>
      <c r="AH38" s="11" t="s">
        <v>25</v>
      </c>
      <c r="AI38" s="11" t="s">
        <v>25</v>
      </c>
      <c r="AJ38" s="13" t="s">
        <v>25</v>
      </c>
      <c r="AK38" s="13" t="s">
        <v>25</v>
      </c>
      <c r="AL38" s="13" t="s">
        <v>25</v>
      </c>
      <c r="AM38" s="13" t="s">
        <v>25</v>
      </c>
      <c r="AN38" s="13" t="s">
        <v>25</v>
      </c>
      <c r="AO38" s="13" t="s">
        <v>25</v>
      </c>
      <c r="AP38" s="13" t="s">
        <v>25</v>
      </c>
      <c r="AQ38" s="13" t="s">
        <v>25</v>
      </c>
      <c r="AR38" s="13" t="s">
        <v>25</v>
      </c>
      <c r="AS38" s="13" t="s">
        <v>25</v>
      </c>
      <c r="AT38" s="15" t="s">
        <v>25</v>
      </c>
      <c r="AU38" s="15" t="s">
        <v>25</v>
      </c>
      <c r="AV38" s="15" t="s">
        <v>25</v>
      </c>
      <c r="AW38" s="15" t="s">
        <v>25</v>
      </c>
      <c r="AX38" s="10" t="s">
        <v>6</v>
      </c>
      <c r="AY38" s="10" t="str">
        <f>IFERROR(VLOOKUP(B38,Sales!$B$4:$H$2834,7,FALSE),"Not Found")</f>
        <v>Cooperative</v>
      </c>
      <c r="AZ38" s="30">
        <f>IFERROR(SUMIFS(Sales!$K$4:$K$2834,Sales!$B$4:$B$2834,$B38,Sales!$G$4:$G$2834,$D38),"")</f>
        <v>5581</v>
      </c>
      <c r="BA38" s="30">
        <f>IFERROR(SUMIFS(Sales!$N$4:$N$2834,Sales!$B$4:$B$2834,$B38,Sales!$G$4:$G$2834,$D38),"")</f>
        <v>83</v>
      </c>
      <c r="BB38" s="30">
        <f>IFERROR(SUMIFS(Sales!$Q$4:$Q$2834,Sales!$B$4:$B$2834,$B38,Sales!$G$4:$G$2834,$D38),"")</f>
        <v>0</v>
      </c>
      <c r="BC38" s="30">
        <f t="shared" si="1"/>
        <v>5664</v>
      </c>
      <c r="BD38" s="33"/>
      <c r="BE38" s="35" t="str">
        <f t="shared" si="2"/>
        <v/>
      </c>
      <c r="BF38" s="35" t="str">
        <f t="shared" si="3"/>
        <v/>
      </c>
      <c r="BG38" s="35" t="str">
        <f t="shared" si="4"/>
        <v/>
      </c>
      <c r="BH38" s="35">
        <f t="shared" si="5"/>
        <v>0</v>
      </c>
      <c r="BJ38" s="31">
        <f>IFERROR(SUMIFS(Sales!$J$4:$J$2834,Sales!$B$4:$B$2834,$B38,Sales!$G$4:$G$2834,$D38),"")</f>
        <v>778</v>
      </c>
      <c r="BK38" s="31">
        <f>IFERROR(SUMIFS(Sales!$M$4:$M$2834,Sales!$B$4:$B$2834,$B38,Sales!$G$4:$G$2834,$D38),"")</f>
        <v>14</v>
      </c>
      <c r="BL38" s="31">
        <f>IFERROR(SUMIFS(Sales!$P$4:$P$2834,Sales!$B$4:$B$2834,$B38,Sales!$G$4:$G$2834,$D38),"")</f>
        <v>0</v>
      </c>
      <c r="BM38" s="31">
        <f t="shared" si="6"/>
        <v>792</v>
      </c>
      <c r="BP38" s="36" t="str">
        <f t="shared" si="7"/>
        <v/>
      </c>
      <c r="BQ38" s="36" t="str">
        <f t="shared" si="8"/>
        <v/>
      </c>
      <c r="BR38" s="36" t="str">
        <f t="shared" si="9"/>
        <v/>
      </c>
      <c r="BS38" s="36" t="str">
        <f t="shared" si="10"/>
        <v/>
      </c>
    </row>
    <row r="39" spans="1:82" x14ac:dyDescent="0.35">
      <c r="A39" s="8">
        <v>2020</v>
      </c>
      <c r="B39" s="9">
        <v>2285</v>
      </c>
      <c r="C39" s="10" t="s">
        <v>97</v>
      </c>
      <c r="D39" s="10" t="s">
        <v>98</v>
      </c>
      <c r="E39" s="10" t="s">
        <v>99</v>
      </c>
      <c r="F39" s="11">
        <v>45.881999999999998</v>
      </c>
      <c r="G39" s="11">
        <v>227.65</v>
      </c>
      <c r="H39" s="11">
        <v>762.13300000000004</v>
      </c>
      <c r="I39" s="11">
        <v>0</v>
      </c>
      <c r="J39" s="11">
        <v>1035.665</v>
      </c>
      <c r="K39" s="12">
        <v>1.4999999999999999E-2</v>
      </c>
      <c r="L39" s="12">
        <v>4.9000000000000002E-2</v>
      </c>
      <c r="M39" s="12">
        <v>0.16300000000000001</v>
      </c>
      <c r="N39" s="12">
        <v>0</v>
      </c>
      <c r="O39" s="12">
        <v>0.22700000000000001</v>
      </c>
      <c r="P39" s="13">
        <v>790.85699999999997</v>
      </c>
      <c r="Q39" s="13">
        <v>2896.7950000000001</v>
      </c>
      <c r="R39" s="13">
        <v>9697.9650000000001</v>
      </c>
      <c r="S39" s="13">
        <v>0</v>
      </c>
      <c r="T39" s="13">
        <v>13385.617</v>
      </c>
      <c r="U39" s="14">
        <v>1.4999999999999999E-2</v>
      </c>
      <c r="V39" s="14">
        <v>4.9000000000000002E-2</v>
      </c>
      <c r="W39" s="14">
        <v>0.16300000000000001</v>
      </c>
      <c r="X39" s="14">
        <v>0</v>
      </c>
      <c r="Y39" s="14">
        <v>0.22700000000000001</v>
      </c>
      <c r="Z39" s="11">
        <v>11.07</v>
      </c>
      <c r="AA39" s="11">
        <v>11.234999999999999</v>
      </c>
      <c r="AB39" s="11">
        <v>37.613999999999997</v>
      </c>
      <c r="AC39" s="11">
        <v>0</v>
      </c>
      <c r="AD39" s="11">
        <v>59.918999999999997</v>
      </c>
      <c r="AE39" s="11">
        <v>5.6459999999999999</v>
      </c>
      <c r="AF39" s="11">
        <v>5.73</v>
      </c>
      <c r="AG39" s="11">
        <v>19.183</v>
      </c>
      <c r="AH39" s="11">
        <v>0</v>
      </c>
      <c r="AI39" s="11">
        <v>30.559000000000001</v>
      </c>
      <c r="AJ39" s="13">
        <v>11.07</v>
      </c>
      <c r="AK39" s="13">
        <v>11.234999999999999</v>
      </c>
      <c r="AL39" s="13">
        <v>37.613999999999997</v>
      </c>
      <c r="AM39" s="13">
        <v>0</v>
      </c>
      <c r="AN39" s="13">
        <v>59.918999999999997</v>
      </c>
      <c r="AO39" s="13">
        <v>5.6459999999999999</v>
      </c>
      <c r="AP39" s="13">
        <v>5.73</v>
      </c>
      <c r="AQ39" s="13">
        <v>19.183</v>
      </c>
      <c r="AR39" s="13">
        <v>0</v>
      </c>
      <c r="AS39" s="13">
        <v>30.559000000000001</v>
      </c>
      <c r="AT39" s="15">
        <v>17.236999999999998</v>
      </c>
      <c r="AU39" s="15">
        <v>12.725</v>
      </c>
      <c r="AV39" s="15">
        <v>12.725</v>
      </c>
      <c r="AW39" s="15">
        <v>0</v>
      </c>
      <c r="AX39" s="10" t="s">
        <v>6</v>
      </c>
      <c r="AY39" s="10" t="str">
        <f>IFERROR(VLOOKUP(B39,Sales!$B$4:$H$2834,7,FALSE),"Not Found")</f>
        <v>Municipal</v>
      </c>
      <c r="AZ39" s="30">
        <f>IFERROR(SUMIFS(Sales!$K$4:$K$2834,Sales!$B$4:$B$2834,$B39,Sales!$G$4:$G$2834,$D39),"")</f>
        <v>102564</v>
      </c>
      <c r="BA39" s="30">
        <f>IFERROR(SUMIFS(Sales!$N$4:$N$2834,Sales!$B$4:$B$2834,$B39,Sales!$G$4:$G$2834,$D39),"")</f>
        <v>36096</v>
      </c>
      <c r="BB39" s="30">
        <f>IFERROR(SUMIFS(Sales!$Q$4:$Q$2834,Sales!$B$4:$B$2834,$B39,Sales!$G$4:$G$2834,$D39),"")</f>
        <v>174880</v>
      </c>
      <c r="BC39" s="30">
        <f t="shared" si="1"/>
        <v>313540</v>
      </c>
      <c r="BD39" s="33"/>
      <c r="BE39" s="35">
        <f t="shared" si="2"/>
        <v>4.4734994734994734E-4</v>
      </c>
      <c r="BF39" s="35">
        <f t="shared" si="3"/>
        <v>6.3067929964539006E-3</v>
      </c>
      <c r="BG39" s="35">
        <f t="shared" si="4"/>
        <v>4.3580340805123513E-3</v>
      </c>
      <c r="BH39" s="35">
        <f t="shared" si="5"/>
        <v>3.303135166166996E-3</v>
      </c>
      <c r="BJ39" s="31">
        <f>IFERROR(SUMIFS(Sales!$J$4:$J$2834,Sales!$B$4:$B$2834,$B39,Sales!$G$4:$G$2834,$D39),"")</f>
        <v>11102</v>
      </c>
      <c r="BK39" s="31">
        <f>IFERROR(SUMIFS(Sales!$M$4:$M$2834,Sales!$B$4:$B$2834,$B39,Sales!$G$4:$G$2834,$D39),"")</f>
        <v>4079</v>
      </c>
      <c r="BL39" s="31">
        <f>IFERROR(SUMIFS(Sales!$P$4:$P$2834,Sales!$B$4:$B$2834,$B39,Sales!$G$4:$G$2834,$D39),"")</f>
        <v>14185</v>
      </c>
      <c r="BM39" s="31">
        <f t="shared" si="6"/>
        <v>29366</v>
      </c>
      <c r="BP39" s="36">
        <f t="shared" si="7"/>
        <v>0.66223977027997127</v>
      </c>
      <c r="BQ39" s="36">
        <f t="shared" si="8"/>
        <v>0.33776022972002867</v>
      </c>
      <c r="BR39" s="36">
        <f t="shared" si="9"/>
        <v>0.66225156584691303</v>
      </c>
      <c r="BS39" s="36">
        <f t="shared" si="10"/>
        <v>0.33774843415308697</v>
      </c>
    </row>
    <row r="40" spans="1:82" x14ac:dyDescent="0.35">
      <c r="A40" s="8">
        <v>2020</v>
      </c>
      <c r="B40" s="9">
        <v>2409</v>
      </c>
      <c r="C40" s="10" t="s">
        <v>100</v>
      </c>
      <c r="D40" s="10" t="s">
        <v>59</v>
      </c>
      <c r="E40" s="10" t="s">
        <v>60</v>
      </c>
      <c r="F40" s="11" t="s">
        <v>25</v>
      </c>
      <c r="G40" s="11" t="s">
        <v>25</v>
      </c>
      <c r="H40" s="11" t="s">
        <v>25</v>
      </c>
      <c r="I40" s="11" t="s">
        <v>25</v>
      </c>
      <c r="J40" s="11" t="s">
        <v>25</v>
      </c>
      <c r="K40" s="12" t="s">
        <v>25</v>
      </c>
      <c r="L40" s="12" t="s">
        <v>25</v>
      </c>
      <c r="M40" s="12" t="s">
        <v>25</v>
      </c>
      <c r="N40" s="12" t="s">
        <v>25</v>
      </c>
      <c r="O40" s="12" t="s">
        <v>25</v>
      </c>
      <c r="P40" s="13" t="s">
        <v>25</v>
      </c>
      <c r="Q40" s="13" t="s">
        <v>25</v>
      </c>
      <c r="R40" s="13" t="s">
        <v>25</v>
      </c>
      <c r="S40" s="13" t="s">
        <v>25</v>
      </c>
      <c r="T40" s="13" t="s">
        <v>25</v>
      </c>
      <c r="U40" s="14" t="s">
        <v>25</v>
      </c>
      <c r="V40" s="14" t="s">
        <v>25</v>
      </c>
      <c r="W40" s="14" t="s">
        <v>25</v>
      </c>
      <c r="X40" s="14" t="s">
        <v>25</v>
      </c>
      <c r="Y40" s="14" t="s">
        <v>25</v>
      </c>
      <c r="Z40" s="11" t="s">
        <v>25</v>
      </c>
      <c r="AA40" s="11" t="s">
        <v>25</v>
      </c>
      <c r="AB40" s="11" t="s">
        <v>25</v>
      </c>
      <c r="AC40" s="11" t="s">
        <v>25</v>
      </c>
      <c r="AD40" s="11" t="s">
        <v>25</v>
      </c>
      <c r="AE40" s="11" t="s">
        <v>25</v>
      </c>
      <c r="AF40" s="11" t="s">
        <v>25</v>
      </c>
      <c r="AG40" s="11" t="s">
        <v>25</v>
      </c>
      <c r="AH40" s="11" t="s">
        <v>25</v>
      </c>
      <c r="AI40" s="11" t="s">
        <v>25</v>
      </c>
      <c r="AJ40" s="13" t="s">
        <v>25</v>
      </c>
      <c r="AK40" s="13" t="s">
        <v>25</v>
      </c>
      <c r="AL40" s="13" t="s">
        <v>25</v>
      </c>
      <c r="AM40" s="13" t="s">
        <v>25</v>
      </c>
      <c r="AN40" s="13" t="s">
        <v>25</v>
      </c>
      <c r="AO40" s="13" t="s">
        <v>25</v>
      </c>
      <c r="AP40" s="13" t="s">
        <v>25</v>
      </c>
      <c r="AQ40" s="13" t="s">
        <v>25</v>
      </c>
      <c r="AR40" s="13" t="s">
        <v>25</v>
      </c>
      <c r="AS40" s="13" t="s">
        <v>25</v>
      </c>
      <c r="AT40" s="15" t="s">
        <v>25</v>
      </c>
      <c r="AU40" s="15" t="s">
        <v>25</v>
      </c>
      <c r="AV40" s="15" t="s">
        <v>25</v>
      </c>
      <c r="AW40" s="15" t="s">
        <v>25</v>
      </c>
      <c r="AX40" s="10" t="s">
        <v>6</v>
      </c>
      <c r="AY40" s="10" t="str">
        <f>IFERROR(VLOOKUP(B40,Sales!$B$4:$H$2834,7,FALSE),"Not Found")</f>
        <v>Municipal</v>
      </c>
      <c r="AZ40" s="30">
        <f>IFERROR(SUMIFS(Sales!$K$4:$K$2834,Sales!$B$4:$B$2834,$B40,Sales!$G$4:$G$2834,$D40),"")</f>
        <v>571035</v>
      </c>
      <c r="BA40" s="30">
        <f>IFERROR(SUMIFS(Sales!$N$4:$N$2834,Sales!$B$4:$B$2834,$B40,Sales!$G$4:$G$2834,$D40),"")</f>
        <v>637152</v>
      </c>
      <c r="BB40" s="30">
        <f>IFERROR(SUMIFS(Sales!$Q$4:$Q$2834,Sales!$B$4:$B$2834,$B40,Sales!$G$4:$G$2834,$D40),"")</f>
        <v>0</v>
      </c>
      <c r="BC40" s="30">
        <f t="shared" si="1"/>
        <v>1208187</v>
      </c>
      <c r="BD40" s="33"/>
      <c r="BE40" s="35" t="str">
        <f t="shared" si="2"/>
        <v/>
      </c>
      <c r="BF40" s="35" t="str">
        <f t="shared" si="3"/>
        <v/>
      </c>
      <c r="BG40" s="35" t="str">
        <f t="shared" si="4"/>
        <v/>
      </c>
      <c r="BH40" s="35">
        <f t="shared" si="5"/>
        <v>0</v>
      </c>
      <c r="BJ40" s="31">
        <f>IFERROR(SUMIFS(Sales!$J$4:$J$2834,Sales!$B$4:$B$2834,$B40,Sales!$G$4:$G$2834,$D40),"")</f>
        <v>62698</v>
      </c>
      <c r="BK40" s="31">
        <f>IFERROR(SUMIFS(Sales!$M$4:$M$2834,Sales!$B$4:$B$2834,$B40,Sales!$G$4:$G$2834,$D40),"")</f>
        <v>63372</v>
      </c>
      <c r="BL40" s="31">
        <f>IFERROR(SUMIFS(Sales!$P$4:$P$2834,Sales!$B$4:$B$2834,$B40,Sales!$G$4:$G$2834,$D40),"")</f>
        <v>0</v>
      </c>
      <c r="BM40" s="31">
        <f t="shared" si="6"/>
        <v>126070</v>
      </c>
      <c r="BP40" s="36" t="str">
        <f t="shared" si="7"/>
        <v/>
      </c>
      <c r="BQ40" s="36" t="str">
        <f t="shared" si="8"/>
        <v/>
      </c>
      <c r="BR40" s="36" t="str">
        <f t="shared" si="9"/>
        <v/>
      </c>
      <c r="BS40" s="36" t="str">
        <f t="shared" si="10"/>
        <v/>
      </c>
    </row>
    <row r="41" spans="1:82" x14ac:dyDescent="0.35">
      <c r="A41" s="8">
        <v>2020</v>
      </c>
      <c r="B41" s="9">
        <v>2442</v>
      </c>
      <c r="C41" s="10" t="s">
        <v>101</v>
      </c>
      <c r="D41" s="10" t="s">
        <v>59</v>
      </c>
      <c r="E41" s="10" t="s">
        <v>60</v>
      </c>
      <c r="F41" s="11">
        <v>516.70500000000004</v>
      </c>
      <c r="G41" s="11">
        <v>2466.884</v>
      </c>
      <c r="H41" s="11" t="s">
        <v>25</v>
      </c>
      <c r="I41" s="11" t="s">
        <v>25</v>
      </c>
      <c r="J41" s="11">
        <v>2983.5889999999999</v>
      </c>
      <c r="K41" s="12">
        <v>0.09</v>
      </c>
      <c r="L41" s="12">
        <v>0.65900000000000003</v>
      </c>
      <c r="M41" s="12" t="s">
        <v>25</v>
      </c>
      <c r="N41" s="12" t="s">
        <v>25</v>
      </c>
      <c r="O41" s="12">
        <v>0.749</v>
      </c>
      <c r="P41" s="13">
        <v>5167.05</v>
      </c>
      <c r="Q41" s="13">
        <v>24668.84</v>
      </c>
      <c r="R41" s="13" t="s">
        <v>25</v>
      </c>
      <c r="S41" s="13" t="s">
        <v>25</v>
      </c>
      <c r="T41" s="13">
        <v>29835.89</v>
      </c>
      <c r="U41" s="14">
        <v>6.5000000000000002E-2</v>
      </c>
      <c r="V41" s="14">
        <v>0.67500000000000004</v>
      </c>
      <c r="W41" s="14" t="s">
        <v>25</v>
      </c>
      <c r="X41" s="14" t="s">
        <v>25</v>
      </c>
      <c r="Y41" s="14">
        <v>0.74</v>
      </c>
      <c r="Z41" s="11">
        <v>101.221</v>
      </c>
      <c r="AA41" s="11">
        <v>149.536</v>
      </c>
      <c r="AB41" s="11" t="s">
        <v>25</v>
      </c>
      <c r="AC41" s="11" t="s">
        <v>25</v>
      </c>
      <c r="AD41" s="11">
        <v>250.75700000000001</v>
      </c>
      <c r="AE41" s="11">
        <v>47.488999999999997</v>
      </c>
      <c r="AF41" s="11">
        <v>30.02</v>
      </c>
      <c r="AG41" s="11" t="s">
        <v>25</v>
      </c>
      <c r="AH41" s="11" t="s">
        <v>25</v>
      </c>
      <c r="AI41" s="11">
        <v>77.509</v>
      </c>
      <c r="AJ41" s="13">
        <v>101.221</v>
      </c>
      <c r="AK41" s="13">
        <v>149.536</v>
      </c>
      <c r="AL41" s="13" t="s">
        <v>25</v>
      </c>
      <c r="AM41" s="13" t="s">
        <v>25</v>
      </c>
      <c r="AN41" s="13">
        <v>250.75700000000001</v>
      </c>
      <c r="AO41" s="13">
        <v>47.488999999999997</v>
      </c>
      <c r="AP41" s="13">
        <v>30.02</v>
      </c>
      <c r="AQ41" s="13" t="s">
        <v>25</v>
      </c>
      <c r="AR41" s="13" t="s">
        <v>25</v>
      </c>
      <c r="AS41" s="13">
        <v>77.509</v>
      </c>
      <c r="AT41" s="15">
        <v>10</v>
      </c>
      <c r="AU41" s="15">
        <v>10</v>
      </c>
      <c r="AV41" s="15" t="s">
        <v>25</v>
      </c>
      <c r="AW41" s="15" t="s">
        <v>25</v>
      </c>
      <c r="AX41" s="10" t="s">
        <v>6</v>
      </c>
      <c r="AY41" s="10" t="str">
        <f>IFERROR(VLOOKUP(B41,Sales!$B$4:$H$2834,7,FALSE),"Not Found")</f>
        <v>Municipal</v>
      </c>
      <c r="AZ41" s="30">
        <f>IFERROR(SUMIFS(Sales!$K$4:$K$2834,Sales!$B$4:$B$2834,$B41,Sales!$G$4:$G$2834,$D41),"")</f>
        <v>706632</v>
      </c>
      <c r="BA41" s="30">
        <f>IFERROR(SUMIFS(Sales!$N$4:$N$2834,Sales!$B$4:$B$2834,$B41,Sales!$G$4:$G$2834,$D41),"")</f>
        <v>554072</v>
      </c>
      <c r="BB41" s="30">
        <f>IFERROR(SUMIFS(Sales!$Q$4:$Q$2834,Sales!$B$4:$B$2834,$B41,Sales!$G$4:$G$2834,$D41),"")</f>
        <v>187301</v>
      </c>
      <c r="BC41" s="30">
        <f t="shared" si="1"/>
        <v>1448005</v>
      </c>
      <c r="BD41" s="33"/>
      <c r="BE41" s="35">
        <f t="shared" si="2"/>
        <v>7.3122219203206203E-4</v>
      </c>
      <c r="BF41" s="35">
        <f t="shared" si="3"/>
        <v>4.4522805700342198E-3</v>
      </c>
      <c r="BG41" s="35" t="str">
        <f t="shared" si="4"/>
        <v/>
      </c>
      <c r="BH41" s="35">
        <f t="shared" si="5"/>
        <v>2.0604825259581284E-3</v>
      </c>
      <c r="BJ41" s="31">
        <f>IFERROR(SUMIFS(Sales!$J$4:$J$2834,Sales!$B$4:$B$2834,$B41,Sales!$G$4:$G$2834,$D41),"")</f>
        <v>70091.3</v>
      </c>
      <c r="BK41" s="31">
        <f>IFERROR(SUMIFS(Sales!$M$4:$M$2834,Sales!$B$4:$B$2834,$B41,Sales!$G$4:$G$2834,$D41),"")</f>
        <v>47207</v>
      </c>
      <c r="BL41" s="31">
        <f>IFERROR(SUMIFS(Sales!$P$4:$P$2834,Sales!$B$4:$B$2834,$B41,Sales!$G$4:$G$2834,$D41),"")</f>
        <v>13146</v>
      </c>
      <c r="BM41" s="31">
        <f t="shared" si="6"/>
        <v>130444.3</v>
      </c>
      <c r="BP41" s="36">
        <f t="shared" si="7"/>
        <v>0.68066034563916344</v>
      </c>
      <c r="BQ41" s="36">
        <f t="shared" si="8"/>
        <v>0.3193396543608365</v>
      </c>
      <c r="BR41" s="36" t="str">
        <f t="shared" si="9"/>
        <v/>
      </c>
      <c r="BS41" s="36" t="str">
        <f t="shared" si="10"/>
        <v/>
      </c>
    </row>
    <row r="42" spans="1:82" x14ac:dyDescent="0.35">
      <c r="A42" s="8">
        <v>2020</v>
      </c>
      <c r="B42" s="9">
        <v>2507</v>
      </c>
      <c r="C42" s="10" t="s">
        <v>102</v>
      </c>
      <c r="D42" s="10" t="s">
        <v>32</v>
      </c>
      <c r="E42" s="10" t="s">
        <v>103</v>
      </c>
      <c r="F42" s="11">
        <v>705</v>
      </c>
      <c r="G42" s="11">
        <v>6412</v>
      </c>
      <c r="H42" s="11" t="s">
        <v>25</v>
      </c>
      <c r="I42" s="11" t="s">
        <v>25</v>
      </c>
      <c r="J42" s="11">
        <v>7117</v>
      </c>
      <c r="K42" s="12">
        <v>0.55900000000000005</v>
      </c>
      <c r="L42" s="12">
        <v>1.9350000000000001</v>
      </c>
      <c r="M42" s="12" t="s">
        <v>25</v>
      </c>
      <c r="N42" s="12" t="s">
        <v>25</v>
      </c>
      <c r="O42" s="12">
        <v>2.4940000000000002</v>
      </c>
      <c r="P42" s="13">
        <v>9484</v>
      </c>
      <c r="Q42" s="13">
        <v>76001</v>
      </c>
      <c r="R42" s="13" t="s">
        <v>25</v>
      </c>
      <c r="S42" s="13" t="s">
        <v>25</v>
      </c>
      <c r="T42" s="13">
        <v>85485</v>
      </c>
      <c r="U42" s="14">
        <v>0.55900000000000005</v>
      </c>
      <c r="V42" s="14">
        <v>1.9350000000000001</v>
      </c>
      <c r="W42" s="14" t="s">
        <v>25</v>
      </c>
      <c r="X42" s="14" t="s">
        <v>25</v>
      </c>
      <c r="Y42" s="14">
        <v>2.4940000000000002</v>
      </c>
      <c r="Z42" s="11">
        <v>678</v>
      </c>
      <c r="AA42" s="11">
        <v>605</v>
      </c>
      <c r="AB42" s="11" t="s">
        <v>25</v>
      </c>
      <c r="AC42" s="11" t="s">
        <v>25</v>
      </c>
      <c r="AD42" s="11">
        <v>1283</v>
      </c>
      <c r="AE42" s="11">
        <v>476</v>
      </c>
      <c r="AF42" s="11">
        <v>726</v>
      </c>
      <c r="AG42" s="11" t="s">
        <v>25</v>
      </c>
      <c r="AH42" s="11" t="s">
        <v>25</v>
      </c>
      <c r="AI42" s="11">
        <v>1202</v>
      </c>
      <c r="AJ42" s="13">
        <v>678</v>
      </c>
      <c r="AK42" s="13">
        <v>605</v>
      </c>
      <c r="AL42" s="13" t="s">
        <v>25</v>
      </c>
      <c r="AM42" s="13" t="s">
        <v>25</v>
      </c>
      <c r="AN42" s="13">
        <v>1283</v>
      </c>
      <c r="AO42" s="13">
        <v>476</v>
      </c>
      <c r="AP42" s="13">
        <v>726</v>
      </c>
      <c r="AQ42" s="13" t="s">
        <v>25</v>
      </c>
      <c r="AR42" s="13" t="s">
        <v>25</v>
      </c>
      <c r="AS42" s="13">
        <v>1202</v>
      </c>
      <c r="AT42" s="15">
        <v>16.324000000000002</v>
      </c>
      <c r="AU42" s="15">
        <v>12.061</v>
      </c>
      <c r="AV42" s="15" t="s">
        <v>25</v>
      </c>
      <c r="AW42" s="15" t="s">
        <v>25</v>
      </c>
      <c r="AX42" s="10" t="s">
        <v>6</v>
      </c>
      <c r="AY42" s="10" t="str">
        <f>IFERROR(VLOOKUP(B42,Sales!$B$4:$H$2834,7,FALSE),"Not Found")</f>
        <v>Municipal</v>
      </c>
      <c r="AZ42" s="30">
        <f>IFERROR(SUMIFS(Sales!$K$4:$K$2834,Sales!$B$4:$B$2834,$B42,Sales!$G$4:$G$2834,$D42),"")</f>
        <v>274690</v>
      </c>
      <c r="BA42" s="30">
        <f>IFERROR(SUMIFS(Sales!$N$4:$N$2834,Sales!$B$4:$B$2834,$B42,Sales!$G$4:$G$2834,$D42),"")</f>
        <v>744681</v>
      </c>
      <c r="BB42" s="30">
        <f>IFERROR(SUMIFS(Sales!$Q$4:$Q$2834,Sales!$B$4:$B$2834,$B42,Sales!$G$4:$G$2834,$D42),"")</f>
        <v>0</v>
      </c>
      <c r="BC42" s="30">
        <f t="shared" si="1"/>
        <v>1019371</v>
      </c>
      <c r="BD42" s="33"/>
      <c r="BE42" s="35">
        <f t="shared" si="2"/>
        <v>2.5665295423932433E-3</v>
      </c>
      <c r="BF42" s="35">
        <f t="shared" si="3"/>
        <v>8.6103982779203447E-3</v>
      </c>
      <c r="BG42" s="35" t="str">
        <f t="shared" si="4"/>
        <v/>
      </c>
      <c r="BH42" s="35">
        <f t="shared" si="5"/>
        <v>6.9817563968368728E-3</v>
      </c>
      <c r="BJ42" s="31">
        <f>IFERROR(SUMIFS(Sales!$J$4:$J$2834,Sales!$B$4:$B$2834,$B42,Sales!$G$4:$G$2834,$D42),"")</f>
        <v>43495.1</v>
      </c>
      <c r="BK42" s="31">
        <f>IFERROR(SUMIFS(Sales!$M$4:$M$2834,Sales!$B$4:$B$2834,$B42,Sales!$G$4:$G$2834,$D42),"")</f>
        <v>114121</v>
      </c>
      <c r="BL42" s="31">
        <f>IFERROR(SUMIFS(Sales!$P$4:$P$2834,Sales!$B$4:$B$2834,$B42,Sales!$G$4:$G$2834,$D42),"")</f>
        <v>0</v>
      </c>
      <c r="BM42" s="31">
        <f t="shared" si="6"/>
        <v>157616.1</v>
      </c>
      <c r="BP42" s="36">
        <f t="shared" si="7"/>
        <v>0.58752166377816295</v>
      </c>
      <c r="BQ42" s="36">
        <f t="shared" si="8"/>
        <v>0.41247833622183711</v>
      </c>
      <c r="BR42" s="36" t="str">
        <f t="shared" si="9"/>
        <v/>
      </c>
      <c r="BS42" s="36" t="str">
        <f t="shared" si="10"/>
        <v/>
      </c>
    </row>
    <row r="43" spans="1:82" x14ac:dyDescent="0.35">
      <c r="A43" s="8">
        <v>2020</v>
      </c>
      <c r="B43" s="9">
        <v>2548</v>
      </c>
      <c r="C43" s="10" t="s">
        <v>104</v>
      </c>
      <c r="D43" s="10" t="s">
        <v>105</v>
      </c>
      <c r="E43" s="10" t="s">
        <v>95</v>
      </c>
      <c r="F43" s="11">
        <v>1150</v>
      </c>
      <c r="G43" s="11">
        <v>2642</v>
      </c>
      <c r="H43" s="11" t="s">
        <v>25</v>
      </c>
      <c r="I43" s="11" t="s">
        <v>25</v>
      </c>
      <c r="J43" s="11">
        <v>3792</v>
      </c>
      <c r="K43" s="12">
        <v>8.1000000000000003E-2</v>
      </c>
      <c r="L43" s="12">
        <v>0.41099999999999998</v>
      </c>
      <c r="M43" s="12" t="s">
        <v>25</v>
      </c>
      <c r="N43" s="12" t="s">
        <v>25</v>
      </c>
      <c r="O43" s="12">
        <v>0.49199999999999999</v>
      </c>
      <c r="P43" s="13">
        <v>18133</v>
      </c>
      <c r="Q43" s="13">
        <v>39210</v>
      </c>
      <c r="R43" s="13" t="s">
        <v>25</v>
      </c>
      <c r="S43" s="13" t="s">
        <v>25</v>
      </c>
      <c r="T43" s="13">
        <v>57343</v>
      </c>
      <c r="U43" s="14">
        <v>0.23</v>
      </c>
      <c r="V43" s="14">
        <v>0.49099999999999999</v>
      </c>
      <c r="W43" s="14" t="s">
        <v>25</v>
      </c>
      <c r="X43" s="14" t="s">
        <v>25</v>
      </c>
      <c r="Y43" s="14">
        <v>0.72099999999999997</v>
      </c>
      <c r="Z43" s="11">
        <v>694</v>
      </c>
      <c r="AA43" s="11">
        <v>1044</v>
      </c>
      <c r="AB43" s="11" t="s">
        <v>25</v>
      </c>
      <c r="AC43" s="11" t="s">
        <v>25</v>
      </c>
      <c r="AD43" s="11">
        <v>1738</v>
      </c>
      <c r="AE43" s="11">
        <v>397</v>
      </c>
      <c r="AF43" s="11">
        <v>679</v>
      </c>
      <c r="AG43" s="11" t="s">
        <v>25</v>
      </c>
      <c r="AH43" s="11" t="s">
        <v>25</v>
      </c>
      <c r="AI43" s="11">
        <v>1076</v>
      </c>
      <c r="AJ43" s="13">
        <v>694</v>
      </c>
      <c r="AK43" s="13">
        <v>1044</v>
      </c>
      <c r="AL43" s="13" t="s">
        <v>25</v>
      </c>
      <c r="AM43" s="13" t="s">
        <v>25</v>
      </c>
      <c r="AN43" s="13">
        <v>1738</v>
      </c>
      <c r="AO43" s="13">
        <v>397</v>
      </c>
      <c r="AP43" s="13">
        <v>679</v>
      </c>
      <c r="AQ43" s="13" t="s">
        <v>25</v>
      </c>
      <c r="AR43" s="13" t="s">
        <v>25</v>
      </c>
      <c r="AS43" s="13">
        <v>1076</v>
      </c>
      <c r="AT43" s="15">
        <v>15.8</v>
      </c>
      <c r="AU43" s="15">
        <v>14.8</v>
      </c>
      <c r="AV43" s="15" t="s">
        <v>25</v>
      </c>
      <c r="AW43" s="15" t="s">
        <v>25</v>
      </c>
      <c r="AX43" s="10" t="s">
        <v>6</v>
      </c>
      <c r="AY43" s="10" t="str">
        <f>IFERROR(VLOOKUP(B43,Sales!$B$4:$H$2834,7,FALSE),"Not Found")</f>
        <v>Municipal</v>
      </c>
      <c r="AZ43" s="30">
        <f>IFERROR(SUMIFS(Sales!$K$4:$K$2834,Sales!$B$4:$B$2834,$B43,Sales!$G$4:$G$2834,$D43),"")</f>
        <v>89033</v>
      </c>
      <c r="BA43" s="30">
        <f>IFERROR(SUMIFS(Sales!$N$4:$N$2834,Sales!$B$4:$B$2834,$B43,Sales!$G$4:$G$2834,$D43),"")</f>
        <v>155365</v>
      </c>
      <c r="BB43" s="30">
        <f>IFERROR(SUMIFS(Sales!$Q$4:$Q$2834,Sales!$B$4:$B$2834,$B43,Sales!$G$4:$G$2834,$D43),"")</f>
        <v>65928</v>
      </c>
      <c r="BC43" s="30">
        <f t="shared" si="1"/>
        <v>310326</v>
      </c>
      <c r="BD43" s="33"/>
      <c r="BE43" s="35">
        <f t="shared" si="2"/>
        <v>1.2916559028674762E-2</v>
      </c>
      <c r="BF43" s="35">
        <f t="shared" si="3"/>
        <v>1.7005116982589386E-2</v>
      </c>
      <c r="BG43" s="35" t="str">
        <f t="shared" si="4"/>
        <v/>
      </c>
      <c r="BH43" s="35">
        <f t="shared" si="5"/>
        <v>1.2219407977417296E-2</v>
      </c>
      <c r="BJ43" s="31">
        <f>IFERROR(SUMIFS(Sales!$J$4:$J$2834,Sales!$B$4:$B$2834,$B43,Sales!$G$4:$G$2834,$D43),"")</f>
        <v>13936.3</v>
      </c>
      <c r="BK43" s="31">
        <f>IFERROR(SUMIFS(Sales!$M$4:$M$2834,Sales!$B$4:$B$2834,$B43,Sales!$G$4:$G$2834,$D43),"")</f>
        <v>22596.1</v>
      </c>
      <c r="BL43" s="31">
        <f>IFERROR(SUMIFS(Sales!$P$4:$P$2834,Sales!$B$4:$B$2834,$B43,Sales!$G$4:$G$2834,$D43),"")</f>
        <v>7480.8</v>
      </c>
      <c r="BM43" s="31">
        <f t="shared" si="6"/>
        <v>44013.2</v>
      </c>
      <c r="BP43" s="36">
        <f t="shared" si="7"/>
        <v>0.63611365719523372</v>
      </c>
      <c r="BQ43" s="36">
        <f t="shared" si="8"/>
        <v>0.36388634280476628</v>
      </c>
      <c r="BR43" s="36" t="str">
        <f t="shared" si="9"/>
        <v/>
      </c>
      <c r="BS43" s="36" t="str">
        <f t="shared" si="10"/>
        <v/>
      </c>
    </row>
    <row r="44" spans="1:82" x14ac:dyDescent="0.35">
      <c r="A44" s="8">
        <v>2020</v>
      </c>
      <c r="B44" s="9">
        <v>2652</v>
      </c>
      <c r="C44" s="10" t="s">
        <v>106</v>
      </c>
      <c r="D44" s="10" t="s">
        <v>40</v>
      </c>
      <c r="E44" s="10" t="s">
        <v>54</v>
      </c>
      <c r="F44" s="11" t="s">
        <v>25</v>
      </c>
      <c r="G44" s="11" t="s">
        <v>25</v>
      </c>
      <c r="H44" s="11" t="s">
        <v>25</v>
      </c>
      <c r="I44" s="11" t="s">
        <v>25</v>
      </c>
      <c r="J44" s="11" t="s">
        <v>25</v>
      </c>
      <c r="K44" s="12" t="s">
        <v>25</v>
      </c>
      <c r="L44" s="12" t="s">
        <v>25</v>
      </c>
      <c r="M44" s="12" t="s">
        <v>25</v>
      </c>
      <c r="N44" s="12" t="s">
        <v>25</v>
      </c>
      <c r="O44" s="12" t="s">
        <v>25</v>
      </c>
      <c r="P44" s="13" t="s">
        <v>25</v>
      </c>
      <c r="Q44" s="13" t="s">
        <v>25</v>
      </c>
      <c r="R44" s="13" t="s">
        <v>25</v>
      </c>
      <c r="S44" s="13" t="s">
        <v>25</v>
      </c>
      <c r="T44" s="13" t="s">
        <v>25</v>
      </c>
      <c r="U44" s="14" t="s">
        <v>25</v>
      </c>
      <c r="V44" s="14" t="s">
        <v>25</v>
      </c>
      <c r="W44" s="14" t="s">
        <v>25</v>
      </c>
      <c r="X44" s="14" t="s">
        <v>25</v>
      </c>
      <c r="Y44" s="14" t="s">
        <v>25</v>
      </c>
      <c r="Z44" s="11" t="s">
        <v>25</v>
      </c>
      <c r="AA44" s="11" t="s">
        <v>25</v>
      </c>
      <c r="AB44" s="11" t="s">
        <v>25</v>
      </c>
      <c r="AC44" s="11" t="s">
        <v>25</v>
      </c>
      <c r="AD44" s="11" t="s">
        <v>25</v>
      </c>
      <c r="AE44" s="11" t="s">
        <v>25</v>
      </c>
      <c r="AF44" s="11" t="s">
        <v>25</v>
      </c>
      <c r="AG44" s="11" t="s">
        <v>25</v>
      </c>
      <c r="AH44" s="11" t="s">
        <v>25</v>
      </c>
      <c r="AI44" s="11" t="s">
        <v>25</v>
      </c>
      <c r="AJ44" s="13" t="s">
        <v>25</v>
      </c>
      <c r="AK44" s="13" t="s">
        <v>25</v>
      </c>
      <c r="AL44" s="13" t="s">
        <v>25</v>
      </c>
      <c r="AM44" s="13" t="s">
        <v>25</v>
      </c>
      <c r="AN44" s="13" t="s">
        <v>25</v>
      </c>
      <c r="AO44" s="13" t="s">
        <v>25</v>
      </c>
      <c r="AP44" s="13" t="s">
        <v>25</v>
      </c>
      <c r="AQ44" s="13" t="s">
        <v>25</v>
      </c>
      <c r="AR44" s="13" t="s">
        <v>25</v>
      </c>
      <c r="AS44" s="13" t="s">
        <v>25</v>
      </c>
      <c r="AT44" s="15" t="s">
        <v>25</v>
      </c>
      <c r="AU44" s="15" t="s">
        <v>25</v>
      </c>
      <c r="AV44" s="15" t="s">
        <v>25</v>
      </c>
      <c r="AW44" s="15" t="s">
        <v>25</v>
      </c>
      <c r="AX44" s="10" t="s">
        <v>6</v>
      </c>
      <c r="AY44" s="10" t="str">
        <f>IFERROR(VLOOKUP(B44,Sales!$B$4:$H$2834,7,FALSE),"Not Found")</f>
        <v>Cooperative</v>
      </c>
      <c r="AZ44" s="30">
        <f>IFERROR(SUMIFS(Sales!$K$4:$K$2834,Sales!$B$4:$B$2834,$B44,Sales!$G$4:$G$2834,$D44),"")</f>
        <v>80369</v>
      </c>
      <c r="BA44" s="30">
        <f>IFERROR(SUMIFS(Sales!$N$4:$N$2834,Sales!$B$4:$B$2834,$B44,Sales!$G$4:$G$2834,$D44),"")</f>
        <v>217</v>
      </c>
      <c r="BB44" s="30">
        <f>IFERROR(SUMIFS(Sales!$Q$4:$Q$2834,Sales!$B$4:$B$2834,$B44,Sales!$G$4:$G$2834,$D44),"")</f>
        <v>139902</v>
      </c>
      <c r="BC44" s="30">
        <f t="shared" si="1"/>
        <v>220488</v>
      </c>
      <c r="BD44" s="33"/>
      <c r="BE44" s="35" t="str">
        <f t="shared" si="2"/>
        <v/>
      </c>
      <c r="BF44" s="35" t="str">
        <f t="shared" si="3"/>
        <v/>
      </c>
      <c r="BG44" s="35" t="str">
        <f t="shared" si="4"/>
        <v/>
      </c>
      <c r="BH44" s="35">
        <f t="shared" si="5"/>
        <v>0</v>
      </c>
      <c r="BJ44" s="31">
        <f>IFERROR(SUMIFS(Sales!$J$4:$J$2834,Sales!$B$4:$B$2834,$B44,Sales!$G$4:$G$2834,$D44),"")</f>
        <v>11083.4</v>
      </c>
      <c r="BK44" s="31">
        <f>IFERROR(SUMIFS(Sales!$M$4:$M$2834,Sales!$B$4:$B$2834,$B44,Sales!$G$4:$G$2834,$D44),"")</f>
        <v>35.299999999999997</v>
      </c>
      <c r="BL44" s="31">
        <f>IFERROR(SUMIFS(Sales!$P$4:$P$2834,Sales!$B$4:$B$2834,$B44,Sales!$G$4:$G$2834,$D44),"")</f>
        <v>12657.3</v>
      </c>
      <c r="BM44" s="31">
        <f t="shared" si="6"/>
        <v>23776</v>
      </c>
      <c r="BP44" s="36" t="str">
        <f t="shared" si="7"/>
        <v/>
      </c>
      <c r="BQ44" s="36" t="str">
        <f t="shared" si="8"/>
        <v/>
      </c>
      <c r="BR44" s="36" t="str">
        <f t="shared" si="9"/>
        <v/>
      </c>
      <c r="BS44" s="36" t="str">
        <f t="shared" si="10"/>
        <v/>
      </c>
    </row>
    <row r="45" spans="1:82" x14ac:dyDescent="0.35">
      <c r="A45" s="8">
        <v>2020</v>
      </c>
      <c r="B45" s="9">
        <v>3046</v>
      </c>
      <c r="C45" s="10" t="s">
        <v>107</v>
      </c>
      <c r="D45" s="10" t="s">
        <v>87</v>
      </c>
      <c r="E45" s="10" t="s">
        <v>108</v>
      </c>
      <c r="F45" s="11">
        <v>229345.99900000001</v>
      </c>
      <c r="G45" s="11">
        <v>88212.025999999998</v>
      </c>
      <c r="H45" s="11"/>
      <c r="I45" s="11" t="s">
        <v>25</v>
      </c>
      <c r="J45" s="11">
        <v>317558.02500000002</v>
      </c>
      <c r="K45" s="12">
        <v>63.927</v>
      </c>
      <c r="L45" s="12">
        <v>15.323</v>
      </c>
      <c r="M45" s="12" t="s">
        <v>25</v>
      </c>
      <c r="N45" s="12" t="s">
        <v>25</v>
      </c>
      <c r="O45" s="12">
        <v>79.25</v>
      </c>
      <c r="P45" s="13">
        <v>1867837.264</v>
      </c>
      <c r="Q45" s="13">
        <v>1168033.9080000001</v>
      </c>
      <c r="R45" s="13" t="s">
        <v>25</v>
      </c>
      <c r="S45" s="13" t="s">
        <v>25</v>
      </c>
      <c r="T45" s="13">
        <v>3035871.1719999998</v>
      </c>
      <c r="U45" s="14">
        <v>63.927</v>
      </c>
      <c r="V45" s="14">
        <v>15.323</v>
      </c>
      <c r="W45" s="14" t="s">
        <v>25</v>
      </c>
      <c r="X45" s="14" t="s">
        <v>25</v>
      </c>
      <c r="Y45" s="14">
        <v>79.25</v>
      </c>
      <c r="Z45" s="11">
        <v>23710.899000000001</v>
      </c>
      <c r="AA45" s="11">
        <v>10478.754000000001</v>
      </c>
      <c r="AB45" s="11"/>
      <c r="AC45" s="11" t="s">
        <v>25</v>
      </c>
      <c r="AD45" s="11">
        <v>34189.652999999998</v>
      </c>
      <c r="AE45" s="11">
        <v>15326.284</v>
      </c>
      <c r="AF45" s="11">
        <v>5558.3419999999996</v>
      </c>
      <c r="AG45" s="11"/>
      <c r="AH45" s="11" t="s">
        <v>25</v>
      </c>
      <c r="AI45" s="11">
        <v>20884.626</v>
      </c>
      <c r="AJ45" s="13">
        <v>23710.899000000001</v>
      </c>
      <c r="AK45" s="13">
        <v>10478.754000000001</v>
      </c>
      <c r="AL45" s="13" t="s">
        <v>25</v>
      </c>
      <c r="AM45" s="13" t="s">
        <v>25</v>
      </c>
      <c r="AN45" s="13">
        <v>34189.652999999998</v>
      </c>
      <c r="AO45" s="13">
        <v>15326.284</v>
      </c>
      <c r="AP45" s="13">
        <v>5558.3419999999996</v>
      </c>
      <c r="AQ45" s="13" t="s">
        <v>25</v>
      </c>
      <c r="AR45" s="13" t="s">
        <v>25</v>
      </c>
      <c r="AS45" s="13">
        <v>20884.626</v>
      </c>
      <c r="AT45" s="15">
        <v>8.1440000000000001</v>
      </c>
      <c r="AU45" s="15">
        <v>13.241</v>
      </c>
      <c r="AV45" s="15" t="s">
        <v>25</v>
      </c>
      <c r="AW45" s="15" t="s">
        <v>25</v>
      </c>
      <c r="AX45" s="10" t="s">
        <v>6</v>
      </c>
      <c r="AY45" s="10" t="str">
        <f>IFERROR(VLOOKUP(B45,Sales!$B$4:$H$2834,7,FALSE),"Not Found")</f>
        <v>Investor Owned</v>
      </c>
      <c r="AZ45" s="30">
        <f>IFERROR(SUMIFS(Sales!$K$4:$K$2834,Sales!$B$4:$B$2834,$B45,Sales!$G$4:$G$2834,$D45),"")</f>
        <v>15727252</v>
      </c>
      <c r="BA45" s="30">
        <f>IFERROR(SUMIFS(Sales!$N$4:$N$2834,Sales!$B$4:$B$2834,$B45,Sales!$G$4:$G$2834,$D45),"")</f>
        <v>12755572</v>
      </c>
      <c r="BB45" s="30">
        <f>IFERROR(SUMIFS(Sales!$Q$4:$Q$2834,Sales!$B$4:$B$2834,$B45,Sales!$G$4:$G$2834,$D45),"")</f>
        <v>7814712</v>
      </c>
      <c r="BC45" s="30">
        <f t="shared" si="1"/>
        <v>36297536</v>
      </c>
      <c r="BD45" s="33"/>
      <c r="BE45" s="35">
        <f t="shared" si="2"/>
        <v>1.4582712796870045E-2</v>
      </c>
      <c r="BF45" s="35">
        <f t="shared" si="3"/>
        <v>6.9155680356788388E-3</v>
      </c>
      <c r="BG45" s="35">
        <f t="shared" si="4"/>
        <v>0</v>
      </c>
      <c r="BH45" s="35">
        <f t="shared" si="5"/>
        <v>8.7487488131425782E-3</v>
      </c>
      <c r="BJ45" s="31">
        <f>IFERROR(SUMIFS(Sales!$J$4:$J$2834,Sales!$B$4:$B$2834,$B45,Sales!$G$4:$G$2834,$D45),"")</f>
        <v>1813755.8</v>
      </c>
      <c r="BK45" s="31">
        <f>IFERROR(SUMIFS(Sales!$M$4:$M$2834,Sales!$B$4:$B$2834,$B45,Sales!$G$4:$G$2834,$D45),"")</f>
        <v>1148127</v>
      </c>
      <c r="BL45" s="31">
        <f>IFERROR(SUMIFS(Sales!$P$4:$P$2834,Sales!$B$4:$B$2834,$B45,Sales!$G$4:$G$2834,$D45),"")</f>
        <v>508171.2</v>
      </c>
      <c r="BM45" s="31">
        <f t="shared" si="6"/>
        <v>3470054</v>
      </c>
      <c r="BP45" s="36">
        <f t="shared" si="7"/>
        <v>0.60739267482492265</v>
      </c>
      <c r="BQ45" s="36">
        <f t="shared" si="8"/>
        <v>0.39260732517507724</v>
      </c>
      <c r="BR45" s="36">
        <f t="shared" si="9"/>
        <v>0.65340720040585898</v>
      </c>
      <c r="BS45" s="36">
        <f t="shared" si="10"/>
        <v>0.34659279959414091</v>
      </c>
      <c r="BV45" s="38">
        <f t="shared" ref="BV45:BV46" si="17">IFERROR((G45+H45)/$BV$3,"")</f>
        <v>8.354633101658045E-3</v>
      </c>
      <c r="BW45" s="37">
        <f t="shared" ref="BW45:BW46" si="18">IFERROR(BR45*BV45,"")</f>
        <v>5.4589774253725014E-3</v>
      </c>
      <c r="BX45" s="37">
        <f t="shared" ref="BX45:BX46" si="19">IFERROR(BS45*BV45,"")</f>
        <v>2.8956556762855428E-3</v>
      </c>
      <c r="CB45" s="38">
        <f t="shared" ref="CB45:CB46" si="20">IFERROR((F45)/$CB$3,"")</f>
        <v>2.2978700622234192E-2</v>
      </c>
      <c r="CC45" s="37">
        <f t="shared" ref="CC45:CC46" si="21">IFERROR(BP45*CB45,"")</f>
        <v>1.3957094434939941E-2</v>
      </c>
      <c r="CD45" s="37">
        <f t="shared" ref="CD45:CD46" si="22">IFERROR(BQ45*CB45,"")</f>
        <v>9.0216061872942493E-3</v>
      </c>
    </row>
    <row r="46" spans="1:82" x14ac:dyDescent="0.35">
      <c r="A46" s="8">
        <v>2020</v>
      </c>
      <c r="B46" s="9">
        <v>3046</v>
      </c>
      <c r="C46" s="10" t="s">
        <v>107</v>
      </c>
      <c r="D46" s="10" t="s">
        <v>24</v>
      </c>
      <c r="E46" s="10" t="s">
        <v>108</v>
      </c>
      <c r="F46" s="11">
        <v>37602.858999999997</v>
      </c>
      <c r="G46" s="11">
        <v>14462.97</v>
      </c>
      <c r="H46" s="11"/>
      <c r="I46" s="11" t="s">
        <v>25</v>
      </c>
      <c r="J46" s="11">
        <v>52065.828999999998</v>
      </c>
      <c r="K46" s="12">
        <v>10.481</v>
      </c>
      <c r="L46" s="12">
        <v>2.512</v>
      </c>
      <c r="M46" s="12" t="s">
        <v>25</v>
      </c>
      <c r="N46" s="12" t="s">
        <v>25</v>
      </c>
      <c r="O46" s="12">
        <v>12.993</v>
      </c>
      <c r="P46" s="13">
        <v>306244.804</v>
      </c>
      <c r="Q46" s="13">
        <v>191507.21599999999</v>
      </c>
      <c r="R46" s="13" t="s">
        <v>25</v>
      </c>
      <c r="S46" s="13" t="s">
        <v>25</v>
      </c>
      <c r="T46" s="13">
        <v>497752.02</v>
      </c>
      <c r="U46" s="14">
        <v>10.481</v>
      </c>
      <c r="V46" s="14">
        <v>2.512</v>
      </c>
      <c r="W46" s="14" t="s">
        <v>25</v>
      </c>
      <c r="X46" s="14" t="s">
        <v>25</v>
      </c>
      <c r="Y46" s="14">
        <v>12.993</v>
      </c>
      <c r="Z46" s="11">
        <v>3887.5659999999998</v>
      </c>
      <c r="AA46" s="11">
        <v>1718.0640000000001</v>
      </c>
      <c r="AB46" s="11"/>
      <c r="AC46" s="11" t="s">
        <v>25</v>
      </c>
      <c r="AD46" s="11">
        <v>5605.63</v>
      </c>
      <c r="AE46" s="11">
        <v>2512.85</v>
      </c>
      <c r="AF46" s="11">
        <v>911.32899999999995</v>
      </c>
      <c r="AG46" s="11"/>
      <c r="AH46" s="11" t="s">
        <v>25</v>
      </c>
      <c r="AI46" s="11">
        <v>3424.1790000000001</v>
      </c>
      <c r="AJ46" s="13">
        <v>3887.5659999999998</v>
      </c>
      <c r="AK46" s="13">
        <v>1718.0640000000001</v>
      </c>
      <c r="AL46" s="13" t="s">
        <v>25</v>
      </c>
      <c r="AM46" s="13" t="s">
        <v>25</v>
      </c>
      <c r="AN46" s="13">
        <v>5605.63</v>
      </c>
      <c r="AO46" s="13">
        <v>2512.85</v>
      </c>
      <c r="AP46" s="13">
        <v>911.32899999999995</v>
      </c>
      <c r="AQ46" s="13" t="s">
        <v>25</v>
      </c>
      <c r="AR46" s="13" t="s">
        <v>25</v>
      </c>
      <c r="AS46" s="13">
        <v>3424.1790000000001</v>
      </c>
      <c r="AT46" s="15">
        <v>8.1440000000000001</v>
      </c>
      <c r="AU46" s="15">
        <v>13.241</v>
      </c>
      <c r="AV46" s="15" t="s">
        <v>25</v>
      </c>
      <c r="AW46" s="15" t="s">
        <v>25</v>
      </c>
      <c r="AX46" s="10" t="s">
        <v>6</v>
      </c>
      <c r="AY46" s="10" t="str">
        <f>IFERROR(VLOOKUP(B46,Sales!$B$4:$H$2834,7,FALSE),"Not Found")</f>
        <v>Investor Owned</v>
      </c>
      <c r="AZ46" s="30">
        <f>IFERROR(SUMIFS(Sales!$K$4:$K$2834,Sales!$B$4:$B$2834,$B46,Sales!$G$4:$G$2834,$D46),"")</f>
        <v>2017699</v>
      </c>
      <c r="BA46" s="30">
        <f>IFERROR(SUMIFS(Sales!$N$4:$N$2834,Sales!$B$4:$B$2834,$B46,Sales!$G$4:$G$2834,$D46),"")</f>
        <v>1634002</v>
      </c>
      <c r="BB46" s="30">
        <f>IFERROR(SUMIFS(Sales!$Q$4:$Q$2834,Sales!$B$4:$B$2834,$B46,Sales!$G$4:$G$2834,$D46),"")</f>
        <v>2304647</v>
      </c>
      <c r="BC46" s="30">
        <f t="shared" si="1"/>
        <v>5956348</v>
      </c>
      <c r="BD46" s="33"/>
      <c r="BE46" s="35">
        <f t="shared" si="2"/>
        <v>1.8636505742432342E-2</v>
      </c>
      <c r="BF46" s="35">
        <f t="shared" si="3"/>
        <v>8.8512559960146932E-3</v>
      </c>
      <c r="BG46" s="35">
        <f t="shared" si="4"/>
        <v>0</v>
      </c>
      <c r="BH46" s="35">
        <f t="shared" si="5"/>
        <v>8.7412335545203196E-3</v>
      </c>
      <c r="BJ46" s="31">
        <f>IFERROR(SUMIFS(Sales!$J$4:$J$2834,Sales!$B$4:$B$2834,$B46,Sales!$G$4:$G$2834,$D46),"")</f>
        <v>243009.6</v>
      </c>
      <c r="BK46" s="31">
        <f>IFERROR(SUMIFS(Sales!$M$4:$M$2834,Sales!$B$4:$B$2834,$B46,Sales!$G$4:$G$2834,$D46),"")</f>
        <v>162876.6</v>
      </c>
      <c r="BL46" s="31">
        <f>IFERROR(SUMIFS(Sales!$P$4:$P$2834,Sales!$B$4:$B$2834,$B46,Sales!$G$4:$G$2834,$D46),"")</f>
        <v>139009.5</v>
      </c>
      <c r="BM46" s="31">
        <f t="shared" si="6"/>
        <v>544895.69999999995</v>
      </c>
      <c r="BP46" s="36">
        <f t="shared" si="7"/>
        <v>0.60739270697404668</v>
      </c>
      <c r="BQ46" s="36">
        <f t="shared" si="8"/>
        <v>0.39260729302595332</v>
      </c>
      <c r="BR46" s="36">
        <f t="shared" si="9"/>
        <v>0.65340707912434548</v>
      </c>
      <c r="BS46" s="36">
        <f t="shared" si="10"/>
        <v>0.34659292087565458</v>
      </c>
      <c r="BV46" s="38">
        <f t="shared" si="17"/>
        <v>1.3697997131398756E-3</v>
      </c>
      <c r="BW46" s="37">
        <f t="shared" si="18"/>
        <v>8.9503682954809242E-4</v>
      </c>
      <c r="BX46" s="37">
        <f t="shared" si="19"/>
        <v>4.7476288359178323E-4</v>
      </c>
      <c r="CB46" s="38">
        <f t="shared" si="20"/>
        <v>3.767516517700771E-3</v>
      </c>
      <c r="CC46" s="37">
        <f t="shared" si="21"/>
        <v>2.2883620562557053E-3</v>
      </c>
      <c r="CD46" s="37">
        <f t="shared" si="22"/>
        <v>1.4791544614450659E-3</v>
      </c>
    </row>
    <row r="47" spans="1:82" ht="38.5" x14ac:dyDescent="0.35">
      <c r="A47" s="8">
        <v>2020</v>
      </c>
      <c r="B47" s="9">
        <v>3107</v>
      </c>
      <c r="C47" s="10" t="s">
        <v>109</v>
      </c>
      <c r="D47" s="10" t="s">
        <v>87</v>
      </c>
      <c r="E47" s="10" t="s">
        <v>108</v>
      </c>
      <c r="F47" s="11">
        <v>1572.17</v>
      </c>
      <c r="G47" s="11">
        <v>1.22</v>
      </c>
      <c r="H47" s="11" t="s">
        <v>25</v>
      </c>
      <c r="I47" s="11" t="s">
        <v>25</v>
      </c>
      <c r="J47" s="11">
        <v>1573.39</v>
      </c>
      <c r="K47" s="12">
        <v>32.753999999999998</v>
      </c>
      <c r="L47" s="12">
        <v>5.0999999999999997E-2</v>
      </c>
      <c r="M47" s="12" t="s">
        <v>25</v>
      </c>
      <c r="N47" s="12" t="s">
        <v>25</v>
      </c>
      <c r="O47" s="12">
        <v>32.805</v>
      </c>
      <c r="P47" s="13">
        <v>1625.8209999999999</v>
      </c>
      <c r="Q47" s="13">
        <v>6083.0590000000002</v>
      </c>
      <c r="R47" s="13" t="s">
        <v>25</v>
      </c>
      <c r="S47" s="13" t="s">
        <v>25</v>
      </c>
      <c r="T47" s="13">
        <v>7708.88</v>
      </c>
      <c r="U47" s="14">
        <v>33.871000000000002</v>
      </c>
      <c r="V47" s="14">
        <v>5.5E-2</v>
      </c>
      <c r="W47" s="14" t="s">
        <v>25</v>
      </c>
      <c r="X47" s="14" t="s">
        <v>25</v>
      </c>
      <c r="Y47" s="14">
        <v>33.926000000000002</v>
      </c>
      <c r="Z47" s="11">
        <v>0.6</v>
      </c>
      <c r="AA47" s="11">
        <v>0</v>
      </c>
      <c r="AB47" s="11" t="s">
        <v>25</v>
      </c>
      <c r="AC47" s="11" t="s">
        <v>25</v>
      </c>
      <c r="AD47" s="11">
        <v>0.6</v>
      </c>
      <c r="AE47" s="11">
        <v>7.319</v>
      </c>
      <c r="AF47" s="11">
        <v>0.97599999999999998</v>
      </c>
      <c r="AG47" s="11" t="s">
        <v>25</v>
      </c>
      <c r="AH47" s="11" t="s">
        <v>25</v>
      </c>
      <c r="AI47" s="11">
        <v>8.2949999999999999</v>
      </c>
      <c r="AJ47" s="13">
        <v>0.6</v>
      </c>
      <c r="AK47" s="13">
        <v>0</v>
      </c>
      <c r="AL47" s="13" t="s">
        <v>25</v>
      </c>
      <c r="AM47" s="13" t="s">
        <v>25</v>
      </c>
      <c r="AN47" s="13">
        <v>0.6</v>
      </c>
      <c r="AO47" s="13">
        <v>7.319</v>
      </c>
      <c r="AP47" s="13">
        <v>0.97599999999999998</v>
      </c>
      <c r="AQ47" s="13" t="s">
        <v>25</v>
      </c>
      <c r="AR47" s="13" t="s">
        <v>25</v>
      </c>
      <c r="AS47" s="13">
        <v>8.2949999999999999</v>
      </c>
      <c r="AT47" s="15">
        <v>1.03</v>
      </c>
      <c r="AU47" s="15">
        <v>17</v>
      </c>
      <c r="AV47" s="15" t="s">
        <v>25</v>
      </c>
      <c r="AW47" s="15" t="s">
        <v>25</v>
      </c>
      <c r="AX47" s="10" t="s">
        <v>110</v>
      </c>
      <c r="AY47" s="10" t="str">
        <f>IFERROR(VLOOKUP(B47,Sales!$B$4:$H$2834,7,FALSE),"Not Found")</f>
        <v>Cooperative</v>
      </c>
      <c r="AZ47" s="30">
        <f>IFERROR(SUMIFS(Sales!$K$4:$K$2834,Sales!$B$4:$B$2834,$B47,Sales!$G$4:$G$2834,$D47),"")</f>
        <v>447811</v>
      </c>
      <c r="BA47" s="30">
        <f>IFERROR(SUMIFS(Sales!$N$4:$N$2834,Sales!$B$4:$B$2834,$B47,Sales!$G$4:$G$2834,$D47),"")</f>
        <v>131246</v>
      </c>
      <c r="BB47" s="30">
        <f>IFERROR(SUMIFS(Sales!$Q$4:$Q$2834,Sales!$B$4:$B$2834,$B47,Sales!$G$4:$G$2834,$D47),"")</f>
        <v>0</v>
      </c>
      <c r="BC47" s="30">
        <f t="shared" si="1"/>
        <v>579057</v>
      </c>
      <c r="BD47" s="33"/>
      <c r="BE47" s="35">
        <f t="shared" si="2"/>
        <v>3.5107891498868944E-3</v>
      </c>
      <c r="BF47" s="35">
        <f t="shared" si="3"/>
        <v>9.2955213873184699E-6</v>
      </c>
      <c r="BG47" s="35" t="str">
        <f t="shared" si="4"/>
        <v/>
      </c>
      <c r="BH47" s="35">
        <f t="shared" si="5"/>
        <v>2.7171591052348905E-3</v>
      </c>
      <c r="BJ47" s="31">
        <f>IFERROR(SUMIFS(Sales!$J$4:$J$2834,Sales!$B$4:$B$2834,$B47,Sales!$G$4:$G$2834,$D47),"")</f>
        <v>51863.9</v>
      </c>
      <c r="BK47" s="31">
        <f>IFERROR(SUMIFS(Sales!$M$4:$M$2834,Sales!$B$4:$B$2834,$B47,Sales!$G$4:$G$2834,$D47),"")</f>
        <v>13324.4</v>
      </c>
      <c r="BL47" s="31">
        <f>IFERROR(SUMIFS(Sales!$P$4:$P$2834,Sales!$B$4:$B$2834,$B47,Sales!$G$4:$G$2834,$D47),"")</f>
        <v>0</v>
      </c>
      <c r="BM47" s="31">
        <f t="shared" si="6"/>
        <v>65188.3</v>
      </c>
      <c r="BP47" s="36">
        <f t="shared" si="7"/>
        <v>7.5767142315948985E-2</v>
      </c>
      <c r="BQ47" s="36">
        <f t="shared" si="8"/>
        <v>0.92423285768405106</v>
      </c>
      <c r="BR47" s="36" t="str">
        <f t="shared" si="9"/>
        <v/>
      </c>
      <c r="BS47" s="36" t="str">
        <f t="shared" si="10"/>
        <v/>
      </c>
    </row>
    <row r="48" spans="1:82" x14ac:dyDescent="0.35">
      <c r="A48" s="8">
        <v>2020</v>
      </c>
      <c r="B48" s="9">
        <v>3108</v>
      </c>
      <c r="C48" s="10" t="s">
        <v>111</v>
      </c>
      <c r="D48" s="10" t="s">
        <v>38</v>
      </c>
      <c r="E48" s="10" t="s">
        <v>30</v>
      </c>
      <c r="F48" s="11" t="s">
        <v>25</v>
      </c>
      <c r="G48" s="11" t="s">
        <v>25</v>
      </c>
      <c r="H48" s="11" t="s">
        <v>25</v>
      </c>
      <c r="I48" s="11" t="s">
        <v>25</v>
      </c>
      <c r="J48" s="11" t="s">
        <v>25</v>
      </c>
      <c r="K48" s="12" t="s">
        <v>25</v>
      </c>
      <c r="L48" s="12" t="s">
        <v>25</v>
      </c>
      <c r="M48" s="12" t="s">
        <v>25</v>
      </c>
      <c r="N48" s="12" t="s">
        <v>25</v>
      </c>
      <c r="O48" s="12" t="s">
        <v>25</v>
      </c>
      <c r="P48" s="13" t="s">
        <v>25</v>
      </c>
      <c r="Q48" s="13" t="s">
        <v>25</v>
      </c>
      <c r="R48" s="13" t="s">
        <v>25</v>
      </c>
      <c r="S48" s="13" t="s">
        <v>25</v>
      </c>
      <c r="T48" s="13" t="s">
        <v>25</v>
      </c>
      <c r="U48" s="14" t="s">
        <v>25</v>
      </c>
      <c r="V48" s="14" t="s">
        <v>25</v>
      </c>
      <c r="W48" s="14" t="s">
        <v>25</v>
      </c>
      <c r="X48" s="14" t="s">
        <v>25</v>
      </c>
      <c r="Y48" s="14" t="s">
        <v>25</v>
      </c>
      <c r="Z48" s="11" t="s">
        <v>25</v>
      </c>
      <c r="AA48" s="11" t="s">
        <v>25</v>
      </c>
      <c r="AB48" s="11" t="s">
        <v>25</v>
      </c>
      <c r="AC48" s="11" t="s">
        <v>25</v>
      </c>
      <c r="AD48" s="11" t="s">
        <v>25</v>
      </c>
      <c r="AE48" s="11" t="s">
        <v>25</v>
      </c>
      <c r="AF48" s="11" t="s">
        <v>25</v>
      </c>
      <c r="AG48" s="11" t="s">
        <v>25</v>
      </c>
      <c r="AH48" s="11" t="s">
        <v>25</v>
      </c>
      <c r="AI48" s="11" t="s">
        <v>25</v>
      </c>
      <c r="AJ48" s="13" t="s">
        <v>25</v>
      </c>
      <c r="AK48" s="13" t="s">
        <v>25</v>
      </c>
      <c r="AL48" s="13" t="s">
        <v>25</v>
      </c>
      <c r="AM48" s="13" t="s">
        <v>25</v>
      </c>
      <c r="AN48" s="13" t="s">
        <v>25</v>
      </c>
      <c r="AO48" s="13" t="s">
        <v>25</v>
      </c>
      <c r="AP48" s="13" t="s">
        <v>25</v>
      </c>
      <c r="AQ48" s="13" t="s">
        <v>25</v>
      </c>
      <c r="AR48" s="13" t="s">
        <v>25</v>
      </c>
      <c r="AS48" s="13" t="s">
        <v>25</v>
      </c>
      <c r="AT48" s="15" t="s">
        <v>25</v>
      </c>
      <c r="AU48" s="15" t="s">
        <v>25</v>
      </c>
      <c r="AV48" s="15" t="s">
        <v>25</v>
      </c>
      <c r="AW48" s="15" t="s">
        <v>25</v>
      </c>
      <c r="AX48" s="10" t="s">
        <v>6</v>
      </c>
      <c r="AY48" s="10" t="str">
        <f>IFERROR(VLOOKUP(B48,Sales!$B$4:$H$2834,7,FALSE),"Not Found")</f>
        <v>Municipal</v>
      </c>
      <c r="AZ48" s="30">
        <f>IFERROR(SUMIFS(Sales!$K$4:$K$2834,Sales!$B$4:$B$2834,$B48,Sales!$G$4:$G$2834,$D48),"")</f>
        <v>82239</v>
      </c>
      <c r="BA48" s="30">
        <f>IFERROR(SUMIFS(Sales!$N$4:$N$2834,Sales!$B$4:$B$2834,$B48,Sales!$G$4:$G$2834,$D48),"")</f>
        <v>214193</v>
      </c>
      <c r="BB48" s="30">
        <f>IFERROR(SUMIFS(Sales!$Q$4:$Q$2834,Sales!$B$4:$B$2834,$B48,Sales!$G$4:$G$2834,$D48),"")</f>
        <v>259937</v>
      </c>
      <c r="BC48" s="30">
        <f t="shared" si="1"/>
        <v>556369</v>
      </c>
      <c r="BD48" s="33"/>
      <c r="BE48" s="35" t="str">
        <f t="shared" si="2"/>
        <v/>
      </c>
      <c r="BF48" s="35" t="str">
        <f t="shared" si="3"/>
        <v/>
      </c>
      <c r="BG48" s="35" t="str">
        <f t="shared" si="4"/>
        <v/>
      </c>
      <c r="BH48" s="35">
        <f t="shared" si="5"/>
        <v>0</v>
      </c>
      <c r="BJ48" s="31">
        <f>IFERROR(SUMIFS(Sales!$J$4:$J$2834,Sales!$B$4:$B$2834,$B48,Sales!$G$4:$G$2834,$D48),"")</f>
        <v>9262.9</v>
      </c>
      <c r="BK48" s="31">
        <f>IFERROR(SUMIFS(Sales!$M$4:$M$2834,Sales!$B$4:$B$2834,$B48,Sales!$G$4:$G$2834,$D48),"")</f>
        <v>22567.8</v>
      </c>
      <c r="BL48" s="31">
        <f>IFERROR(SUMIFS(Sales!$P$4:$P$2834,Sales!$B$4:$B$2834,$B48,Sales!$G$4:$G$2834,$D48),"")</f>
        <v>14358.7</v>
      </c>
      <c r="BM48" s="31">
        <f t="shared" si="6"/>
        <v>46189.399999999994</v>
      </c>
      <c r="BP48" s="36" t="str">
        <f t="shared" si="7"/>
        <v/>
      </c>
      <c r="BQ48" s="36" t="str">
        <f t="shared" si="8"/>
        <v/>
      </c>
      <c r="BR48" s="36" t="str">
        <f t="shared" si="9"/>
        <v/>
      </c>
      <c r="BS48" s="36" t="str">
        <f t="shared" si="10"/>
        <v/>
      </c>
    </row>
    <row r="49" spans="1:82" x14ac:dyDescent="0.35">
      <c r="A49" s="8">
        <v>2020</v>
      </c>
      <c r="B49" s="9">
        <v>3203</v>
      </c>
      <c r="C49" s="10" t="s">
        <v>112</v>
      </c>
      <c r="D49" s="10" t="s">
        <v>40</v>
      </c>
      <c r="E49" s="10" t="s">
        <v>36</v>
      </c>
      <c r="F49" s="11">
        <v>1125</v>
      </c>
      <c r="G49" s="11">
        <v>1509</v>
      </c>
      <c r="H49" s="11">
        <v>240</v>
      </c>
      <c r="I49" s="11" t="s">
        <v>25</v>
      </c>
      <c r="J49" s="11">
        <v>2874</v>
      </c>
      <c r="K49" s="12">
        <v>0.33500000000000002</v>
      </c>
      <c r="L49" s="12">
        <v>0.36</v>
      </c>
      <c r="M49" s="12">
        <v>2.8000000000000001E-2</v>
      </c>
      <c r="N49" s="12" t="s">
        <v>25</v>
      </c>
      <c r="O49" s="12">
        <v>0.72299999999999998</v>
      </c>
      <c r="P49" s="13">
        <v>14413</v>
      </c>
      <c r="Q49" s="13">
        <v>24277</v>
      </c>
      <c r="R49" s="13">
        <v>4482</v>
      </c>
      <c r="S49" s="13" t="s">
        <v>25</v>
      </c>
      <c r="T49" s="13">
        <v>43172</v>
      </c>
      <c r="U49" s="14">
        <v>0.33500000000000002</v>
      </c>
      <c r="V49" s="14">
        <v>0.36</v>
      </c>
      <c r="W49" s="14">
        <v>2.8000000000000001E-2</v>
      </c>
      <c r="X49" s="14" t="s">
        <v>25</v>
      </c>
      <c r="Y49" s="14">
        <v>0.72299999999999998</v>
      </c>
      <c r="Z49" s="11">
        <v>159.47</v>
      </c>
      <c r="AA49" s="11">
        <v>95.221000000000004</v>
      </c>
      <c r="AB49" s="11">
        <v>15.871</v>
      </c>
      <c r="AC49" s="11" t="s">
        <v>25</v>
      </c>
      <c r="AD49" s="11">
        <v>270.56200000000001</v>
      </c>
      <c r="AE49" s="11">
        <v>265.27600000000001</v>
      </c>
      <c r="AF49" s="11">
        <v>24.474</v>
      </c>
      <c r="AG49" s="11">
        <v>6.8170000000000002</v>
      </c>
      <c r="AH49" s="11" t="s">
        <v>25</v>
      </c>
      <c r="AI49" s="11">
        <v>296.56700000000001</v>
      </c>
      <c r="AJ49" s="13">
        <v>159.47</v>
      </c>
      <c r="AK49" s="13">
        <v>95.221000000000004</v>
      </c>
      <c r="AL49" s="13">
        <v>15.871</v>
      </c>
      <c r="AM49" s="13" t="s">
        <v>25</v>
      </c>
      <c r="AN49" s="13">
        <v>270.56200000000001</v>
      </c>
      <c r="AO49" s="13">
        <v>265.27600000000001</v>
      </c>
      <c r="AP49" s="13">
        <v>24.474</v>
      </c>
      <c r="AQ49" s="13">
        <v>6.8170000000000002</v>
      </c>
      <c r="AR49" s="13" t="s">
        <v>25</v>
      </c>
      <c r="AS49" s="13">
        <v>296.56700000000001</v>
      </c>
      <c r="AT49" s="15">
        <v>12.807</v>
      </c>
      <c r="AU49" s="15">
        <v>19.687999999999999</v>
      </c>
      <c r="AV49" s="15">
        <v>24.073</v>
      </c>
      <c r="AW49" s="15" t="s">
        <v>25</v>
      </c>
      <c r="AX49" s="10" t="s">
        <v>6</v>
      </c>
      <c r="AY49" s="10" t="str">
        <f>IFERROR(VLOOKUP(B49,Sales!$B$4:$H$2834,7,FALSE),"Not Found")</f>
        <v>Municipal</v>
      </c>
      <c r="AZ49" s="30">
        <f>IFERROR(SUMIFS(Sales!$K$4:$K$2834,Sales!$B$4:$B$2834,$B49,Sales!$G$4:$G$2834,$D49),"")</f>
        <v>172296</v>
      </c>
      <c r="BA49" s="30">
        <f>IFERROR(SUMIFS(Sales!$N$4:$N$2834,Sales!$B$4:$B$2834,$B49,Sales!$G$4:$G$2834,$D49),"")</f>
        <v>226378</v>
      </c>
      <c r="BB49" s="30">
        <f>IFERROR(SUMIFS(Sales!$Q$4:$Q$2834,Sales!$B$4:$B$2834,$B49,Sales!$G$4:$G$2834,$D49),"")</f>
        <v>68220</v>
      </c>
      <c r="BC49" s="30">
        <f t="shared" si="1"/>
        <v>466894</v>
      </c>
      <c r="BD49" s="33"/>
      <c r="BE49" s="35">
        <f t="shared" si="2"/>
        <v>6.5294609277058088E-3</v>
      </c>
      <c r="BF49" s="35">
        <f t="shared" si="3"/>
        <v>6.6658420871286081E-3</v>
      </c>
      <c r="BG49" s="35">
        <f t="shared" si="4"/>
        <v>3.5180299032541778E-3</v>
      </c>
      <c r="BH49" s="35">
        <f t="shared" si="5"/>
        <v>6.1555727852574673E-3</v>
      </c>
      <c r="BJ49" s="31">
        <f>IFERROR(SUMIFS(Sales!$J$4:$J$2834,Sales!$B$4:$B$2834,$B49,Sales!$G$4:$G$2834,$D49),"")</f>
        <v>16256.3</v>
      </c>
      <c r="BK49" s="31">
        <f>IFERROR(SUMIFS(Sales!$M$4:$M$2834,Sales!$B$4:$B$2834,$B49,Sales!$G$4:$G$2834,$D49),"")</f>
        <v>15535.4</v>
      </c>
      <c r="BL49" s="31">
        <f>IFERROR(SUMIFS(Sales!$P$4:$P$2834,Sales!$B$4:$B$2834,$B49,Sales!$G$4:$G$2834,$D49),"")</f>
        <v>4668</v>
      </c>
      <c r="BM49" s="31">
        <f t="shared" si="6"/>
        <v>36459.699999999997</v>
      </c>
      <c r="BP49" s="36">
        <f t="shared" si="7"/>
        <v>0.37544791475375872</v>
      </c>
      <c r="BQ49" s="36">
        <f t="shared" si="8"/>
        <v>0.62455208524624128</v>
      </c>
      <c r="BR49" s="36">
        <f t="shared" si="9"/>
        <v>0.78023359530281</v>
      </c>
      <c r="BS49" s="36">
        <f t="shared" si="10"/>
        <v>0.21976640469718997</v>
      </c>
    </row>
    <row r="50" spans="1:82" x14ac:dyDescent="0.35">
      <c r="A50" s="8">
        <v>2020</v>
      </c>
      <c r="B50" s="9">
        <v>3205</v>
      </c>
      <c r="C50" s="10" t="s">
        <v>113</v>
      </c>
      <c r="D50" s="10" t="s">
        <v>114</v>
      </c>
      <c r="E50" s="10" t="s">
        <v>54</v>
      </c>
      <c r="F50" s="11">
        <v>53.637</v>
      </c>
      <c r="G50" s="11">
        <v>327.55799999999999</v>
      </c>
      <c r="H50" s="11">
        <v>97.712999999999994</v>
      </c>
      <c r="I50" s="11" t="s">
        <v>25</v>
      </c>
      <c r="J50" s="11">
        <v>478.90800000000002</v>
      </c>
      <c r="K50" s="12">
        <v>1.0999999999999999E-2</v>
      </c>
      <c r="L50" s="12">
        <v>4.7E-2</v>
      </c>
      <c r="M50" s="12">
        <v>8.0000000000000002E-3</v>
      </c>
      <c r="N50" s="12" t="s">
        <v>25</v>
      </c>
      <c r="O50" s="12">
        <v>6.6000000000000003E-2</v>
      </c>
      <c r="P50" s="13">
        <v>657.69799999999998</v>
      </c>
      <c r="Q50" s="13">
        <v>3603.1379999999999</v>
      </c>
      <c r="R50" s="13">
        <v>918.71500000000003</v>
      </c>
      <c r="S50" s="13" t="s">
        <v>25</v>
      </c>
      <c r="T50" s="13">
        <v>5179.5510000000004</v>
      </c>
      <c r="U50" s="14">
        <v>1.0999999999999999E-2</v>
      </c>
      <c r="V50" s="14">
        <v>4.7E-2</v>
      </c>
      <c r="W50" s="14">
        <v>8.0000000000000002E-3</v>
      </c>
      <c r="X50" s="14" t="s">
        <v>25</v>
      </c>
      <c r="Y50" s="14">
        <v>6.6000000000000003E-2</v>
      </c>
      <c r="Z50" s="11">
        <v>14.59</v>
      </c>
      <c r="AA50" s="11">
        <v>12.334</v>
      </c>
      <c r="AB50" s="11">
        <v>6.02</v>
      </c>
      <c r="AC50" s="11" t="s">
        <v>25</v>
      </c>
      <c r="AD50" s="11">
        <v>32.944000000000003</v>
      </c>
      <c r="AE50" s="11">
        <v>2.1440000000000001</v>
      </c>
      <c r="AF50" s="11">
        <v>13.096</v>
      </c>
      <c r="AG50" s="11">
        <v>3.907</v>
      </c>
      <c r="AH50" s="11" t="s">
        <v>25</v>
      </c>
      <c r="AI50" s="11">
        <v>19.146999999999998</v>
      </c>
      <c r="AJ50" s="13">
        <v>14.59</v>
      </c>
      <c r="AK50" s="13">
        <v>12.334</v>
      </c>
      <c r="AL50" s="13">
        <v>6.02</v>
      </c>
      <c r="AM50" s="13" t="s">
        <v>25</v>
      </c>
      <c r="AN50" s="13">
        <v>32.944000000000003</v>
      </c>
      <c r="AO50" s="13">
        <v>2.1440000000000001</v>
      </c>
      <c r="AP50" s="13">
        <v>13.096</v>
      </c>
      <c r="AQ50" s="13">
        <v>3.907</v>
      </c>
      <c r="AR50" s="13" t="s">
        <v>25</v>
      </c>
      <c r="AS50" s="13">
        <v>19.146999999999998</v>
      </c>
      <c r="AT50" s="15">
        <v>12.262</v>
      </c>
      <c r="AU50" s="15">
        <v>11</v>
      </c>
      <c r="AV50" s="15">
        <v>9.4019999999999992</v>
      </c>
      <c r="AW50" s="15" t="s">
        <v>25</v>
      </c>
      <c r="AX50" s="10" t="s">
        <v>6</v>
      </c>
      <c r="AY50" s="10" t="str">
        <f>IFERROR(VLOOKUP(B50,Sales!$B$4:$H$2834,7,FALSE),"Not Found")</f>
        <v>Political Subdivision</v>
      </c>
      <c r="AZ50" s="30">
        <f>IFERROR(SUMIFS(Sales!$K$4:$K$2834,Sales!$B$4:$B$2834,$B50,Sales!$G$4:$G$2834,$D50),"")</f>
        <v>102702</v>
      </c>
      <c r="BA50" s="30">
        <f>IFERROR(SUMIFS(Sales!$N$4:$N$2834,Sales!$B$4:$B$2834,$B50,Sales!$G$4:$G$2834,$D50),"")</f>
        <v>132422</v>
      </c>
      <c r="BB50" s="30">
        <f>IFERROR(SUMIFS(Sales!$Q$4:$Q$2834,Sales!$B$4:$B$2834,$B50,Sales!$G$4:$G$2834,$D50),"")</f>
        <v>43952</v>
      </c>
      <c r="BC50" s="30">
        <f t="shared" si="1"/>
        <v>279076</v>
      </c>
      <c r="BD50" s="33"/>
      <c r="BE50" s="35">
        <f t="shared" si="2"/>
        <v>5.2225857334813346E-4</v>
      </c>
      <c r="BF50" s="35">
        <f t="shared" si="3"/>
        <v>2.4735920013290841E-3</v>
      </c>
      <c r="BG50" s="35">
        <f t="shared" si="4"/>
        <v>2.2231752821259554E-3</v>
      </c>
      <c r="BH50" s="35">
        <f t="shared" si="5"/>
        <v>1.7160486749129269E-3</v>
      </c>
      <c r="BJ50" s="31">
        <f>IFERROR(SUMIFS(Sales!$J$4:$J$2834,Sales!$B$4:$B$2834,$B50,Sales!$G$4:$G$2834,$D50),"")</f>
        <v>8461</v>
      </c>
      <c r="BK50" s="31">
        <f>IFERROR(SUMIFS(Sales!$M$4:$M$2834,Sales!$B$4:$B$2834,$B50,Sales!$G$4:$G$2834,$D50),"")</f>
        <v>9744</v>
      </c>
      <c r="BL50" s="31">
        <f>IFERROR(SUMIFS(Sales!$P$4:$P$2834,Sales!$B$4:$B$2834,$B50,Sales!$G$4:$G$2834,$D50),"")</f>
        <v>5037</v>
      </c>
      <c r="BM50" s="31">
        <f t="shared" si="6"/>
        <v>23242</v>
      </c>
      <c r="BP50" s="36">
        <f t="shared" si="7"/>
        <v>0.87187761443767176</v>
      </c>
      <c r="BQ50" s="36">
        <f t="shared" si="8"/>
        <v>0.12812238556232819</v>
      </c>
      <c r="BR50" s="36">
        <f t="shared" si="9"/>
        <v>0.51910512769748562</v>
      </c>
      <c r="BS50" s="36">
        <f t="shared" si="10"/>
        <v>0.48089487230251438</v>
      </c>
    </row>
    <row r="51" spans="1:82" x14ac:dyDescent="0.35">
      <c r="A51" s="8">
        <v>2020</v>
      </c>
      <c r="B51" s="9">
        <v>3240</v>
      </c>
      <c r="C51" s="10" t="s">
        <v>115</v>
      </c>
      <c r="D51" s="10" t="s">
        <v>116</v>
      </c>
      <c r="E51" s="10" t="s">
        <v>75</v>
      </c>
      <c r="F51" s="11">
        <v>959</v>
      </c>
      <c r="G51" s="11">
        <v>1524</v>
      </c>
      <c r="H51" s="11">
        <v>1341</v>
      </c>
      <c r="I51" s="11" t="s">
        <v>25</v>
      </c>
      <c r="J51" s="11">
        <v>3824</v>
      </c>
      <c r="K51" s="12">
        <v>0.109</v>
      </c>
      <c r="L51" s="12">
        <v>0.17399999999999999</v>
      </c>
      <c r="M51" s="12">
        <v>0.154</v>
      </c>
      <c r="N51" s="12" t="s">
        <v>25</v>
      </c>
      <c r="O51" s="12">
        <v>0.437</v>
      </c>
      <c r="P51" s="13">
        <v>99056</v>
      </c>
      <c r="Q51" s="13">
        <v>37516</v>
      </c>
      <c r="R51" s="13">
        <v>16649</v>
      </c>
      <c r="S51" s="13" t="s">
        <v>25</v>
      </c>
      <c r="T51" s="13">
        <v>153221</v>
      </c>
      <c r="U51" s="14">
        <v>0.109</v>
      </c>
      <c r="V51" s="14">
        <v>0.17399999999999999</v>
      </c>
      <c r="W51" s="14">
        <v>0.154</v>
      </c>
      <c r="X51" s="14" t="s">
        <v>25</v>
      </c>
      <c r="Y51" s="14">
        <v>0.437</v>
      </c>
      <c r="Z51" s="11">
        <v>356</v>
      </c>
      <c r="AA51" s="11">
        <v>95</v>
      </c>
      <c r="AB51" s="11">
        <v>68</v>
      </c>
      <c r="AC51" s="11" t="s">
        <v>25</v>
      </c>
      <c r="AD51" s="11">
        <v>519</v>
      </c>
      <c r="AE51" s="11">
        <v>6</v>
      </c>
      <c r="AF51" s="11" t="s">
        <v>25</v>
      </c>
      <c r="AG51" s="11" t="s">
        <v>25</v>
      </c>
      <c r="AH51" s="11" t="s">
        <v>25</v>
      </c>
      <c r="AI51" s="11">
        <v>6</v>
      </c>
      <c r="AJ51" s="13">
        <v>2310</v>
      </c>
      <c r="AK51" s="13">
        <v>641</v>
      </c>
      <c r="AL51" s="13">
        <v>309</v>
      </c>
      <c r="AM51" s="13" t="s">
        <v>25</v>
      </c>
      <c r="AN51" s="13">
        <v>3260</v>
      </c>
      <c r="AO51" s="13">
        <v>37</v>
      </c>
      <c r="AP51" s="13" t="s">
        <v>25</v>
      </c>
      <c r="AQ51" s="13" t="s">
        <v>25</v>
      </c>
      <c r="AR51" s="13" t="s">
        <v>25</v>
      </c>
      <c r="AS51" s="13">
        <v>37</v>
      </c>
      <c r="AT51" s="15">
        <v>18.62</v>
      </c>
      <c r="AU51" s="15">
        <v>13</v>
      </c>
      <c r="AV51" s="15">
        <v>12.27</v>
      </c>
      <c r="AW51" s="15" t="s">
        <v>25</v>
      </c>
      <c r="AX51" s="10" t="s">
        <v>6</v>
      </c>
      <c r="AY51" s="10" t="str">
        <f>IFERROR(VLOOKUP(B51,Sales!$B$4:$H$2834,7,FALSE),"Not Found")</f>
        <v>Cooperative</v>
      </c>
      <c r="AZ51" s="30">
        <f>IFERROR(SUMIFS(Sales!$K$4:$K$2834,Sales!$B$4:$B$2834,$B51,Sales!$G$4:$G$2834,$D51),"")</f>
        <v>520518</v>
      </c>
      <c r="BA51" s="30">
        <f>IFERROR(SUMIFS(Sales!$N$4:$N$2834,Sales!$B$4:$B$2834,$B51,Sales!$G$4:$G$2834,$D51),"")</f>
        <v>124072</v>
      </c>
      <c r="BB51" s="30">
        <f>IFERROR(SUMIFS(Sales!$Q$4:$Q$2834,Sales!$B$4:$B$2834,$B51,Sales!$G$4:$G$2834,$D51),"")</f>
        <v>108907</v>
      </c>
      <c r="BC51" s="30">
        <f t="shared" si="1"/>
        <v>753497</v>
      </c>
      <c r="BD51" s="33"/>
      <c r="BE51" s="35">
        <f t="shared" si="2"/>
        <v>1.8423954599072463E-3</v>
      </c>
      <c r="BF51" s="35">
        <f t="shared" si="3"/>
        <v>1.2283190405570958E-2</v>
      </c>
      <c r="BG51" s="35">
        <f t="shared" si="4"/>
        <v>1.2313258100948516E-2</v>
      </c>
      <c r="BH51" s="35">
        <f t="shared" si="5"/>
        <v>5.0750036164709349E-3</v>
      </c>
      <c r="BJ51" s="31">
        <f>IFERROR(SUMIFS(Sales!$J$4:$J$2834,Sales!$B$4:$B$2834,$B51,Sales!$G$4:$G$2834,$D51),"")</f>
        <v>47550</v>
      </c>
      <c r="BK51" s="31">
        <f>IFERROR(SUMIFS(Sales!$M$4:$M$2834,Sales!$B$4:$B$2834,$B51,Sales!$G$4:$G$2834,$D51),"")</f>
        <v>9998</v>
      </c>
      <c r="BL51" s="31">
        <f>IFERROR(SUMIFS(Sales!$P$4:$P$2834,Sales!$B$4:$B$2834,$B51,Sales!$G$4:$G$2834,$D51),"")</f>
        <v>7271</v>
      </c>
      <c r="BM51" s="31">
        <f t="shared" si="6"/>
        <v>64819</v>
      </c>
      <c r="BP51" s="36">
        <f t="shared" si="7"/>
        <v>0.98342541436464093</v>
      </c>
      <c r="BQ51" s="36">
        <f t="shared" si="8"/>
        <v>1.6574585635359115E-2</v>
      </c>
      <c r="BR51" s="36" t="str">
        <f t="shared" si="9"/>
        <v/>
      </c>
      <c r="BS51" s="36" t="str">
        <f t="shared" si="10"/>
        <v/>
      </c>
    </row>
    <row r="52" spans="1:82" x14ac:dyDescent="0.35">
      <c r="A52" s="8">
        <v>2020</v>
      </c>
      <c r="B52" s="9">
        <v>3245</v>
      </c>
      <c r="C52" s="10" t="s">
        <v>117</v>
      </c>
      <c r="D52" s="10" t="s">
        <v>118</v>
      </c>
      <c r="E52" s="10" t="s">
        <v>119</v>
      </c>
      <c r="F52" s="11">
        <v>147</v>
      </c>
      <c r="G52" s="11">
        <v>72</v>
      </c>
      <c r="H52" s="11">
        <v>0</v>
      </c>
      <c r="I52" s="11">
        <v>0</v>
      </c>
      <c r="J52" s="11">
        <v>219</v>
      </c>
      <c r="K52" s="12">
        <v>5.0000000000000001E-3</v>
      </c>
      <c r="L52" s="12">
        <v>0</v>
      </c>
      <c r="M52" s="12">
        <v>0</v>
      </c>
      <c r="N52" s="12">
        <v>0</v>
      </c>
      <c r="O52" s="12">
        <v>5.0000000000000001E-3</v>
      </c>
      <c r="P52" s="13">
        <v>2159</v>
      </c>
      <c r="Q52" s="13">
        <v>892</v>
      </c>
      <c r="R52" s="13">
        <v>0</v>
      </c>
      <c r="S52" s="13">
        <v>0</v>
      </c>
      <c r="T52" s="13">
        <v>3051</v>
      </c>
      <c r="U52" s="14">
        <v>5.0000000000000001E-3</v>
      </c>
      <c r="V52" s="14">
        <v>0</v>
      </c>
      <c r="W52" s="14">
        <v>0</v>
      </c>
      <c r="X52" s="14">
        <v>0</v>
      </c>
      <c r="Y52" s="14">
        <v>5.0000000000000001E-3</v>
      </c>
      <c r="Z52" s="11">
        <v>0</v>
      </c>
      <c r="AA52" s="11">
        <v>0</v>
      </c>
      <c r="AB52" s="11">
        <v>0</v>
      </c>
      <c r="AC52" s="11">
        <v>0</v>
      </c>
      <c r="AD52" s="11">
        <v>0</v>
      </c>
      <c r="AE52" s="11">
        <v>210</v>
      </c>
      <c r="AF52" s="11">
        <v>124</v>
      </c>
      <c r="AG52" s="11">
        <v>0</v>
      </c>
      <c r="AH52" s="11">
        <v>0</v>
      </c>
      <c r="AI52" s="11">
        <v>334</v>
      </c>
      <c r="AJ52" s="13">
        <v>0</v>
      </c>
      <c r="AK52" s="13">
        <v>0</v>
      </c>
      <c r="AL52" s="13">
        <v>0</v>
      </c>
      <c r="AM52" s="13">
        <v>0</v>
      </c>
      <c r="AN52" s="13">
        <v>0</v>
      </c>
      <c r="AO52" s="13">
        <v>210</v>
      </c>
      <c r="AP52" s="13">
        <v>124</v>
      </c>
      <c r="AQ52" s="13">
        <v>0</v>
      </c>
      <c r="AR52" s="13">
        <v>0</v>
      </c>
      <c r="AS52" s="13">
        <v>334</v>
      </c>
      <c r="AT52" s="15">
        <v>14.656000000000001</v>
      </c>
      <c r="AU52" s="15">
        <v>12.367000000000001</v>
      </c>
      <c r="AV52" s="15">
        <v>0</v>
      </c>
      <c r="AW52" s="15">
        <v>0</v>
      </c>
      <c r="AX52" s="10" t="s">
        <v>6</v>
      </c>
      <c r="AY52" s="10" t="str">
        <f>IFERROR(VLOOKUP(B52,Sales!$B$4:$H$2834,7,FALSE),"Not Found")</f>
        <v>Cooperative</v>
      </c>
      <c r="AZ52" s="30">
        <f>IFERROR(SUMIFS(Sales!$K$4:$K$2834,Sales!$B$4:$B$2834,$B52,Sales!$G$4:$G$2834,$D52),"")</f>
        <v>382845</v>
      </c>
      <c r="BA52" s="30">
        <f>IFERROR(SUMIFS(Sales!$N$4:$N$2834,Sales!$B$4:$B$2834,$B52,Sales!$G$4:$G$2834,$D52),"")</f>
        <v>87876</v>
      </c>
      <c r="BB52" s="30">
        <f>IFERROR(SUMIFS(Sales!$Q$4:$Q$2834,Sales!$B$4:$B$2834,$B52,Sales!$G$4:$G$2834,$D52),"")</f>
        <v>55945</v>
      </c>
      <c r="BC52" s="30">
        <f t="shared" si="1"/>
        <v>526666</v>
      </c>
      <c r="BD52" s="33"/>
      <c r="BE52" s="35">
        <f t="shared" si="2"/>
        <v>3.839674019511813E-4</v>
      </c>
      <c r="BF52" s="35">
        <f t="shared" si="3"/>
        <v>8.1933633756657109E-4</v>
      </c>
      <c r="BG52" s="35">
        <f t="shared" si="4"/>
        <v>0</v>
      </c>
      <c r="BH52" s="35">
        <f t="shared" si="5"/>
        <v>4.1582331116874833E-4</v>
      </c>
      <c r="BJ52" s="31">
        <f>IFERROR(SUMIFS(Sales!$J$4:$J$2834,Sales!$B$4:$B$2834,$B52,Sales!$G$4:$G$2834,$D52),"")</f>
        <v>47703.5</v>
      </c>
      <c r="BK52" s="31">
        <f>IFERROR(SUMIFS(Sales!$M$4:$M$2834,Sales!$B$4:$B$2834,$B52,Sales!$G$4:$G$2834,$D52),"")</f>
        <v>10301.299999999999</v>
      </c>
      <c r="BL52" s="31">
        <f>IFERROR(SUMIFS(Sales!$P$4:$P$2834,Sales!$B$4:$B$2834,$B52,Sales!$G$4:$G$2834,$D52),"")</f>
        <v>5550.7</v>
      </c>
      <c r="BM52" s="31">
        <f t="shared" si="6"/>
        <v>63555.5</v>
      </c>
      <c r="BP52" s="36">
        <f t="shared" si="7"/>
        <v>0</v>
      </c>
      <c r="BQ52" s="36">
        <f t="shared" si="8"/>
        <v>1</v>
      </c>
      <c r="BR52" s="36">
        <f t="shared" si="9"/>
        <v>0</v>
      </c>
      <c r="BS52" s="36">
        <f t="shared" si="10"/>
        <v>1</v>
      </c>
    </row>
    <row r="53" spans="1:82" x14ac:dyDescent="0.35">
      <c r="A53" s="8">
        <v>2020</v>
      </c>
      <c r="B53" s="9">
        <v>3248</v>
      </c>
      <c r="C53" s="10" t="s">
        <v>120</v>
      </c>
      <c r="D53" s="10" t="s">
        <v>38</v>
      </c>
      <c r="E53" s="10" t="s">
        <v>30</v>
      </c>
      <c r="F53" s="11">
        <v>238</v>
      </c>
      <c r="G53" s="11" t="s">
        <v>25</v>
      </c>
      <c r="H53" s="11" t="s">
        <v>25</v>
      </c>
      <c r="I53" s="11" t="s">
        <v>25</v>
      </c>
      <c r="J53" s="11">
        <v>238</v>
      </c>
      <c r="K53" s="12">
        <v>0.08</v>
      </c>
      <c r="L53" s="12" t="s">
        <v>25</v>
      </c>
      <c r="M53" s="12" t="s">
        <v>25</v>
      </c>
      <c r="N53" s="12" t="s">
        <v>25</v>
      </c>
      <c r="O53" s="12">
        <v>0.08</v>
      </c>
      <c r="P53" s="13">
        <v>2831</v>
      </c>
      <c r="Q53" s="13" t="s">
        <v>25</v>
      </c>
      <c r="R53" s="13" t="s">
        <v>25</v>
      </c>
      <c r="S53" s="13" t="s">
        <v>25</v>
      </c>
      <c r="T53" s="13">
        <v>2831</v>
      </c>
      <c r="U53" s="14">
        <v>9.2999999999999999E-2</v>
      </c>
      <c r="V53" s="14" t="s">
        <v>25</v>
      </c>
      <c r="W53" s="14" t="s">
        <v>25</v>
      </c>
      <c r="X53" s="14" t="s">
        <v>25</v>
      </c>
      <c r="Y53" s="14">
        <v>9.2999999999999999E-2</v>
      </c>
      <c r="Z53" s="11">
        <v>28</v>
      </c>
      <c r="AA53" s="11" t="s">
        <v>25</v>
      </c>
      <c r="AB53" s="11" t="s">
        <v>25</v>
      </c>
      <c r="AC53" s="11" t="s">
        <v>25</v>
      </c>
      <c r="AD53" s="11">
        <v>28</v>
      </c>
      <c r="AE53" s="11">
        <v>25</v>
      </c>
      <c r="AF53" s="11" t="s">
        <v>25</v>
      </c>
      <c r="AG53" s="11" t="s">
        <v>25</v>
      </c>
      <c r="AH53" s="11" t="s">
        <v>25</v>
      </c>
      <c r="AI53" s="11">
        <v>25</v>
      </c>
      <c r="AJ53" s="13">
        <v>28</v>
      </c>
      <c r="AK53" s="13" t="s">
        <v>25</v>
      </c>
      <c r="AL53" s="13" t="s">
        <v>25</v>
      </c>
      <c r="AM53" s="13" t="s">
        <v>25</v>
      </c>
      <c r="AN53" s="13">
        <v>28</v>
      </c>
      <c r="AO53" s="13">
        <v>25</v>
      </c>
      <c r="AP53" s="13" t="s">
        <v>25</v>
      </c>
      <c r="AQ53" s="13" t="s">
        <v>25</v>
      </c>
      <c r="AR53" s="13" t="s">
        <v>25</v>
      </c>
      <c r="AS53" s="13">
        <v>25</v>
      </c>
      <c r="AT53" s="15">
        <v>11</v>
      </c>
      <c r="AU53" s="15" t="s">
        <v>25</v>
      </c>
      <c r="AV53" s="15" t="s">
        <v>25</v>
      </c>
      <c r="AW53" s="15" t="s">
        <v>25</v>
      </c>
      <c r="AX53" s="10" t="s">
        <v>6</v>
      </c>
      <c r="AY53" s="10" t="str">
        <f>IFERROR(VLOOKUP(B53,Sales!$B$4:$H$2834,7,FALSE),"Not Found")</f>
        <v>Cooperative</v>
      </c>
      <c r="AZ53" s="30">
        <f>IFERROR(SUMIFS(Sales!$K$4:$K$2834,Sales!$B$4:$B$2834,$B53,Sales!$G$4:$G$2834,$D53),"")</f>
        <v>820697</v>
      </c>
      <c r="BA53" s="30">
        <f>IFERROR(SUMIFS(Sales!$N$4:$N$2834,Sales!$B$4:$B$2834,$B53,Sales!$G$4:$G$2834,$D53),"")</f>
        <v>186416</v>
      </c>
      <c r="BB53" s="30">
        <f>IFERROR(SUMIFS(Sales!$Q$4:$Q$2834,Sales!$B$4:$B$2834,$B53,Sales!$G$4:$G$2834,$D53),"")</f>
        <v>251278</v>
      </c>
      <c r="BC53" s="30">
        <f t="shared" si="1"/>
        <v>1258391</v>
      </c>
      <c r="BD53" s="33"/>
      <c r="BE53" s="35">
        <f t="shared" si="2"/>
        <v>2.8999740464507608E-4</v>
      </c>
      <c r="BF53" s="35" t="str">
        <f t="shared" si="3"/>
        <v/>
      </c>
      <c r="BG53" s="35" t="str">
        <f t="shared" si="4"/>
        <v/>
      </c>
      <c r="BH53" s="35">
        <f t="shared" si="5"/>
        <v>1.8913040541453332E-4</v>
      </c>
      <c r="BJ53" s="31">
        <f>IFERROR(SUMIFS(Sales!$J$4:$J$2834,Sales!$B$4:$B$2834,$B53,Sales!$G$4:$G$2834,$D53),"")</f>
        <v>86028</v>
      </c>
      <c r="BK53" s="31">
        <f>IFERROR(SUMIFS(Sales!$M$4:$M$2834,Sales!$B$4:$B$2834,$B53,Sales!$G$4:$G$2834,$D53),"")</f>
        <v>17742</v>
      </c>
      <c r="BL53" s="31">
        <f>IFERROR(SUMIFS(Sales!$P$4:$P$2834,Sales!$B$4:$B$2834,$B53,Sales!$G$4:$G$2834,$D53),"")</f>
        <v>16009</v>
      </c>
      <c r="BM53" s="31">
        <f t="shared" si="6"/>
        <v>119779</v>
      </c>
      <c r="BP53" s="36">
        <f t="shared" si="7"/>
        <v>0.52830188679245282</v>
      </c>
      <c r="BQ53" s="36">
        <f t="shared" si="8"/>
        <v>0.47169811320754718</v>
      </c>
      <c r="BR53" s="36" t="str">
        <f t="shared" si="9"/>
        <v/>
      </c>
      <c r="BS53" s="36" t="str">
        <f t="shared" si="10"/>
        <v/>
      </c>
    </row>
    <row r="54" spans="1:82" x14ac:dyDescent="0.35">
      <c r="A54" s="8">
        <v>2020</v>
      </c>
      <c r="B54" s="9">
        <v>3249</v>
      </c>
      <c r="C54" s="10" t="s">
        <v>121</v>
      </c>
      <c r="D54" s="10" t="s">
        <v>122</v>
      </c>
      <c r="E54" s="10" t="s">
        <v>123</v>
      </c>
      <c r="F54" s="11">
        <v>54096</v>
      </c>
      <c r="G54" s="11">
        <v>27618</v>
      </c>
      <c r="H54" s="11"/>
      <c r="I54" s="11" t="s">
        <v>25</v>
      </c>
      <c r="J54" s="11">
        <v>81714</v>
      </c>
      <c r="K54" s="12">
        <v>3.15</v>
      </c>
      <c r="L54" s="12">
        <v>4.67</v>
      </c>
      <c r="M54" s="12" t="s">
        <v>25</v>
      </c>
      <c r="N54" s="12" t="s">
        <v>25</v>
      </c>
      <c r="O54" s="12">
        <v>7.82</v>
      </c>
      <c r="P54" s="13">
        <v>492273.6</v>
      </c>
      <c r="Q54" s="13">
        <v>353786.58</v>
      </c>
      <c r="R54" s="13" t="s">
        <v>25</v>
      </c>
      <c r="S54" s="13" t="s">
        <v>25</v>
      </c>
      <c r="T54" s="13">
        <v>846060.18</v>
      </c>
      <c r="U54" s="14">
        <v>3.15</v>
      </c>
      <c r="V54" s="14">
        <v>4.67</v>
      </c>
      <c r="W54" s="14" t="s">
        <v>25</v>
      </c>
      <c r="X54" s="14" t="s">
        <v>25</v>
      </c>
      <c r="Y54" s="14">
        <v>7.82</v>
      </c>
      <c r="Z54" s="11">
        <v>1933.7670000000001</v>
      </c>
      <c r="AA54" s="11">
        <v>5096.2489999999998</v>
      </c>
      <c r="AB54" s="11"/>
      <c r="AC54" s="11" t="s">
        <v>25</v>
      </c>
      <c r="AD54" s="11">
        <v>7030.0159999999996</v>
      </c>
      <c r="AE54" s="11">
        <v>2049.973</v>
      </c>
      <c r="AF54" s="11">
        <v>308.14800000000002</v>
      </c>
      <c r="AG54" s="11"/>
      <c r="AH54" s="11" t="s">
        <v>25</v>
      </c>
      <c r="AI54" s="11">
        <v>2358.1210000000001</v>
      </c>
      <c r="AJ54" s="13">
        <v>1933.7670000000001</v>
      </c>
      <c r="AK54" s="13">
        <v>5096.2489999999998</v>
      </c>
      <c r="AL54" s="13" t="s">
        <v>25</v>
      </c>
      <c r="AM54" s="13" t="s">
        <v>25</v>
      </c>
      <c r="AN54" s="13">
        <v>7030.0159999999996</v>
      </c>
      <c r="AO54" s="13">
        <v>2049.973</v>
      </c>
      <c r="AP54" s="13">
        <v>308.14800000000002</v>
      </c>
      <c r="AQ54" s="13" t="s">
        <v>25</v>
      </c>
      <c r="AR54" s="13" t="s">
        <v>25</v>
      </c>
      <c r="AS54" s="13">
        <v>2358.1210000000001</v>
      </c>
      <c r="AT54" s="15">
        <v>9.1</v>
      </c>
      <c r="AU54" s="15">
        <v>12.81</v>
      </c>
      <c r="AV54" s="15" t="s">
        <v>25</v>
      </c>
      <c r="AW54" s="15" t="s">
        <v>25</v>
      </c>
      <c r="AX54" s="10" t="s">
        <v>6</v>
      </c>
      <c r="AY54" s="10" t="str">
        <f>IFERROR(VLOOKUP(B54,Sales!$B$4:$H$2834,7,FALSE),"Not Found")</f>
        <v>Investor Owned</v>
      </c>
      <c r="AZ54" s="30">
        <f>IFERROR(SUMIFS(Sales!$K$4:$K$2834,Sales!$B$4:$B$2834,$B54,Sales!$G$4:$G$2834,$D54),"")</f>
        <v>2214060</v>
      </c>
      <c r="BA54" s="30">
        <f>IFERROR(SUMIFS(Sales!$N$4:$N$2834,Sales!$B$4:$B$2834,$B54,Sales!$G$4:$G$2834,$D54),"")</f>
        <v>1810131</v>
      </c>
      <c r="BB54" s="30">
        <f>IFERROR(SUMIFS(Sales!$Q$4:$Q$2834,Sales!$B$4:$B$2834,$B54,Sales!$G$4:$G$2834,$D54),"")</f>
        <v>889271</v>
      </c>
      <c r="BC54" s="30">
        <f t="shared" si="1"/>
        <v>4913462</v>
      </c>
      <c r="BD54" s="33"/>
      <c r="BE54" s="35">
        <f t="shared" si="2"/>
        <v>2.4432942196688436E-2</v>
      </c>
      <c r="BF54" s="35">
        <f t="shared" si="3"/>
        <v>1.525745926676025E-2</v>
      </c>
      <c r="BG54" s="35">
        <f t="shared" si="4"/>
        <v>0</v>
      </c>
      <c r="BH54" s="35">
        <f t="shared" si="5"/>
        <v>1.6630636402601668E-2</v>
      </c>
      <c r="BJ54" s="31">
        <f>IFERROR(SUMIFS(Sales!$J$4:$J$2834,Sales!$B$4:$B$2834,$B54,Sales!$G$4:$G$2834,$D54),"")</f>
        <v>365068</v>
      </c>
      <c r="BK54" s="31">
        <f>IFERROR(SUMIFS(Sales!$M$4:$M$2834,Sales!$B$4:$B$2834,$B54,Sales!$G$4:$G$2834,$D54),"")</f>
        <v>152704</v>
      </c>
      <c r="BL54" s="31">
        <f>IFERROR(SUMIFS(Sales!$P$4:$P$2834,Sales!$B$4:$B$2834,$B54,Sales!$G$4:$G$2834,$D54),"")</f>
        <v>22877</v>
      </c>
      <c r="BM54" s="31">
        <f t="shared" si="6"/>
        <v>540649</v>
      </c>
      <c r="BP54" s="36">
        <f t="shared" si="7"/>
        <v>0.48541496181979754</v>
      </c>
      <c r="BQ54" s="36">
        <f t="shared" si="8"/>
        <v>0.51458503818020251</v>
      </c>
      <c r="BR54" s="36">
        <f t="shared" si="9"/>
        <v>0.94298198300383929</v>
      </c>
      <c r="BS54" s="36">
        <f t="shared" si="10"/>
        <v>5.7018016996160721E-2</v>
      </c>
      <c r="BV54" s="38">
        <f>IFERROR((G54+H54)/$BV$3,"")</f>
        <v>2.6157233595518132E-3</v>
      </c>
      <c r="BW54" s="37">
        <f>IFERROR(BR54*BV54,"")</f>
        <v>2.4665800005796335E-3</v>
      </c>
      <c r="BX54" s="37">
        <f>IFERROR(BS54*BV54,"")</f>
        <v>1.4914335897217991E-4</v>
      </c>
      <c r="CB54" s="38">
        <f>IFERROR((F54)/$CB$3,"")</f>
        <v>5.420002067968846E-3</v>
      </c>
      <c r="CC54" s="37">
        <f>IFERROR(BP54*CB54,"")</f>
        <v>2.630950096886321E-3</v>
      </c>
      <c r="CD54" s="37">
        <f>IFERROR(BQ54*CB54,"")</f>
        <v>2.789051971082525E-3</v>
      </c>
    </row>
    <row r="55" spans="1:82" x14ac:dyDescent="0.35">
      <c r="A55" s="8">
        <v>2020</v>
      </c>
      <c r="B55" s="9">
        <v>3258</v>
      </c>
      <c r="C55" s="10" t="s">
        <v>124</v>
      </c>
      <c r="D55" s="10" t="s">
        <v>40</v>
      </c>
      <c r="E55" s="10" t="s">
        <v>36</v>
      </c>
      <c r="F55" s="11">
        <v>1758.5</v>
      </c>
      <c r="G55" s="11">
        <v>2083.7240000000002</v>
      </c>
      <c r="H55" s="11">
        <v>219.49</v>
      </c>
      <c r="I55" s="11" t="s">
        <v>25</v>
      </c>
      <c r="J55" s="11">
        <v>4061.7139999999999</v>
      </c>
      <c r="K55" s="12">
        <v>0.55400000000000005</v>
      </c>
      <c r="L55" s="12">
        <v>0.21</v>
      </c>
      <c r="M55" s="12">
        <v>6.4000000000000001E-2</v>
      </c>
      <c r="N55" s="12" t="s">
        <v>25</v>
      </c>
      <c r="O55" s="12">
        <v>0.82799999999999996</v>
      </c>
      <c r="P55" s="13">
        <v>19409</v>
      </c>
      <c r="Q55" s="13">
        <v>31155.7</v>
      </c>
      <c r="R55" s="13">
        <v>3370.19</v>
      </c>
      <c r="S55" s="13" t="s">
        <v>25</v>
      </c>
      <c r="T55" s="13">
        <v>53934.89</v>
      </c>
      <c r="U55" s="14">
        <v>0.55400000000000005</v>
      </c>
      <c r="V55" s="14">
        <v>0.21</v>
      </c>
      <c r="W55" s="14">
        <v>6.4000000000000001E-2</v>
      </c>
      <c r="X55" s="14" t="s">
        <v>25</v>
      </c>
      <c r="Y55" s="14">
        <v>0.82799999999999996</v>
      </c>
      <c r="Z55" s="11">
        <v>983.202</v>
      </c>
      <c r="AA55" s="11">
        <v>408.30799999999999</v>
      </c>
      <c r="AB55" s="11">
        <v>61.094999999999999</v>
      </c>
      <c r="AC55" s="11" t="s">
        <v>25</v>
      </c>
      <c r="AD55" s="11">
        <v>1452.605</v>
      </c>
      <c r="AE55" s="11">
        <v>377.87</v>
      </c>
      <c r="AF55" s="11">
        <v>156.91999999999999</v>
      </c>
      <c r="AG55" s="11">
        <v>23.48</v>
      </c>
      <c r="AH55" s="11" t="s">
        <v>25</v>
      </c>
      <c r="AI55" s="11">
        <v>558.27</v>
      </c>
      <c r="AJ55" s="13">
        <v>983.202</v>
      </c>
      <c r="AK55" s="13">
        <v>408.30799999999999</v>
      </c>
      <c r="AL55" s="13">
        <v>61.094999999999999</v>
      </c>
      <c r="AM55" s="13" t="s">
        <v>25</v>
      </c>
      <c r="AN55" s="13">
        <v>1452.605</v>
      </c>
      <c r="AO55" s="13">
        <v>377.87</v>
      </c>
      <c r="AP55" s="13">
        <v>156.91999999999999</v>
      </c>
      <c r="AQ55" s="13">
        <v>23.48</v>
      </c>
      <c r="AR55" s="13" t="s">
        <v>25</v>
      </c>
      <c r="AS55" s="13">
        <v>558.27</v>
      </c>
      <c r="AT55" s="15">
        <v>16.739999999999998</v>
      </c>
      <c r="AU55" s="15">
        <v>15.42</v>
      </c>
      <c r="AV55" s="15">
        <v>15.14</v>
      </c>
      <c r="AW55" s="15" t="s">
        <v>25</v>
      </c>
      <c r="AX55" s="10" t="s">
        <v>125</v>
      </c>
      <c r="AY55" s="10" t="str">
        <f>IFERROR(VLOOKUP(B55,Sales!$B$4:$H$2834,7,FALSE),"Not Found")</f>
        <v>Not Found</v>
      </c>
      <c r="AZ55" s="30">
        <f>IFERROR(SUMIFS(Sales!$K$4:$K$2834,Sales!$B$4:$B$2834,$B55,Sales!$G$4:$G$2834,$D55),"")</f>
        <v>0</v>
      </c>
      <c r="BA55" s="30">
        <f>IFERROR(SUMIFS(Sales!$N$4:$N$2834,Sales!$B$4:$B$2834,$B55,Sales!$G$4:$G$2834,$D55),"")</f>
        <v>0</v>
      </c>
      <c r="BB55" s="30">
        <f>IFERROR(SUMIFS(Sales!$Q$4:$Q$2834,Sales!$B$4:$B$2834,$B55,Sales!$G$4:$G$2834,$D55),"")</f>
        <v>0</v>
      </c>
      <c r="BC55" s="30">
        <f t="shared" si="1"/>
        <v>0</v>
      </c>
      <c r="BD55" s="33"/>
      <c r="BE55" s="35" t="str">
        <f t="shared" si="2"/>
        <v/>
      </c>
      <c r="BF55" s="35" t="str">
        <f t="shared" si="3"/>
        <v/>
      </c>
      <c r="BG55" s="35" t="str">
        <f t="shared" si="4"/>
        <v/>
      </c>
      <c r="BH55" s="35" t="str">
        <f t="shared" si="5"/>
        <v/>
      </c>
      <c r="BJ55" s="31">
        <f>IFERROR(SUMIFS(Sales!$J$4:$J$2834,Sales!$B$4:$B$2834,$B55,Sales!$G$4:$G$2834,$D55),"")</f>
        <v>0</v>
      </c>
      <c r="BK55" s="31">
        <f>IFERROR(SUMIFS(Sales!$M$4:$M$2834,Sales!$B$4:$B$2834,$B55,Sales!$G$4:$G$2834,$D55),"")</f>
        <v>0</v>
      </c>
      <c r="BL55" s="31">
        <f>IFERROR(SUMIFS(Sales!$P$4:$P$2834,Sales!$B$4:$B$2834,$B55,Sales!$G$4:$G$2834,$D55),"")</f>
        <v>0</v>
      </c>
      <c r="BM55" s="31">
        <f t="shared" si="6"/>
        <v>0</v>
      </c>
      <c r="BP55" s="36">
        <f t="shared" si="7"/>
        <v>0.72237324697003535</v>
      </c>
      <c r="BQ55" s="36">
        <f t="shared" si="8"/>
        <v>0.27762675302996459</v>
      </c>
      <c r="BR55" s="36">
        <f t="shared" si="9"/>
        <v>0.72237739745738327</v>
      </c>
      <c r="BS55" s="36">
        <f t="shared" si="10"/>
        <v>0.27762260254261673</v>
      </c>
    </row>
    <row r="56" spans="1:82" x14ac:dyDescent="0.35">
      <c r="A56" s="8">
        <v>2020</v>
      </c>
      <c r="B56" s="9">
        <v>3264</v>
      </c>
      <c r="C56" s="10" t="s">
        <v>126</v>
      </c>
      <c r="D56" s="10" t="s">
        <v>116</v>
      </c>
      <c r="E56" s="10" t="s">
        <v>75</v>
      </c>
      <c r="F56" s="11">
        <v>2009.3</v>
      </c>
      <c r="G56" s="11">
        <v>475.548</v>
      </c>
      <c r="H56" s="11">
        <v>23.108000000000001</v>
      </c>
      <c r="I56" s="11" t="s">
        <v>25</v>
      </c>
      <c r="J56" s="11">
        <v>2507.9560000000001</v>
      </c>
      <c r="K56" s="12">
        <v>1.82</v>
      </c>
      <c r="L56" s="12">
        <v>4.4999999999999998E-2</v>
      </c>
      <c r="M56" s="12">
        <v>3.0000000000000001E-3</v>
      </c>
      <c r="N56" s="12" t="s">
        <v>25</v>
      </c>
      <c r="O56" s="12">
        <v>1.8680000000000001</v>
      </c>
      <c r="P56" s="13">
        <v>43410.182000000001</v>
      </c>
      <c r="Q56" s="13">
        <v>7057.1549999999997</v>
      </c>
      <c r="R56" s="13">
        <v>213.75</v>
      </c>
      <c r="S56" s="13" t="s">
        <v>25</v>
      </c>
      <c r="T56" s="13">
        <v>50681.087</v>
      </c>
      <c r="U56" s="14">
        <v>1.82</v>
      </c>
      <c r="V56" s="14">
        <v>4.4999999999999998E-2</v>
      </c>
      <c r="W56" s="14">
        <v>3.0000000000000001E-3</v>
      </c>
      <c r="X56" s="14" t="s">
        <v>25</v>
      </c>
      <c r="Y56" s="14">
        <v>1.8680000000000001</v>
      </c>
      <c r="Z56" s="11">
        <v>641.79200000000003</v>
      </c>
      <c r="AA56" s="11">
        <v>83.253</v>
      </c>
      <c r="AB56" s="11">
        <v>2</v>
      </c>
      <c r="AC56" s="11" t="s">
        <v>25</v>
      </c>
      <c r="AD56" s="11">
        <v>727.04499999999996</v>
      </c>
      <c r="AE56" s="11">
        <v>88.379000000000005</v>
      </c>
      <c r="AF56" s="11">
        <v>20.917000000000002</v>
      </c>
      <c r="AG56" s="11">
        <v>1.016</v>
      </c>
      <c r="AH56" s="11" t="s">
        <v>25</v>
      </c>
      <c r="AI56" s="11">
        <v>110.312</v>
      </c>
      <c r="AJ56" s="13">
        <v>641.79200000000003</v>
      </c>
      <c r="AK56" s="13">
        <v>83.253</v>
      </c>
      <c r="AL56" s="13">
        <v>2</v>
      </c>
      <c r="AM56" s="13" t="s">
        <v>25</v>
      </c>
      <c r="AN56" s="13">
        <v>727.04499999999996</v>
      </c>
      <c r="AO56" s="13">
        <v>88.379000000000005</v>
      </c>
      <c r="AP56" s="13">
        <v>20.917000000000002</v>
      </c>
      <c r="AQ56" s="13">
        <v>1.016</v>
      </c>
      <c r="AR56" s="13" t="s">
        <v>25</v>
      </c>
      <c r="AS56" s="13">
        <v>110.312</v>
      </c>
      <c r="AT56" s="15">
        <v>21.605</v>
      </c>
      <c r="AU56" s="15">
        <v>15.429</v>
      </c>
      <c r="AV56" s="15">
        <v>9.25</v>
      </c>
      <c r="AW56" s="15">
        <v>0</v>
      </c>
      <c r="AX56" s="10" t="s">
        <v>6</v>
      </c>
      <c r="AY56" s="10" t="str">
        <f>IFERROR(VLOOKUP(B56,Sales!$B$4:$H$2834,7,FALSE),"Not Found")</f>
        <v>Political Subdivision</v>
      </c>
      <c r="AZ56" s="30">
        <f>IFERROR(SUMIFS(Sales!$K$4:$K$2834,Sales!$B$4:$B$2834,$B56,Sales!$G$4:$G$2834,$D56),"")</f>
        <v>433971</v>
      </c>
      <c r="BA56" s="30">
        <f>IFERROR(SUMIFS(Sales!$N$4:$N$2834,Sales!$B$4:$B$2834,$B56,Sales!$G$4:$G$2834,$D56),"")</f>
        <v>179189</v>
      </c>
      <c r="BB56" s="30">
        <f>IFERROR(SUMIFS(Sales!$Q$4:$Q$2834,Sales!$B$4:$B$2834,$B56,Sales!$G$4:$G$2834,$D56),"")</f>
        <v>641267</v>
      </c>
      <c r="BC56" s="30">
        <f t="shared" si="1"/>
        <v>1254427</v>
      </c>
      <c r="BD56" s="33"/>
      <c r="BE56" s="35">
        <f t="shared" si="2"/>
        <v>4.6300328823815412E-3</v>
      </c>
      <c r="BF56" s="35">
        <f t="shared" si="3"/>
        <v>2.6538905848015226E-3</v>
      </c>
      <c r="BG56" s="35">
        <f t="shared" si="4"/>
        <v>3.6034912134882972E-5</v>
      </c>
      <c r="BH56" s="35">
        <f t="shared" si="5"/>
        <v>1.9992841353063989E-3</v>
      </c>
      <c r="BJ56" s="31">
        <f>IFERROR(SUMIFS(Sales!$J$4:$J$2834,Sales!$B$4:$B$2834,$B56,Sales!$G$4:$G$2834,$D56),"")</f>
        <v>43196</v>
      </c>
      <c r="BK56" s="31">
        <f>IFERROR(SUMIFS(Sales!$M$4:$M$2834,Sales!$B$4:$B$2834,$B56,Sales!$G$4:$G$2834,$D56),"")</f>
        <v>15626</v>
      </c>
      <c r="BL56" s="31">
        <f>IFERROR(SUMIFS(Sales!$P$4:$P$2834,Sales!$B$4:$B$2834,$B56,Sales!$G$4:$G$2834,$D56),"")</f>
        <v>32918</v>
      </c>
      <c r="BM56" s="31">
        <f t="shared" si="6"/>
        <v>91740</v>
      </c>
      <c r="BP56" s="36">
        <f t="shared" si="7"/>
        <v>0.87896122962977163</v>
      </c>
      <c r="BQ56" s="36">
        <f t="shared" si="8"/>
        <v>0.12103877037022834</v>
      </c>
      <c r="BR56" s="36">
        <f t="shared" si="9"/>
        <v>0.79537439590991355</v>
      </c>
      <c r="BS56" s="36">
        <f t="shared" si="10"/>
        <v>0.20462560409008637</v>
      </c>
    </row>
    <row r="57" spans="1:82" x14ac:dyDescent="0.35">
      <c r="A57" s="8">
        <v>2020</v>
      </c>
      <c r="B57" s="9">
        <v>3278</v>
      </c>
      <c r="C57" s="10" t="s">
        <v>127</v>
      </c>
      <c r="D57" s="10" t="s">
        <v>59</v>
      </c>
      <c r="E57" s="10" t="s">
        <v>60</v>
      </c>
      <c r="F57" s="11">
        <v>24922</v>
      </c>
      <c r="G57" s="11">
        <v>34336.5</v>
      </c>
      <c r="H57" s="11">
        <v>0</v>
      </c>
      <c r="I57" s="11">
        <v>0</v>
      </c>
      <c r="J57" s="11">
        <v>59258.5</v>
      </c>
      <c r="K57" s="12">
        <v>13.1</v>
      </c>
      <c r="L57" s="12">
        <v>37.299999999999997</v>
      </c>
      <c r="M57" s="12">
        <v>0</v>
      </c>
      <c r="N57" s="12">
        <v>0</v>
      </c>
      <c r="O57" s="12">
        <v>50.4</v>
      </c>
      <c r="P57" s="13">
        <v>367289</v>
      </c>
      <c r="Q57" s="13">
        <v>415158</v>
      </c>
      <c r="R57" s="13">
        <v>0</v>
      </c>
      <c r="S57" s="13">
        <v>0</v>
      </c>
      <c r="T57" s="13">
        <v>782447</v>
      </c>
      <c r="U57" s="14">
        <v>13.1</v>
      </c>
      <c r="V57" s="14">
        <v>37.299999999999997</v>
      </c>
      <c r="W57" s="14">
        <v>0</v>
      </c>
      <c r="X57" s="14">
        <v>0</v>
      </c>
      <c r="Y57" s="14">
        <v>50.4</v>
      </c>
      <c r="Z57" s="11">
        <v>7411</v>
      </c>
      <c r="AA57" s="11">
        <v>5246</v>
      </c>
      <c r="AB57" s="11">
        <v>0</v>
      </c>
      <c r="AC57" s="11">
        <v>0</v>
      </c>
      <c r="AD57" s="11">
        <v>12657</v>
      </c>
      <c r="AE57" s="11">
        <v>771</v>
      </c>
      <c r="AF57" s="11">
        <v>579</v>
      </c>
      <c r="AG57" s="11">
        <v>0</v>
      </c>
      <c r="AH57" s="11">
        <v>0</v>
      </c>
      <c r="AI57" s="11">
        <v>1350</v>
      </c>
      <c r="AJ57" s="13">
        <v>7411</v>
      </c>
      <c r="AK57" s="13">
        <v>5246</v>
      </c>
      <c r="AL57" s="13">
        <v>0</v>
      </c>
      <c r="AM57" s="13">
        <v>0</v>
      </c>
      <c r="AN57" s="13">
        <v>12657</v>
      </c>
      <c r="AO57" s="13">
        <v>771</v>
      </c>
      <c r="AP57" s="13">
        <v>579</v>
      </c>
      <c r="AQ57" s="13">
        <v>0</v>
      </c>
      <c r="AR57" s="13">
        <v>0</v>
      </c>
      <c r="AS57" s="13">
        <v>1350</v>
      </c>
      <c r="AT57" s="15">
        <v>14.7</v>
      </c>
      <c r="AU57" s="15">
        <v>12.1</v>
      </c>
      <c r="AV57" s="15">
        <v>0</v>
      </c>
      <c r="AW57" s="15">
        <v>0</v>
      </c>
      <c r="AX57" s="10" t="s">
        <v>6</v>
      </c>
      <c r="AY57" s="10" t="str">
        <f>IFERROR(VLOOKUP(B57,Sales!$B$4:$H$2834,7,FALSE),"Not Found")</f>
        <v>Not Found</v>
      </c>
      <c r="AZ57" s="30">
        <f>IFERROR(SUMIFS(Sales!$K$4:$K$2834,Sales!$B$4:$B$2834,$B57,Sales!$G$4:$G$2834,$D57),"")</f>
        <v>0</v>
      </c>
      <c r="BA57" s="30">
        <f>IFERROR(SUMIFS(Sales!$N$4:$N$2834,Sales!$B$4:$B$2834,$B57,Sales!$G$4:$G$2834,$D57),"")</f>
        <v>0</v>
      </c>
      <c r="BB57" s="30">
        <f>IFERROR(SUMIFS(Sales!$Q$4:$Q$2834,Sales!$B$4:$B$2834,$B57,Sales!$G$4:$G$2834,$D57),"")</f>
        <v>0</v>
      </c>
      <c r="BC57" s="30">
        <f t="shared" si="1"/>
        <v>0</v>
      </c>
      <c r="BD57" s="33"/>
      <c r="BE57" s="35" t="str">
        <f t="shared" si="2"/>
        <v/>
      </c>
      <c r="BF57" s="35" t="str">
        <f t="shared" si="3"/>
        <v/>
      </c>
      <c r="BG57" s="35" t="str">
        <f t="shared" si="4"/>
        <v/>
      </c>
      <c r="BH57" s="35" t="str">
        <f t="shared" si="5"/>
        <v/>
      </c>
      <c r="BJ57" s="31">
        <f>IFERROR(SUMIFS(Sales!$J$4:$J$2834,Sales!$B$4:$B$2834,$B57,Sales!$G$4:$G$2834,$D57),"")</f>
        <v>0</v>
      </c>
      <c r="BK57" s="31">
        <f>IFERROR(SUMIFS(Sales!$M$4:$M$2834,Sales!$B$4:$B$2834,$B57,Sales!$G$4:$G$2834,$D57),"")</f>
        <v>0</v>
      </c>
      <c r="BL57" s="31">
        <f>IFERROR(SUMIFS(Sales!$P$4:$P$2834,Sales!$B$4:$B$2834,$B57,Sales!$G$4:$G$2834,$D57),"")</f>
        <v>0</v>
      </c>
      <c r="BM57" s="31">
        <f t="shared" si="6"/>
        <v>0</v>
      </c>
      <c r="BP57" s="36">
        <f t="shared" si="7"/>
        <v>0.90576876069420675</v>
      </c>
      <c r="BQ57" s="36">
        <f t="shared" si="8"/>
        <v>9.4231239305793205E-2</v>
      </c>
      <c r="BR57" s="36">
        <f t="shared" si="9"/>
        <v>0.90060085836909876</v>
      </c>
      <c r="BS57" s="36">
        <f t="shared" si="10"/>
        <v>9.9399141630901286E-2</v>
      </c>
    </row>
    <row r="58" spans="1:82" x14ac:dyDescent="0.35">
      <c r="A58" s="8">
        <v>2020</v>
      </c>
      <c r="B58" s="9">
        <v>3287</v>
      </c>
      <c r="C58" s="10" t="s">
        <v>128</v>
      </c>
      <c r="D58" s="10" t="s">
        <v>129</v>
      </c>
      <c r="E58" s="10" t="s">
        <v>54</v>
      </c>
      <c r="F58" s="11">
        <v>61.804000000000002</v>
      </c>
      <c r="G58" s="11">
        <v>325.553</v>
      </c>
      <c r="H58" s="11">
        <v>191.756</v>
      </c>
      <c r="I58" s="11" t="s">
        <v>25</v>
      </c>
      <c r="J58" s="11">
        <v>579.11300000000006</v>
      </c>
      <c r="K58" s="12">
        <v>0.105</v>
      </c>
      <c r="L58" s="12">
        <v>7.1999999999999995E-2</v>
      </c>
      <c r="M58" s="12">
        <v>3.2000000000000001E-2</v>
      </c>
      <c r="N58" s="12" t="s">
        <v>25</v>
      </c>
      <c r="O58" s="12">
        <v>0.20899999999999999</v>
      </c>
      <c r="P58" s="13">
        <v>143.37200000000001</v>
      </c>
      <c r="Q58" s="13">
        <v>1627.7650000000001</v>
      </c>
      <c r="R58" s="13">
        <v>958.78</v>
      </c>
      <c r="S58" s="13" t="s">
        <v>25</v>
      </c>
      <c r="T58" s="13">
        <v>2729.9169999999999</v>
      </c>
      <c r="U58" s="14">
        <v>0.105</v>
      </c>
      <c r="V58" s="14">
        <v>7.1999999999999995E-2</v>
      </c>
      <c r="W58" s="14">
        <v>3.2000000000000001E-2</v>
      </c>
      <c r="X58" s="14" t="s">
        <v>25</v>
      </c>
      <c r="Y58" s="14">
        <v>0.20899999999999999</v>
      </c>
      <c r="Z58" s="11">
        <v>2.363</v>
      </c>
      <c r="AA58" s="11">
        <v>50.171999999999997</v>
      </c>
      <c r="AB58" s="11">
        <v>20</v>
      </c>
      <c r="AC58" s="11" t="s">
        <v>25</v>
      </c>
      <c r="AD58" s="11">
        <v>72.534999999999997</v>
      </c>
      <c r="AE58" s="11">
        <v>82.781999999999996</v>
      </c>
      <c r="AF58" s="11" t="s">
        <v>25</v>
      </c>
      <c r="AG58" s="11" t="s">
        <v>25</v>
      </c>
      <c r="AH58" s="11" t="s">
        <v>25</v>
      </c>
      <c r="AI58" s="11">
        <v>82.781999999999996</v>
      </c>
      <c r="AJ58" s="13">
        <v>2.363</v>
      </c>
      <c r="AK58" s="13">
        <v>50.171999999999997</v>
      </c>
      <c r="AL58" s="13">
        <v>20</v>
      </c>
      <c r="AM58" s="13" t="s">
        <v>25</v>
      </c>
      <c r="AN58" s="13">
        <v>72.534999999999997</v>
      </c>
      <c r="AO58" s="13">
        <v>82.781999999999996</v>
      </c>
      <c r="AP58" s="13" t="s">
        <v>25</v>
      </c>
      <c r="AQ58" s="13" t="s">
        <v>25</v>
      </c>
      <c r="AR58" s="13" t="s">
        <v>25</v>
      </c>
      <c r="AS58" s="13">
        <v>82.781999999999996</v>
      </c>
      <c r="AT58" s="15">
        <v>2.3199999999999998</v>
      </c>
      <c r="AU58" s="15">
        <v>5</v>
      </c>
      <c r="AV58" s="15">
        <v>5</v>
      </c>
      <c r="AW58" s="15" t="s">
        <v>25</v>
      </c>
      <c r="AX58" s="10" t="s">
        <v>130</v>
      </c>
      <c r="AY58" s="10" t="str">
        <f>IFERROR(VLOOKUP(B58,Sales!$B$4:$H$2834,7,FALSE),"Not Found")</f>
        <v>Cooperative</v>
      </c>
      <c r="AZ58" s="30">
        <f>IFERROR(SUMIFS(Sales!$K$4:$K$2834,Sales!$B$4:$B$2834,$B58,Sales!$G$4:$G$2834,$D58),"")</f>
        <v>84186</v>
      </c>
      <c r="BA58" s="30">
        <f>IFERROR(SUMIFS(Sales!$N$4:$N$2834,Sales!$B$4:$B$2834,$B58,Sales!$G$4:$G$2834,$D58),"")</f>
        <v>50671</v>
      </c>
      <c r="BB58" s="30">
        <f>IFERROR(SUMIFS(Sales!$Q$4:$Q$2834,Sales!$B$4:$B$2834,$B58,Sales!$G$4:$G$2834,$D58),"")</f>
        <v>606358</v>
      </c>
      <c r="BC58" s="30">
        <f t="shared" si="1"/>
        <v>741215</v>
      </c>
      <c r="BD58" s="33"/>
      <c r="BE58" s="35">
        <f t="shared" si="2"/>
        <v>7.3413631720238527E-4</v>
      </c>
      <c r="BF58" s="35">
        <f t="shared" si="3"/>
        <v>6.4248386651141682E-3</v>
      </c>
      <c r="BG58" s="35">
        <f t="shared" si="4"/>
        <v>3.1624221994267415E-4</v>
      </c>
      <c r="BH58" s="35">
        <f t="shared" si="5"/>
        <v>7.8130232118885871E-4</v>
      </c>
      <c r="BJ58" s="31">
        <f>IFERROR(SUMIFS(Sales!$J$4:$J$2834,Sales!$B$4:$B$2834,$B58,Sales!$G$4:$G$2834,$D58),"")</f>
        <v>6808.6</v>
      </c>
      <c r="BK58" s="31">
        <f>IFERROR(SUMIFS(Sales!$M$4:$M$2834,Sales!$B$4:$B$2834,$B58,Sales!$G$4:$G$2834,$D58),"")</f>
        <v>5947.7</v>
      </c>
      <c r="BL58" s="31">
        <f>IFERROR(SUMIFS(Sales!$P$4:$P$2834,Sales!$B$4:$B$2834,$B58,Sales!$G$4:$G$2834,$D58),"")</f>
        <v>42623.1</v>
      </c>
      <c r="BM58" s="31">
        <f t="shared" si="6"/>
        <v>55379.399999999994</v>
      </c>
      <c r="BP58" s="36">
        <f t="shared" si="7"/>
        <v>2.775265723178108E-2</v>
      </c>
      <c r="BQ58" s="36">
        <f t="shared" si="8"/>
        <v>0.97224734276821889</v>
      </c>
      <c r="BR58" s="36" t="str">
        <f t="shared" si="9"/>
        <v/>
      </c>
      <c r="BS58" s="36" t="str">
        <f t="shared" si="10"/>
        <v/>
      </c>
    </row>
    <row r="59" spans="1:82" x14ac:dyDescent="0.35">
      <c r="A59" s="8">
        <v>2020</v>
      </c>
      <c r="B59" s="9">
        <v>3295</v>
      </c>
      <c r="C59" s="10" t="s">
        <v>131</v>
      </c>
      <c r="D59" s="10" t="s">
        <v>74</v>
      </c>
      <c r="E59" s="10" t="s">
        <v>75</v>
      </c>
      <c r="F59" s="11">
        <v>78.305000000000007</v>
      </c>
      <c r="G59" s="11">
        <v>198.709</v>
      </c>
      <c r="H59" s="11">
        <v>3119.1970000000001</v>
      </c>
      <c r="I59" s="11" t="s">
        <v>25</v>
      </c>
      <c r="J59" s="11">
        <v>3396.2109999999998</v>
      </c>
      <c r="K59" s="12">
        <v>8.9999999999999993E-3</v>
      </c>
      <c r="L59" s="12">
        <v>2.3E-2</v>
      </c>
      <c r="M59" s="12">
        <v>0.35599999999999998</v>
      </c>
      <c r="N59" s="12" t="s">
        <v>25</v>
      </c>
      <c r="O59" s="12">
        <v>0.38800000000000001</v>
      </c>
      <c r="P59" s="13">
        <v>1070.3050000000001</v>
      </c>
      <c r="Q59" s="13">
        <v>2583.2139999999999</v>
      </c>
      <c r="R59" s="13">
        <v>42683.089</v>
      </c>
      <c r="S59" s="13" t="s">
        <v>25</v>
      </c>
      <c r="T59" s="13">
        <v>46336.608</v>
      </c>
      <c r="U59" s="14">
        <v>8.9999999999999993E-3</v>
      </c>
      <c r="V59" s="14">
        <v>2.3E-2</v>
      </c>
      <c r="W59" s="14">
        <v>0.35599999999999998</v>
      </c>
      <c r="X59" s="14" t="s">
        <v>25</v>
      </c>
      <c r="Y59" s="14">
        <v>0.38800000000000001</v>
      </c>
      <c r="Z59" s="11">
        <v>38.265000000000001</v>
      </c>
      <c r="AA59" s="11">
        <v>90.222999999999999</v>
      </c>
      <c r="AB59" s="11">
        <v>90.222999999999999</v>
      </c>
      <c r="AC59" s="11" t="s">
        <v>25</v>
      </c>
      <c r="AD59" s="11">
        <v>218.71100000000001</v>
      </c>
      <c r="AE59" s="11">
        <v>8.4380000000000006</v>
      </c>
      <c r="AF59" s="11">
        <v>4.2190000000000003</v>
      </c>
      <c r="AG59" s="11">
        <v>4.2190000000000003</v>
      </c>
      <c r="AH59" s="11" t="s">
        <v>25</v>
      </c>
      <c r="AI59" s="11">
        <v>16.876000000000001</v>
      </c>
      <c r="AJ59" s="13">
        <v>38.265000000000001</v>
      </c>
      <c r="AK59" s="13">
        <v>90.222999999999999</v>
      </c>
      <c r="AL59" s="13">
        <v>90.222999999999999</v>
      </c>
      <c r="AM59" s="13" t="s">
        <v>25</v>
      </c>
      <c r="AN59" s="13">
        <v>218.71100000000001</v>
      </c>
      <c r="AO59" s="13">
        <v>8.4380000000000006</v>
      </c>
      <c r="AP59" s="13">
        <v>4.2190000000000003</v>
      </c>
      <c r="AQ59" s="13">
        <v>4.2190000000000003</v>
      </c>
      <c r="AR59" s="13" t="s">
        <v>25</v>
      </c>
      <c r="AS59" s="13">
        <v>16.876000000000001</v>
      </c>
      <c r="AT59" s="15">
        <v>15.03</v>
      </c>
      <c r="AU59" s="15">
        <v>13</v>
      </c>
      <c r="AV59" s="15">
        <v>13.68</v>
      </c>
      <c r="AW59" s="15" t="s">
        <v>25</v>
      </c>
      <c r="AX59" s="10" t="s">
        <v>6</v>
      </c>
      <c r="AY59" s="10" t="str">
        <f>IFERROR(VLOOKUP(B59,Sales!$B$4:$H$2834,7,FALSE),"Not Found")</f>
        <v>Municipal</v>
      </c>
      <c r="AZ59" s="30">
        <f>IFERROR(SUMIFS(Sales!$K$4:$K$2834,Sales!$B$4:$B$2834,$B59,Sales!$G$4:$G$2834,$D59),"")</f>
        <v>116779</v>
      </c>
      <c r="BA59" s="30">
        <f>IFERROR(SUMIFS(Sales!$N$4:$N$2834,Sales!$B$4:$B$2834,$B59,Sales!$G$4:$G$2834,$D59),"")</f>
        <v>31090</v>
      </c>
      <c r="BB59" s="30">
        <f>IFERROR(SUMIFS(Sales!$Q$4:$Q$2834,Sales!$B$4:$B$2834,$B59,Sales!$G$4:$G$2834,$D59),"")</f>
        <v>104601</v>
      </c>
      <c r="BC59" s="30">
        <f t="shared" si="1"/>
        <v>252470</v>
      </c>
      <c r="BD59" s="33"/>
      <c r="BE59" s="35">
        <f t="shared" si="2"/>
        <v>6.7054007998013348E-4</v>
      </c>
      <c r="BF59" s="35">
        <f t="shared" si="3"/>
        <v>6.3914120295915089E-3</v>
      </c>
      <c r="BG59" s="35">
        <f t="shared" si="4"/>
        <v>2.9819953920134607E-2</v>
      </c>
      <c r="BH59" s="35">
        <f t="shared" si="5"/>
        <v>1.3451938844219117E-2</v>
      </c>
      <c r="BJ59" s="31">
        <f>IFERROR(SUMIFS(Sales!$J$4:$J$2834,Sales!$B$4:$B$2834,$B59,Sales!$G$4:$G$2834,$D59),"")</f>
        <v>11542.4</v>
      </c>
      <c r="BK59" s="31">
        <f>IFERROR(SUMIFS(Sales!$M$4:$M$2834,Sales!$B$4:$B$2834,$B59,Sales!$G$4:$G$2834,$D59),"")</f>
        <v>3627.5</v>
      </c>
      <c r="BL59" s="31">
        <f>IFERROR(SUMIFS(Sales!$P$4:$P$2834,Sales!$B$4:$B$2834,$B59,Sales!$G$4:$G$2834,$D59),"")</f>
        <v>10195.799999999999</v>
      </c>
      <c r="BM59" s="31">
        <f t="shared" si="6"/>
        <v>25365.699999999997</v>
      </c>
      <c r="BP59" s="36">
        <f t="shared" si="7"/>
        <v>0.81932638160289484</v>
      </c>
      <c r="BQ59" s="36">
        <f t="shared" si="8"/>
        <v>0.18067361839710511</v>
      </c>
      <c r="BR59" s="36">
        <f t="shared" si="9"/>
        <v>0.95532707905381087</v>
      </c>
      <c r="BS59" s="36">
        <f t="shared" si="10"/>
        <v>4.4672920946189201E-2</v>
      </c>
    </row>
    <row r="60" spans="1:82" x14ac:dyDescent="0.35">
      <c r="A60" s="8">
        <v>2020</v>
      </c>
      <c r="B60" s="9">
        <v>3400</v>
      </c>
      <c r="C60" s="10" t="s">
        <v>132</v>
      </c>
      <c r="D60" s="10" t="s">
        <v>35</v>
      </c>
      <c r="E60" s="10" t="s">
        <v>36</v>
      </c>
      <c r="F60" s="11">
        <v>438.14</v>
      </c>
      <c r="G60" s="11">
        <v>2497.52</v>
      </c>
      <c r="H60" s="11">
        <v>2476.64</v>
      </c>
      <c r="I60" s="11" t="s">
        <v>25</v>
      </c>
      <c r="J60" s="11">
        <v>5412.3</v>
      </c>
      <c r="K60" s="12">
        <v>0.18</v>
      </c>
      <c r="L60" s="12">
        <v>0.33</v>
      </c>
      <c r="M60" s="12">
        <v>0.22</v>
      </c>
      <c r="N60" s="12" t="s">
        <v>25</v>
      </c>
      <c r="O60" s="12">
        <v>0.73</v>
      </c>
      <c r="P60" s="13">
        <v>4381.3999999999996</v>
      </c>
      <c r="Q60" s="13">
        <v>24975.200000000001</v>
      </c>
      <c r="R60" s="13">
        <v>24766.400000000001</v>
      </c>
      <c r="S60" s="13" t="s">
        <v>25</v>
      </c>
      <c r="T60" s="13">
        <v>54123</v>
      </c>
      <c r="U60" s="14">
        <v>0.18</v>
      </c>
      <c r="V60" s="14">
        <v>0.33</v>
      </c>
      <c r="W60" s="14">
        <v>0.22</v>
      </c>
      <c r="X60" s="14" t="s">
        <v>25</v>
      </c>
      <c r="Y60" s="14">
        <v>0.73</v>
      </c>
      <c r="Z60" s="11">
        <v>66.48</v>
      </c>
      <c r="AA60" s="11">
        <v>362.39</v>
      </c>
      <c r="AB60" s="11">
        <v>86.17</v>
      </c>
      <c r="AC60" s="11" t="s">
        <v>25</v>
      </c>
      <c r="AD60" s="11">
        <v>515.04</v>
      </c>
      <c r="AE60" s="11">
        <v>8.85</v>
      </c>
      <c r="AF60" s="11">
        <v>50.47</v>
      </c>
      <c r="AG60" s="11">
        <v>50.05</v>
      </c>
      <c r="AH60" s="11" t="s">
        <v>25</v>
      </c>
      <c r="AI60" s="11">
        <v>109.37</v>
      </c>
      <c r="AJ60" s="13">
        <v>66.48</v>
      </c>
      <c r="AK60" s="13">
        <v>362.39</v>
      </c>
      <c r="AL60" s="13">
        <v>86.17</v>
      </c>
      <c r="AM60" s="13" t="s">
        <v>25</v>
      </c>
      <c r="AN60" s="13">
        <v>515.04</v>
      </c>
      <c r="AO60" s="13">
        <v>8.85</v>
      </c>
      <c r="AP60" s="13">
        <v>50.47</v>
      </c>
      <c r="AQ60" s="13">
        <v>50.05</v>
      </c>
      <c r="AR60" s="13" t="s">
        <v>25</v>
      </c>
      <c r="AS60" s="13">
        <v>109.37</v>
      </c>
      <c r="AT60" s="15">
        <v>10</v>
      </c>
      <c r="AU60" s="15">
        <v>10</v>
      </c>
      <c r="AV60" s="15">
        <v>10</v>
      </c>
      <c r="AW60" s="15">
        <v>0</v>
      </c>
      <c r="AX60" s="10" t="s">
        <v>6</v>
      </c>
      <c r="AY60" s="10" t="str">
        <f>IFERROR(VLOOKUP(B60,Sales!$B$4:$H$2834,7,FALSE),"Not Found")</f>
        <v>Municipal</v>
      </c>
      <c r="AZ60" s="30">
        <f>IFERROR(SUMIFS(Sales!$K$4:$K$2834,Sales!$B$4:$B$2834,$B60,Sales!$G$4:$G$2834,$D60),"")</f>
        <v>82541</v>
      </c>
      <c r="BA60" s="30">
        <f>IFERROR(SUMIFS(Sales!$N$4:$N$2834,Sales!$B$4:$B$2834,$B60,Sales!$G$4:$G$2834,$D60),"")</f>
        <v>176179</v>
      </c>
      <c r="BB60" s="30">
        <f>IFERROR(SUMIFS(Sales!$Q$4:$Q$2834,Sales!$B$4:$B$2834,$B60,Sales!$G$4:$G$2834,$D60),"")</f>
        <v>125249</v>
      </c>
      <c r="BC60" s="30">
        <f t="shared" si="1"/>
        <v>383969</v>
      </c>
      <c r="BD60" s="33"/>
      <c r="BE60" s="35">
        <f t="shared" si="2"/>
        <v>5.3081498891459997E-3</v>
      </c>
      <c r="BF60" s="35">
        <f t="shared" si="3"/>
        <v>1.4176036871590825E-2</v>
      </c>
      <c r="BG60" s="35">
        <f t="shared" si="4"/>
        <v>1.9773730728389047E-2</v>
      </c>
      <c r="BH60" s="35">
        <f t="shared" si="5"/>
        <v>1.4095669181626639E-2</v>
      </c>
      <c r="BJ60" s="31">
        <f>IFERROR(SUMIFS(Sales!$J$4:$J$2834,Sales!$B$4:$B$2834,$B60,Sales!$G$4:$G$2834,$D60),"")</f>
        <v>11883.8</v>
      </c>
      <c r="BK60" s="31">
        <f>IFERROR(SUMIFS(Sales!$M$4:$M$2834,Sales!$B$4:$B$2834,$B60,Sales!$G$4:$G$2834,$D60),"")</f>
        <v>18139.7</v>
      </c>
      <c r="BL60" s="31">
        <f>IFERROR(SUMIFS(Sales!$P$4:$P$2834,Sales!$B$4:$B$2834,$B60,Sales!$G$4:$G$2834,$D60),"")</f>
        <v>13443.4</v>
      </c>
      <c r="BM60" s="31">
        <f t="shared" si="6"/>
        <v>43466.9</v>
      </c>
      <c r="BP60" s="36">
        <f t="shared" si="7"/>
        <v>0.88251692552767824</v>
      </c>
      <c r="BQ60" s="36">
        <f t="shared" si="8"/>
        <v>0.11748307447232179</v>
      </c>
      <c r="BR60" s="36">
        <f t="shared" si="9"/>
        <v>0.81693013768485478</v>
      </c>
      <c r="BS60" s="36">
        <f t="shared" si="10"/>
        <v>0.18306986231514535</v>
      </c>
    </row>
    <row r="61" spans="1:82" x14ac:dyDescent="0.35">
      <c r="A61" s="8">
        <v>2020</v>
      </c>
      <c r="B61" s="9">
        <v>3413</v>
      </c>
      <c r="C61" s="10" t="s">
        <v>133</v>
      </c>
      <c r="D61" s="10" t="s">
        <v>74</v>
      </c>
      <c r="E61" s="10" t="s">
        <v>134</v>
      </c>
      <c r="F61" s="11">
        <v>3879.0889999999999</v>
      </c>
      <c r="G61" s="11">
        <v>5993.1220000000003</v>
      </c>
      <c r="H61" s="11">
        <v>9952.2839999999997</v>
      </c>
      <c r="I61" s="11" t="s">
        <v>25</v>
      </c>
      <c r="J61" s="11">
        <v>19824.494999999999</v>
      </c>
      <c r="K61" s="12">
        <v>1.7709999999999999</v>
      </c>
      <c r="L61" s="12">
        <v>1.3680000000000001</v>
      </c>
      <c r="M61" s="12">
        <v>1.8939999999999999</v>
      </c>
      <c r="N61" s="12" t="s">
        <v>25</v>
      </c>
      <c r="O61" s="12">
        <v>5.0330000000000004</v>
      </c>
      <c r="P61" s="13">
        <v>62591.680999999997</v>
      </c>
      <c r="Q61" s="13">
        <v>77383.611000000004</v>
      </c>
      <c r="R61" s="13">
        <v>123984.36</v>
      </c>
      <c r="S61" s="13" t="s">
        <v>25</v>
      </c>
      <c r="T61" s="13">
        <v>263959.652</v>
      </c>
      <c r="U61" s="14">
        <v>1.7709999999999999</v>
      </c>
      <c r="V61" s="14">
        <v>1.3680000000000001</v>
      </c>
      <c r="W61" s="14">
        <v>1.8939999999999999</v>
      </c>
      <c r="X61" s="14" t="s">
        <v>25</v>
      </c>
      <c r="Y61" s="14">
        <v>5.0330000000000004</v>
      </c>
      <c r="Z61" s="11">
        <v>848.31700000000001</v>
      </c>
      <c r="AA61" s="11">
        <v>1084.1759999999999</v>
      </c>
      <c r="AB61" s="11">
        <v>1298.076</v>
      </c>
      <c r="AC61" s="11" t="s">
        <v>25</v>
      </c>
      <c r="AD61" s="11">
        <v>3230.569</v>
      </c>
      <c r="AE61" s="11">
        <v>355.012</v>
      </c>
      <c r="AF61" s="11">
        <v>333.09500000000003</v>
      </c>
      <c r="AG61" s="11">
        <v>71.457999999999998</v>
      </c>
      <c r="AH61" s="11" t="s">
        <v>25</v>
      </c>
      <c r="AI61" s="11">
        <v>759.56500000000005</v>
      </c>
      <c r="AJ61" s="13">
        <v>848.31700000000001</v>
      </c>
      <c r="AK61" s="13">
        <v>1084.1759999999999</v>
      </c>
      <c r="AL61" s="13">
        <v>1298.076</v>
      </c>
      <c r="AM61" s="13" t="s">
        <v>25</v>
      </c>
      <c r="AN61" s="13">
        <v>3230.569</v>
      </c>
      <c r="AO61" s="13">
        <v>355.012</v>
      </c>
      <c r="AP61" s="13">
        <v>333.09500000000003</v>
      </c>
      <c r="AQ61" s="13">
        <v>71.457999999999998</v>
      </c>
      <c r="AR61" s="13" t="s">
        <v>25</v>
      </c>
      <c r="AS61" s="13">
        <v>759.56500000000005</v>
      </c>
      <c r="AT61" s="15">
        <v>16.135999999999999</v>
      </c>
      <c r="AU61" s="15">
        <v>12.912000000000001</v>
      </c>
      <c r="AV61" s="15">
        <v>12.458</v>
      </c>
      <c r="AW61" s="15" t="s">
        <v>25</v>
      </c>
      <c r="AX61" s="10" t="s">
        <v>6</v>
      </c>
      <c r="AY61" s="10" t="str">
        <f>IFERROR(VLOOKUP(B61,Sales!$B$4:$H$2834,7,FALSE),"Not Found")</f>
        <v>Political Subdivision</v>
      </c>
      <c r="AZ61" s="30">
        <f>IFERROR(SUMIFS(Sales!$K$4:$K$2834,Sales!$B$4:$B$2834,$B61,Sales!$G$4:$G$2834,$D61),"")</f>
        <v>843862</v>
      </c>
      <c r="BA61" s="30">
        <f>IFERROR(SUMIFS(Sales!$N$4:$N$2834,Sales!$B$4:$B$2834,$B61,Sales!$G$4:$G$2834,$D61),"")</f>
        <v>449584</v>
      </c>
      <c r="BB61" s="30">
        <f>IFERROR(SUMIFS(Sales!$Q$4:$Q$2834,Sales!$B$4:$B$2834,$B61,Sales!$G$4:$G$2834,$D61),"")</f>
        <v>645775</v>
      </c>
      <c r="BC61" s="30">
        <f t="shared" si="1"/>
        <v>1939221</v>
      </c>
      <c r="BD61" s="33"/>
      <c r="BE61" s="35">
        <f t="shared" si="2"/>
        <v>4.5968286283776258E-3</v>
      </c>
      <c r="BF61" s="35">
        <f t="shared" si="3"/>
        <v>1.3330372077298125E-2</v>
      </c>
      <c r="BG61" s="35">
        <f t="shared" si="4"/>
        <v>1.5411380124656419E-2</v>
      </c>
      <c r="BH61" s="35">
        <f t="shared" si="5"/>
        <v>1.0222916831036792E-2</v>
      </c>
      <c r="BJ61" s="31">
        <f>IFERROR(SUMIFS(Sales!$J$4:$J$2834,Sales!$B$4:$B$2834,$B61,Sales!$G$4:$G$2834,$D61),"")</f>
        <v>27122.7</v>
      </c>
      <c r="BK61" s="31">
        <f>IFERROR(SUMIFS(Sales!$M$4:$M$2834,Sales!$B$4:$B$2834,$B61,Sales!$G$4:$G$2834,$D61),"")</f>
        <v>15936.9</v>
      </c>
      <c r="BL61" s="31">
        <f>IFERROR(SUMIFS(Sales!$P$4:$P$2834,Sales!$B$4:$B$2834,$B61,Sales!$G$4:$G$2834,$D61),"")</f>
        <v>23302.799999999999</v>
      </c>
      <c r="BM61" s="31">
        <f t="shared" si="6"/>
        <v>66362.399999999994</v>
      </c>
      <c r="BP61" s="36">
        <f t="shared" si="7"/>
        <v>0.7049751148688348</v>
      </c>
      <c r="BQ61" s="36">
        <f t="shared" si="8"/>
        <v>0.29502488513116532</v>
      </c>
      <c r="BR61" s="36">
        <f t="shared" si="9"/>
        <v>0.85483268474112828</v>
      </c>
      <c r="BS61" s="36">
        <f t="shared" si="10"/>
        <v>0.14516731525887172</v>
      </c>
    </row>
    <row r="62" spans="1:82" x14ac:dyDescent="0.35">
      <c r="A62" s="8">
        <v>2020</v>
      </c>
      <c r="B62" s="9">
        <v>3461</v>
      </c>
      <c r="C62" s="10" t="s">
        <v>135</v>
      </c>
      <c r="D62" s="10" t="s">
        <v>136</v>
      </c>
      <c r="E62" s="10" t="s">
        <v>99</v>
      </c>
      <c r="F62" s="11">
        <v>500</v>
      </c>
      <c r="G62" s="11">
        <v>6551</v>
      </c>
      <c r="H62" s="11"/>
      <c r="I62" s="11" t="s">
        <v>25</v>
      </c>
      <c r="J62" s="11">
        <v>7051</v>
      </c>
      <c r="K62" s="12">
        <v>0.311</v>
      </c>
      <c r="L62" s="12">
        <v>1.341</v>
      </c>
      <c r="M62" s="12" t="s">
        <v>25</v>
      </c>
      <c r="N62" s="12" t="s">
        <v>25</v>
      </c>
      <c r="O62" s="12">
        <v>1.6519999999999999</v>
      </c>
      <c r="P62" s="13">
        <v>7500</v>
      </c>
      <c r="Q62" s="13">
        <v>98265</v>
      </c>
      <c r="R62" s="13" t="s">
        <v>25</v>
      </c>
      <c r="S62" s="13" t="s">
        <v>25</v>
      </c>
      <c r="T62" s="13">
        <v>105765</v>
      </c>
      <c r="U62" s="14">
        <v>0.311</v>
      </c>
      <c r="V62" s="14">
        <v>1.341</v>
      </c>
      <c r="W62" s="14" t="s">
        <v>25</v>
      </c>
      <c r="X62" s="14" t="s">
        <v>25</v>
      </c>
      <c r="Y62" s="14">
        <v>1.6519999999999999</v>
      </c>
      <c r="Z62" s="11">
        <v>46.515999999999998</v>
      </c>
      <c r="AA62" s="11">
        <v>347.44499999999999</v>
      </c>
      <c r="AB62" s="11"/>
      <c r="AC62" s="11" t="s">
        <v>25</v>
      </c>
      <c r="AD62" s="11">
        <v>393.96100000000001</v>
      </c>
      <c r="AE62" s="11">
        <v>116.036</v>
      </c>
      <c r="AF62" s="11">
        <v>284.60700000000003</v>
      </c>
      <c r="AG62" s="11"/>
      <c r="AH62" s="11" t="s">
        <v>25</v>
      </c>
      <c r="AI62" s="11">
        <v>400.64299999999997</v>
      </c>
      <c r="AJ62" s="13">
        <v>46.515999999999998</v>
      </c>
      <c r="AK62" s="13">
        <v>347.44499999999999</v>
      </c>
      <c r="AL62" s="13" t="s">
        <v>25</v>
      </c>
      <c r="AM62" s="13" t="s">
        <v>25</v>
      </c>
      <c r="AN62" s="13">
        <v>393.96100000000001</v>
      </c>
      <c r="AO62" s="13">
        <v>116.036</v>
      </c>
      <c r="AP62" s="13">
        <v>284.60700000000003</v>
      </c>
      <c r="AQ62" s="13" t="s">
        <v>25</v>
      </c>
      <c r="AR62" s="13" t="s">
        <v>25</v>
      </c>
      <c r="AS62" s="13">
        <v>400.64299999999997</v>
      </c>
      <c r="AT62" s="15">
        <v>15</v>
      </c>
      <c r="AU62" s="15">
        <v>15</v>
      </c>
      <c r="AV62" s="15" t="s">
        <v>25</v>
      </c>
      <c r="AW62" s="15" t="s">
        <v>25</v>
      </c>
      <c r="AX62" s="10" t="s">
        <v>137</v>
      </c>
      <c r="AY62" s="10" t="str">
        <f>IFERROR(VLOOKUP(B62,Sales!$B$4:$H$2834,7,FALSE),"Not Found")</f>
        <v>Investor Owned</v>
      </c>
      <c r="AZ62" s="30">
        <f>IFERROR(SUMIFS(Sales!$K$4:$K$2834,Sales!$B$4:$B$2834,$B62,Sales!$G$4:$G$2834,$D62),"")</f>
        <v>279629</v>
      </c>
      <c r="BA62" s="30">
        <f>IFERROR(SUMIFS(Sales!$N$4:$N$2834,Sales!$B$4:$B$2834,$B62,Sales!$G$4:$G$2834,$D62),"")</f>
        <v>511669</v>
      </c>
      <c r="BB62" s="30">
        <f>IFERROR(SUMIFS(Sales!$Q$4:$Q$2834,Sales!$B$4:$B$2834,$B62,Sales!$G$4:$G$2834,$D62),"")</f>
        <v>936391</v>
      </c>
      <c r="BC62" s="30">
        <f t="shared" si="1"/>
        <v>1727689</v>
      </c>
      <c r="BD62" s="33"/>
      <c r="BE62" s="35">
        <f t="shared" si="2"/>
        <v>1.7880834963469455E-3</v>
      </c>
      <c r="BF62" s="35">
        <f t="shared" si="3"/>
        <v>1.280319894306671E-2</v>
      </c>
      <c r="BG62" s="35">
        <f t="shared" si="4"/>
        <v>0</v>
      </c>
      <c r="BH62" s="35">
        <f t="shared" si="5"/>
        <v>4.0811743317228965E-3</v>
      </c>
      <c r="BJ62" s="31">
        <f>IFERROR(SUMIFS(Sales!$J$4:$J$2834,Sales!$B$4:$B$2834,$B62,Sales!$G$4:$G$2834,$D62),"")</f>
        <v>42077</v>
      </c>
      <c r="BK62" s="31">
        <f>IFERROR(SUMIFS(Sales!$M$4:$M$2834,Sales!$B$4:$B$2834,$B62,Sales!$G$4:$G$2834,$D62),"")</f>
        <v>64031</v>
      </c>
      <c r="BL62" s="31">
        <f>IFERROR(SUMIFS(Sales!$P$4:$P$2834,Sales!$B$4:$B$2834,$B62,Sales!$G$4:$G$2834,$D62),"")</f>
        <v>59285</v>
      </c>
      <c r="BM62" s="31">
        <f t="shared" si="6"/>
        <v>165393</v>
      </c>
      <c r="BP62" s="36">
        <f t="shared" si="7"/>
        <v>0.28616073625670557</v>
      </c>
      <c r="BQ62" s="36">
        <f t="shared" si="8"/>
        <v>0.71383926374329454</v>
      </c>
      <c r="BR62" s="36">
        <f t="shared" si="9"/>
        <v>0.54970951757133901</v>
      </c>
      <c r="BS62" s="36">
        <f t="shared" si="10"/>
        <v>0.45029048242866099</v>
      </c>
      <c r="BV62" s="38">
        <f>IFERROR((G62+H62)/$BV$3,"")</f>
        <v>6.2045056587819276E-4</v>
      </c>
      <c r="BW62" s="37">
        <f>IFERROR(BR62*BV62,"")</f>
        <v>3.4106758124576562E-4</v>
      </c>
      <c r="BX62" s="37">
        <f>IFERROR(BS62*BV62,"")</f>
        <v>2.7938298463242714E-4</v>
      </c>
      <c r="CB62" s="38">
        <f>IFERROR((F62)/$CB$3,"")</f>
        <v>5.0096144520563868E-5</v>
      </c>
      <c r="CC62" s="37">
        <f>IFERROR(BP62*CB62,"")</f>
        <v>1.4335549599626883E-5</v>
      </c>
      <c r="CD62" s="37">
        <f>IFERROR(BQ62*CB62,"")</f>
        <v>3.5760594920936993E-5</v>
      </c>
    </row>
    <row r="63" spans="1:82" x14ac:dyDescent="0.35">
      <c r="A63" s="8">
        <v>2020</v>
      </c>
      <c r="B63" s="9">
        <v>3477</v>
      </c>
      <c r="C63" s="10" t="s">
        <v>138</v>
      </c>
      <c r="D63" s="10" t="s">
        <v>139</v>
      </c>
      <c r="E63" s="10" t="s">
        <v>95</v>
      </c>
      <c r="F63" s="11">
        <v>140.36799999999999</v>
      </c>
      <c r="G63" s="11">
        <v>357.49799999999999</v>
      </c>
      <c r="H63" s="11">
        <v>192.53800000000001</v>
      </c>
      <c r="I63" s="11" t="s">
        <v>25</v>
      </c>
      <c r="J63" s="11">
        <v>690.404</v>
      </c>
      <c r="K63" s="12">
        <v>1.6E-2</v>
      </c>
      <c r="L63" s="12">
        <v>7.6999999999999999E-2</v>
      </c>
      <c r="M63" s="12">
        <v>2.1999999999999999E-2</v>
      </c>
      <c r="N63" s="12" t="s">
        <v>25</v>
      </c>
      <c r="O63" s="12">
        <v>0.115</v>
      </c>
      <c r="P63" s="13">
        <v>1403.68</v>
      </c>
      <c r="Q63" s="13">
        <v>5362.47</v>
      </c>
      <c r="R63" s="13">
        <v>2888.07</v>
      </c>
      <c r="S63" s="13" t="s">
        <v>25</v>
      </c>
      <c r="T63" s="13">
        <v>9654.2199999999993</v>
      </c>
      <c r="U63" s="14">
        <v>1.6E-2</v>
      </c>
      <c r="V63" s="14">
        <v>7.6999999999999999E-2</v>
      </c>
      <c r="W63" s="14">
        <v>2.1999999999999999E-2</v>
      </c>
      <c r="X63" s="14" t="s">
        <v>25</v>
      </c>
      <c r="Y63" s="14">
        <v>0.115</v>
      </c>
      <c r="Z63" s="11">
        <v>71.430999999999997</v>
      </c>
      <c r="AA63" s="11">
        <v>83.677000000000007</v>
      </c>
      <c r="AB63" s="11">
        <v>20.033999999999999</v>
      </c>
      <c r="AC63" s="11" t="s">
        <v>25</v>
      </c>
      <c r="AD63" s="11">
        <v>175.142</v>
      </c>
      <c r="AE63" s="11">
        <v>49.720999999999997</v>
      </c>
      <c r="AF63" s="11">
        <v>46.682000000000002</v>
      </c>
      <c r="AG63" s="11">
        <v>11.177</v>
      </c>
      <c r="AH63" s="11" t="s">
        <v>25</v>
      </c>
      <c r="AI63" s="11">
        <v>107.58</v>
      </c>
      <c r="AJ63" s="13">
        <v>71.430999999999997</v>
      </c>
      <c r="AK63" s="13">
        <v>83.677000000000007</v>
      </c>
      <c r="AL63" s="13">
        <v>20.033999999999999</v>
      </c>
      <c r="AM63" s="13" t="s">
        <v>25</v>
      </c>
      <c r="AN63" s="13">
        <v>175.142</v>
      </c>
      <c r="AO63" s="13">
        <v>49.720999999999997</v>
      </c>
      <c r="AP63" s="13">
        <v>46.682000000000002</v>
      </c>
      <c r="AQ63" s="13">
        <v>11.177</v>
      </c>
      <c r="AR63" s="13" t="s">
        <v>25</v>
      </c>
      <c r="AS63" s="13">
        <v>107.58</v>
      </c>
      <c r="AT63" s="15">
        <v>10</v>
      </c>
      <c r="AU63" s="15">
        <v>15</v>
      </c>
      <c r="AV63" s="15">
        <v>15</v>
      </c>
      <c r="AW63" s="15" t="s">
        <v>25</v>
      </c>
      <c r="AX63" s="10" t="s">
        <v>6</v>
      </c>
      <c r="AY63" s="10" t="str">
        <f>IFERROR(VLOOKUP(B63,Sales!$B$4:$H$2834,7,FALSE),"Not Found")</f>
        <v>Municipal</v>
      </c>
      <c r="AZ63" s="30">
        <f>IFERROR(SUMIFS(Sales!$K$4:$K$2834,Sales!$B$4:$B$2834,$B63,Sales!$G$4:$G$2834,$D63),"")</f>
        <v>200407</v>
      </c>
      <c r="BA63" s="30">
        <f>IFERROR(SUMIFS(Sales!$N$4:$N$2834,Sales!$B$4:$B$2834,$B63,Sales!$G$4:$G$2834,$D63),"")</f>
        <v>124608</v>
      </c>
      <c r="BB63" s="30">
        <f>IFERROR(SUMIFS(Sales!$Q$4:$Q$2834,Sales!$B$4:$B$2834,$B63,Sales!$G$4:$G$2834,$D63),"")</f>
        <v>116624</v>
      </c>
      <c r="BC63" s="30">
        <f t="shared" si="1"/>
        <v>441639</v>
      </c>
      <c r="BD63" s="33"/>
      <c r="BE63" s="35">
        <f t="shared" si="2"/>
        <v>7.0041465617468447E-4</v>
      </c>
      <c r="BF63" s="35">
        <f t="shared" si="3"/>
        <v>2.8689811248073958E-3</v>
      </c>
      <c r="BG63" s="35">
        <f t="shared" si="4"/>
        <v>1.6509294827822749E-3</v>
      </c>
      <c r="BH63" s="35">
        <f t="shared" si="5"/>
        <v>1.563276793942564E-3</v>
      </c>
      <c r="BJ63" s="31">
        <f>IFERROR(SUMIFS(Sales!$J$4:$J$2834,Sales!$B$4:$B$2834,$B63,Sales!$G$4:$G$2834,$D63),"")</f>
        <v>25233.3</v>
      </c>
      <c r="BK63" s="31">
        <f>IFERROR(SUMIFS(Sales!$M$4:$M$2834,Sales!$B$4:$B$2834,$B63,Sales!$G$4:$G$2834,$D63),"")</f>
        <v>16274.1</v>
      </c>
      <c r="BL63" s="31">
        <f>IFERROR(SUMIFS(Sales!$P$4:$P$2834,Sales!$B$4:$B$2834,$B63,Sales!$G$4:$G$2834,$D63),"")</f>
        <v>12659.7</v>
      </c>
      <c r="BM63" s="31">
        <f t="shared" si="6"/>
        <v>54167.100000000006</v>
      </c>
      <c r="BP63" s="36">
        <f t="shared" si="7"/>
        <v>0.58959819070258856</v>
      </c>
      <c r="BQ63" s="36">
        <f t="shared" si="8"/>
        <v>0.41040180929741155</v>
      </c>
      <c r="BR63" s="36">
        <f t="shared" si="9"/>
        <v>0.64189515380330509</v>
      </c>
      <c r="BS63" s="36">
        <f t="shared" si="10"/>
        <v>0.35810484619669491</v>
      </c>
    </row>
    <row r="64" spans="1:82" x14ac:dyDescent="0.35">
      <c r="A64" s="8">
        <v>2020</v>
      </c>
      <c r="B64" s="9">
        <v>3502</v>
      </c>
      <c r="C64" s="10" t="s">
        <v>140</v>
      </c>
      <c r="D64" s="10" t="s">
        <v>118</v>
      </c>
      <c r="E64" s="10" t="s">
        <v>28</v>
      </c>
      <c r="F64" s="11">
        <v>27.19</v>
      </c>
      <c r="G64" s="11" t="s">
        <v>25</v>
      </c>
      <c r="H64" s="11" t="s">
        <v>25</v>
      </c>
      <c r="I64" s="11" t="s">
        <v>25</v>
      </c>
      <c r="J64" s="11">
        <v>27.19</v>
      </c>
      <c r="K64" s="12">
        <v>110.61</v>
      </c>
      <c r="L64" s="12" t="s">
        <v>25</v>
      </c>
      <c r="M64" s="12" t="s">
        <v>25</v>
      </c>
      <c r="N64" s="12" t="s">
        <v>25</v>
      </c>
      <c r="O64" s="12">
        <v>110.61</v>
      </c>
      <c r="P64" s="13">
        <v>407.85</v>
      </c>
      <c r="Q64" s="13" t="s">
        <v>25</v>
      </c>
      <c r="R64" s="13" t="s">
        <v>25</v>
      </c>
      <c r="S64" s="13" t="s">
        <v>25</v>
      </c>
      <c r="T64" s="13">
        <v>407.85</v>
      </c>
      <c r="U64" s="14">
        <v>57.9</v>
      </c>
      <c r="V64" s="14" t="s">
        <v>25</v>
      </c>
      <c r="W64" s="14" t="s">
        <v>25</v>
      </c>
      <c r="X64" s="14" t="s">
        <v>25</v>
      </c>
      <c r="Y64" s="14">
        <v>57.9</v>
      </c>
      <c r="Z64" s="11">
        <v>9</v>
      </c>
      <c r="AA64" s="11" t="s">
        <v>25</v>
      </c>
      <c r="AB64" s="11" t="s">
        <v>25</v>
      </c>
      <c r="AC64" s="11" t="s">
        <v>25</v>
      </c>
      <c r="AD64" s="11">
        <v>9</v>
      </c>
      <c r="AE64" s="11">
        <v>0</v>
      </c>
      <c r="AF64" s="11" t="s">
        <v>25</v>
      </c>
      <c r="AG64" s="11" t="s">
        <v>25</v>
      </c>
      <c r="AH64" s="11" t="s">
        <v>25</v>
      </c>
      <c r="AI64" s="11">
        <v>0</v>
      </c>
      <c r="AJ64" s="13">
        <v>9</v>
      </c>
      <c r="AK64" s="13" t="s">
        <v>25</v>
      </c>
      <c r="AL64" s="13" t="s">
        <v>25</v>
      </c>
      <c r="AM64" s="13" t="s">
        <v>25</v>
      </c>
      <c r="AN64" s="13">
        <v>9</v>
      </c>
      <c r="AO64" s="13">
        <v>0</v>
      </c>
      <c r="AP64" s="13" t="s">
        <v>25</v>
      </c>
      <c r="AQ64" s="13" t="s">
        <v>25</v>
      </c>
      <c r="AR64" s="13" t="s">
        <v>25</v>
      </c>
      <c r="AS64" s="13">
        <v>0</v>
      </c>
      <c r="AT64" s="15">
        <v>15</v>
      </c>
      <c r="AU64" s="15" t="s">
        <v>25</v>
      </c>
      <c r="AV64" s="15" t="s">
        <v>25</v>
      </c>
      <c r="AW64" s="15" t="s">
        <v>25</v>
      </c>
      <c r="AX64" s="10" t="s">
        <v>6</v>
      </c>
      <c r="AY64" s="10" t="str">
        <f>IFERROR(VLOOKUP(B64,Sales!$B$4:$H$2834,7,FALSE),"Not Found")</f>
        <v>Cooperative</v>
      </c>
      <c r="AZ64" s="30">
        <f>IFERROR(SUMIFS(Sales!$K$4:$K$2834,Sales!$B$4:$B$2834,$B64,Sales!$G$4:$G$2834,$D64),"")</f>
        <v>707089</v>
      </c>
      <c r="BA64" s="30">
        <f>IFERROR(SUMIFS(Sales!$N$4:$N$2834,Sales!$B$4:$B$2834,$B64,Sales!$G$4:$G$2834,$D64),"")</f>
        <v>215504</v>
      </c>
      <c r="BB64" s="30">
        <f>IFERROR(SUMIFS(Sales!$Q$4:$Q$2834,Sales!$B$4:$B$2834,$B64,Sales!$G$4:$G$2834,$D64),"")</f>
        <v>16250</v>
      </c>
      <c r="BC64" s="30">
        <f t="shared" si="1"/>
        <v>938843</v>
      </c>
      <c r="BD64" s="33"/>
      <c r="BE64" s="35">
        <f t="shared" si="2"/>
        <v>3.8453433726164602E-5</v>
      </c>
      <c r="BF64" s="35" t="str">
        <f t="shared" si="3"/>
        <v/>
      </c>
      <c r="BG64" s="35" t="str">
        <f t="shared" si="4"/>
        <v/>
      </c>
      <c r="BH64" s="35">
        <f t="shared" si="5"/>
        <v>2.8961178812644927E-5</v>
      </c>
      <c r="BJ64" s="31">
        <f>IFERROR(SUMIFS(Sales!$J$4:$J$2834,Sales!$B$4:$B$2834,$B64,Sales!$G$4:$G$2834,$D64),"")</f>
        <v>80358</v>
      </c>
      <c r="BK64" s="31">
        <f>IFERROR(SUMIFS(Sales!$M$4:$M$2834,Sales!$B$4:$B$2834,$B64,Sales!$G$4:$G$2834,$D64),"")</f>
        <v>21179</v>
      </c>
      <c r="BL64" s="31">
        <f>IFERROR(SUMIFS(Sales!$P$4:$P$2834,Sales!$B$4:$B$2834,$B64,Sales!$G$4:$G$2834,$D64),"")</f>
        <v>1187</v>
      </c>
      <c r="BM64" s="31">
        <f t="shared" si="6"/>
        <v>102724</v>
      </c>
      <c r="BP64" s="36">
        <f t="shared" si="7"/>
        <v>1</v>
      </c>
      <c r="BQ64" s="36">
        <f t="shared" si="8"/>
        <v>0</v>
      </c>
      <c r="BR64" s="36" t="str">
        <f t="shared" si="9"/>
        <v/>
      </c>
      <c r="BS64" s="36" t="str">
        <f t="shared" si="10"/>
        <v/>
      </c>
    </row>
    <row r="65" spans="1:82" x14ac:dyDescent="0.35">
      <c r="A65" s="8">
        <v>2020</v>
      </c>
      <c r="B65" s="9">
        <v>3503</v>
      </c>
      <c r="C65" s="10" t="s">
        <v>141</v>
      </c>
      <c r="D65" s="10" t="s">
        <v>63</v>
      </c>
      <c r="E65" s="10" t="s">
        <v>45</v>
      </c>
      <c r="F65" s="11">
        <v>1.1200000000000001</v>
      </c>
      <c r="G65" s="11">
        <v>0</v>
      </c>
      <c r="H65" s="11">
        <v>0</v>
      </c>
      <c r="I65" s="11">
        <v>0</v>
      </c>
      <c r="J65" s="11">
        <v>1.1200000000000001</v>
      </c>
      <c r="K65" s="12">
        <v>0</v>
      </c>
      <c r="L65" s="12">
        <v>0</v>
      </c>
      <c r="M65" s="12">
        <v>0</v>
      </c>
      <c r="N65" s="12">
        <v>0</v>
      </c>
      <c r="O65" s="12">
        <v>0</v>
      </c>
      <c r="P65" s="13">
        <v>9.8119999999999994</v>
      </c>
      <c r="Q65" s="13">
        <v>0</v>
      </c>
      <c r="R65" s="13">
        <v>0</v>
      </c>
      <c r="S65" s="13">
        <v>0</v>
      </c>
      <c r="T65" s="13">
        <v>9.8119999999999994</v>
      </c>
      <c r="U65" s="14">
        <v>0</v>
      </c>
      <c r="V65" s="14">
        <v>0</v>
      </c>
      <c r="W65" s="14">
        <v>0</v>
      </c>
      <c r="X65" s="14">
        <v>0</v>
      </c>
      <c r="Y65" s="14">
        <v>0</v>
      </c>
      <c r="Z65" s="11">
        <v>0.5</v>
      </c>
      <c r="AA65" s="11">
        <v>0</v>
      </c>
      <c r="AB65" s="11">
        <v>0</v>
      </c>
      <c r="AC65" s="11">
        <v>0</v>
      </c>
      <c r="AD65" s="11">
        <v>0.5</v>
      </c>
      <c r="AE65" s="11">
        <v>9.5000000000000001E-2</v>
      </c>
      <c r="AF65" s="11">
        <v>0</v>
      </c>
      <c r="AG65" s="11">
        <v>0</v>
      </c>
      <c r="AH65" s="11">
        <v>0</v>
      </c>
      <c r="AI65" s="11">
        <v>9.5000000000000001E-2</v>
      </c>
      <c r="AJ65" s="13">
        <v>0.5</v>
      </c>
      <c r="AK65" s="13">
        <v>0</v>
      </c>
      <c r="AL65" s="13">
        <v>0</v>
      </c>
      <c r="AM65" s="13">
        <v>0</v>
      </c>
      <c r="AN65" s="13">
        <v>0.5</v>
      </c>
      <c r="AO65" s="13">
        <v>9.5000000000000001E-2</v>
      </c>
      <c r="AP65" s="13">
        <v>0</v>
      </c>
      <c r="AQ65" s="13">
        <v>0</v>
      </c>
      <c r="AR65" s="13">
        <v>0</v>
      </c>
      <c r="AS65" s="13">
        <v>9.5000000000000001E-2</v>
      </c>
      <c r="AT65" s="15">
        <v>13</v>
      </c>
      <c r="AU65" s="15">
        <v>0</v>
      </c>
      <c r="AV65" s="15">
        <v>0</v>
      </c>
      <c r="AW65" s="15">
        <v>0</v>
      </c>
      <c r="AX65" s="10" t="s">
        <v>6</v>
      </c>
      <c r="AY65" s="10" t="str">
        <f>IFERROR(VLOOKUP(B65,Sales!$B$4:$H$2834,7,FALSE),"Not Found")</f>
        <v>Cooperative</v>
      </c>
      <c r="AZ65" s="30">
        <f>IFERROR(SUMIFS(Sales!$K$4:$K$2834,Sales!$B$4:$B$2834,$B65,Sales!$G$4:$G$2834,$D65),"")</f>
        <v>661337</v>
      </c>
      <c r="BA65" s="30">
        <f>IFERROR(SUMIFS(Sales!$N$4:$N$2834,Sales!$B$4:$B$2834,$B65,Sales!$G$4:$G$2834,$D65),"")</f>
        <v>222666</v>
      </c>
      <c r="BB65" s="30">
        <f>IFERROR(SUMIFS(Sales!$Q$4:$Q$2834,Sales!$B$4:$B$2834,$B65,Sales!$G$4:$G$2834,$D65),"")</f>
        <v>95359</v>
      </c>
      <c r="BC65" s="30">
        <f t="shared" si="1"/>
        <v>979362</v>
      </c>
      <c r="BD65" s="33"/>
      <c r="BE65" s="35">
        <f t="shared" si="2"/>
        <v>1.693538997515639E-6</v>
      </c>
      <c r="BF65" s="35">
        <f t="shared" si="3"/>
        <v>0</v>
      </c>
      <c r="BG65" s="35">
        <f t="shared" si="4"/>
        <v>0</v>
      </c>
      <c r="BH65" s="35">
        <f t="shared" si="5"/>
        <v>1.143601650870669E-6</v>
      </c>
      <c r="BJ65" s="31">
        <f>IFERROR(SUMIFS(Sales!$J$4:$J$2834,Sales!$B$4:$B$2834,$B65,Sales!$G$4:$G$2834,$D65),"")</f>
        <v>95328.5</v>
      </c>
      <c r="BK65" s="31">
        <f>IFERROR(SUMIFS(Sales!$M$4:$M$2834,Sales!$B$4:$B$2834,$B65,Sales!$G$4:$G$2834,$D65),"")</f>
        <v>29821.200000000001</v>
      </c>
      <c r="BL65" s="31">
        <f>IFERROR(SUMIFS(Sales!$P$4:$P$2834,Sales!$B$4:$B$2834,$B65,Sales!$G$4:$G$2834,$D65),"")</f>
        <v>8679.7000000000007</v>
      </c>
      <c r="BM65" s="31">
        <f t="shared" si="6"/>
        <v>133829.4</v>
      </c>
      <c r="BP65" s="36">
        <f t="shared" si="7"/>
        <v>0.84033613445378152</v>
      </c>
      <c r="BQ65" s="36">
        <f t="shared" si="8"/>
        <v>0.1596638655462185</v>
      </c>
      <c r="BR65" s="36" t="str">
        <f t="shared" si="9"/>
        <v/>
      </c>
      <c r="BS65" s="36" t="str">
        <f t="shared" si="10"/>
        <v/>
      </c>
    </row>
    <row r="66" spans="1:82" x14ac:dyDescent="0.35">
      <c r="A66" s="8">
        <v>2020</v>
      </c>
      <c r="B66" s="9">
        <v>3542</v>
      </c>
      <c r="C66" s="10" t="s">
        <v>142</v>
      </c>
      <c r="D66" s="10" t="s">
        <v>143</v>
      </c>
      <c r="E66" s="10" t="s">
        <v>45</v>
      </c>
      <c r="F66" s="11">
        <v>202596.04500000001</v>
      </c>
      <c r="G66" s="11">
        <v>63454.544000000002</v>
      </c>
      <c r="H66" s="11"/>
      <c r="I66" s="11" t="s">
        <v>25</v>
      </c>
      <c r="J66" s="11">
        <v>266050.58899999998</v>
      </c>
      <c r="K66" s="12">
        <v>36.862000000000002</v>
      </c>
      <c r="L66" s="12">
        <v>10.928000000000001</v>
      </c>
      <c r="M66" s="12" t="s">
        <v>25</v>
      </c>
      <c r="N66" s="12" t="s">
        <v>25</v>
      </c>
      <c r="O66" s="12">
        <v>47.79</v>
      </c>
      <c r="P66" s="13">
        <v>1447526.915</v>
      </c>
      <c r="Q66" s="13">
        <v>880415.60199999996</v>
      </c>
      <c r="R66" s="13" t="s">
        <v>25</v>
      </c>
      <c r="S66" s="13" t="s">
        <v>25</v>
      </c>
      <c r="T66" s="13">
        <v>2327942.517</v>
      </c>
      <c r="U66" s="14">
        <v>36.862000000000002</v>
      </c>
      <c r="V66" s="14">
        <v>10.928000000000001</v>
      </c>
      <c r="W66" s="14" t="s">
        <v>25</v>
      </c>
      <c r="X66" s="14" t="s">
        <v>25</v>
      </c>
      <c r="Y66" s="14">
        <v>47.79</v>
      </c>
      <c r="Z66" s="11">
        <v>6714.5739999999996</v>
      </c>
      <c r="AA66" s="11">
        <v>5868.0720000000001</v>
      </c>
      <c r="AB66" s="11"/>
      <c r="AC66" s="11" t="s">
        <v>25</v>
      </c>
      <c r="AD66" s="11">
        <v>12582.646000000001</v>
      </c>
      <c r="AE66" s="11">
        <v>5226.6949999999997</v>
      </c>
      <c r="AF66" s="11">
        <v>1352.452</v>
      </c>
      <c r="AG66" s="11"/>
      <c r="AH66" s="11" t="s">
        <v>25</v>
      </c>
      <c r="AI66" s="11">
        <v>6579.1469999999999</v>
      </c>
      <c r="AJ66" s="13">
        <v>6714.5739999999996</v>
      </c>
      <c r="AK66" s="13">
        <v>5868.0720000000001</v>
      </c>
      <c r="AL66" s="13" t="s">
        <v>25</v>
      </c>
      <c r="AM66" s="13" t="s">
        <v>25</v>
      </c>
      <c r="AN66" s="13">
        <v>12582.646000000001</v>
      </c>
      <c r="AO66" s="13">
        <v>5226.6949999999997</v>
      </c>
      <c r="AP66" s="13">
        <v>1352.452</v>
      </c>
      <c r="AQ66" s="13" t="s">
        <v>25</v>
      </c>
      <c r="AR66" s="13" t="s">
        <v>25</v>
      </c>
      <c r="AS66" s="13">
        <v>6579.1469999999999</v>
      </c>
      <c r="AT66" s="15">
        <v>7.1449999999999996</v>
      </c>
      <c r="AU66" s="15">
        <v>13.875</v>
      </c>
      <c r="AV66" s="15" t="s">
        <v>25</v>
      </c>
      <c r="AW66" s="15" t="s">
        <v>25</v>
      </c>
      <c r="AX66" s="10" t="s">
        <v>6</v>
      </c>
      <c r="AY66" s="10" t="str">
        <f>IFERROR(VLOOKUP(B66,Sales!$B$4:$H$2834,7,FALSE),"Not Found")</f>
        <v>Investor Owned</v>
      </c>
      <c r="AZ66" s="30">
        <f>IFERROR(SUMIFS(Sales!$K$4:$K$2834,Sales!$B$4:$B$2834,$B66,Sales!$G$4:$G$2834,$D66),"")</f>
        <v>7416054</v>
      </c>
      <c r="BA66" s="30">
        <f>IFERROR(SUMIFS(Sales!$N$4:$N$2834,Sales!$B$4:$B$2834,$B66,Sales!$G$4:$G$2834,$D66),"")</f>
        <v>7236718</v>
      </c>
      <c r="BB66" s="30">
        <f>IFERROR(SUMIFS(Sales!$Q$4:$Q$2834,Sales!$B$4:$B$2834,$B66,Sales!$G$4:$G$2834,$D66),"")</f>
        <v>4601210</v>
      </c>
      <c r="BC66" s="30">
        <f t="shared" si="1"/>
        <v>19253982</v>
      </c>
      <c r="BD66" s="33"/>
      <c r="BE66" s="35">
        <f t="shared" si="2"/>
        <v>2.7318577372818485E-2</v>
      </c>
      <c r="BF66" s="35">
        <f t="shared" si="3"/>
        <v>8.7684146321578369E-3</v>
      </c>
      <c r="BG66" s="35">
        <f t="shared" si="4"/>
        <v>0</v>
      </c>
      <c r="BH66" s="35">
        <f t="shared" si="5"/>
        <v>1.3817951476219311E-2</v>
      </c>
      <c r="BJ66" s="31">
        <f>IFERROR(SUMIFS(Sales!$J$4:$J$2834,Sales!$B$4:$B$2834,$B66,Sales!$G$4:$G$2834,$D66),"")</f>
        <v>589876.89999999991</v>
      </c>
      <c r="BK66" s="31">
        <f>IFERROR(SUMIFS(Sales!$M$4:$M$2834,Sales!$B$4:$B$2834,$B66,Sales!$G$4:$G$2834,$D66),"")</f>
        <v>308727.3</v>
      </c>
      <c r="BL66" s="31">
        <f>IFERROR(SUMIFS(Sales!$P$4:$P$2834,Sales!$B$4:$B$2834,$B66,Sales!$G$4:$G$2834,$D66),"")</f>
        <v>80574.799999999988</v>
      </c>
      <c r="BM66" s="31">
        <f t="shared" si="6"/>
        <v>979179</v>
      </c>
      <c r="BP66" s="36">
        <f t="shared" si="7"/>
        <v>0.56229986946948429</v>
      </c>
      <c r="BQ66" s="36">
        <f t="shared" si="8"/>
        <v>0.4377001305305156</v>
      </c>
      <c r="BR66" s="36">
        <f t="shared" si="9"/>
        <v>0.81269337239236372</v>
      </c>
      <c r="BS66" s="36">
        <f t="shared" si="10"/>
        <v>0.18730662760763622</v>
      </c>
      <c r="BV66" s="38">
        <f>IFERROR((G66+H66)/$BV$3,"")</f>
        <v>6.0098317405499445E-3</v>
      </c>
      <c r="BW66" s="37">
        <f>IFERROR(BR66*BV66,"")</f>
        <v>4.8841504247382032E-3</v>
      </c>
      <c r="BX66" s="37">
        <f>IFERROR(BS66*BV66,"")</f>
        <v>1.1256813158117406E-3</v>
      </c>
      <c r="CB66" s="38">
        <f>IFERROR((F66)/$CB$3,"")</f>
        <v>2.0298561499229321E-2</v>
      </c>
      <c r="CC66" s="37">
        <f>IFERROR(BP66*CB66,"")</f>
        <v>1.1413878481434946E-2</v>
      </c>
      <c r="CD66" s="37">
        <f>IFERROR(BQ66*CB66,"")</f>
        <v>8.8846830177943727E-3</v>
      </c>
    </row>
    <row r="67" spans="1:82" x14ac:dyDescent="0.35">
      <c r="A67" s="8">
        <v>2020</v>
      </c>
      <c r="B67" s="9">
        <v>3644</v>
      </c>
      <c r="C67" s="10" t="s">
        <v>144</v>
      </c>
      <c r="D67" s="10" t="s">
        <v>74</v>
      </c>
      <c r="E67" s="10" t="s">
        <v>75</v>
      </c>
      <c r="F67" s="11">
        <v>1731</v>
      </c>
      <c r="G67" s="11">
        <v>1024</v>
      </c>
      <c r="H67" s="11">
        <v>219</v>
      </c>
      <c r="I67" s="11" t="s">
        <v>25</v>
      </c>
      <c r="J67" s="11">
        <v>2974</v>
      </c>
      <c r="K67" s="12">
        <v>0.19800000000000001</v>
      </c>
      <c r="L67" s="12">
        <v>0.11700000000000001</v>
      </c>
      <c r="M67" s="12">
        <v>0.03</v>
      </c>
      <c r="N67" s="12" t="s">
        <v>25</v>
      </c>
      <c r="O67" s="12">
        <v>0.34499999999999997</v>
      </c>
      <c r="P67" s="13">
        <v>27406</v>
      </c>
      <c r="Q67" s="13">
        <v>13456</v>
      </c>
      <c r="R67" s="13">
        <v>2850</v>
      </c>
      <c r="S67" s="13" t="s">
        <v>25</v>
      </c>
      <c r="T67" s="13">
        <v>43712</v>
      </c>
      <c r="U67" s="14">
        <v>0.19800000000000001</v>
      </c>
      <c r="V67" s="14">
        <v>0.11700000000000001</v>
      </c>
      <c r="W67" s="14">
        <v>0.03</v>
      </c>
      <c r="X67" s="14" t="s">
        <v>25</v>
      </c>
      <c r="Y67" s="14">
        <v>0.34499999999999997</v>
      </c>
      <c r="Z67" s="11">
        <v>367.28199999999998</v>
      </c>
      <c r="AA67" s="11">
        <v>102.095</v>
      </c>
      <c r="AB67" s="11">
        <v>20.277999999999999</v>
      </c>
      <c r="AC67" s="11" t="s">
        <v>25</v>
      </c>
      <c r="AD67" s="11">
        <v>489.65499999999997</v>
      </c>
      <c r="AE67" s="11">
        <v>179.89</v>
      </c>
      <c r="AF67" s="11">
        <v>49.94</v>
      </c>
      <c r="AG67" s="11">
        <v>7.4370000000000003</v>
      </c>
      <c r="AH67" s="11" t="s">
        <v>25</v>
      </c>
      <c r="AI67" s="11">
        <v>237.267</v>
      </c>
      <c r="AJ67" s="13">
        <v>367.28199999999998</v>
      </c>
      <c r="AK67" s="13">
        <v>102.095</v>
      </c>
      <c r="AL67" s="13">
        <v>20.277999999999999</v>
      </c>
      <c r="AM67" s="13" t="s">
        <v>25</v>
      </c>
      <c r="AN67" s="13">
        <v>489.65499999999997</v>
      </c>
      <c r="AO67" s="13">
        <v>179.89</v>
      </c>
      <c r="AP67" s="13">
        <v>49.94</v>
      </c>
      <c r="AQ67" s="13">
        <v>7.4370000000000003</v>
      </c>
      <c r="AR67" s="13" t="s">
        <v>25</v>
      </c>
      <c r="AS67" s="13">
        <v>237.267</v>
      </c>
      <c r="AT67" s="15">
        <v>15.83</v>
      </c>
      <c r="AU67" s="15">
        <v>13.15</v>
      </c>
      <c r="AV67" s="15">
        <v>13</v>
      </c>
      <c r="AW67" s="15" t="s">
        <v>25</v>
      </c>
      <c r="AX67" s="10" t="s">
        <v>6</v>
      </c>
      <c r="AY67" s="10" t="str">
        <f>IFERROR(VLOOKUP(B67,Sales!$B$4:$H$2834,7,FALSE),"Not Found")</f>
        <v>Political Subdivision</v>
      </c>
      <c r="AZ67" s="30">
        <f>IFERROR(SUMIFS(Sales!$K$4:$K$2834,Sales!$B$4:$B$2834,$B67,Sales!$G$4:$G$2834,$D67),"")</f>
        <v>455756</v>
      </c>
      <c r="BA67" s="30">
        <f>IFERROR(SUMIFS(Sales!$N$4:$N$2834,Sales!$B$4:$B$2834,$B67,Sales!$G$4:$G$2834,$D67),"")</f>
        <v>168553</v>
      </c>
      <c r="BB67" s="30">
        <f>IFERROR(SUMIFS(Sales!$Q$4:$Q$2834,Sales!$B$4:$B$2834,$B67,Sales!$G$4:$G$2834,$D67),"")</f>
        <v>19512</v>
      </c>
      <c r="BC67" s="30">
        <f t="shared" si="1"/>
        <v>643821</v>
      </c>
      <c r="BD67" s="33"/>
      <c r="BE67" s="35">
        <f t="shared" si="2"/>
        <v>3.7980849401872932E-3</v>
      </c>
      <c r="BF67" s="35">
        <f t="shared" si="3"/>
        <v>6.0752404288265411E-3</v>
      </c>
      <c r="BG67" s="35">
        <f t="shared" si="4"/>
        <v>1.1223862238622387E-2</v>
      </c>
      <c r="BH67" s="35">
        <f t="shared" si="5"/>
        <v>4.619296357217301E-3</v>
      </c>
      <c r="BJ67" s="31">
        <f>IFERROR(SUMIFS(Sales!$J$4:$J$2834,Sales!$B$4:$B$2834,$B67,Sales!$G$4:$G$2834,$D67),"")</f>
        <v>48960.7</v>
      </c>
      <c r="BK67" s="31">
        <f>IFERROR(SUMIFS(Sales!$M$4:$M$2834,Sales!$B$4:$B$2834,$B67,Sales!$G$4:$G$2834,$D67),"")</f>
        <v>15011.9</v>
      </c>
      <c r="BL67" s="31">
        <f>IFERROR(SUMIFS(Sales!$P$4:$P$2834,Sales!$B$4:$B$2834,$B67,Sales!$G$4:$G$2834,$D67),"")</f>
        <v>1350.1</v>
      </c>
      <c r="BM67" s="31">
        <f t="shared" si="6"/>
        <v>65322.7</v>
      </c>
      <c r="BP67" s="36">
        <f t="shared" si="7"/>
        <v>0.67123683229405007</v>
      </c>
      <c r="BQ67" s="36">
        <f t="shared" si="8"/>
        <v>0.32876316770594982</v>
      </c>
      <c r="BR67" s="36">
        <f t="shared" si="9"/>
        <v>0.68079554937413067</v>
      </c>
      <c r="BS67" s="36">
        <f t="shared" si="10"/>
        <v>0.31920445062586922</v>
      </c>
    </row>
    <row r="68" spans="1:82" x14ac:dyDescent="0.35">
      <c r="A68" s="8">
        <v>2020</v>
      </c>
      <c r="B68" s="9">
        <v>3660</v>
      </c>
      <c r="C68" s="10" t="s">
        <v>145</v>
      </c>
      <c r="D68" s="10" t="s">
        <v>74</v>
      </c>
      <c r="E68" s="10" t="s">
        <v>75</v>
      </c>
      <c r="F68" s="11">
        <v>24416</v>
      </c>
      <c r="G68" s="11">
        <v>23046</v>
      </c>
      <c r="H68" s="11">
        <v>11370</v>
      </c>
      <c r="I68" s="11">
        <v>0</v>
      </c>
      <c r="J68" s="11">
        <v>58832</v>
      </c>
      <c r="K68" s="12">
        <v>5.5990000000000002</v>
      </c>
      <c r="L68" s="12">
        <v>5.2850000000000001</v>
      </c>
      <c r="M68" s="12">
        <v>2.6070000000000002</v>
      </c>
      <c r="N68" s="12">
        <v>0</v>
      </c>
      <c r="O68" s="12">
        <v>13.491</v>
      </c>
      <c r="P68" s="13">
        <v>195328</v>
      </c>
      <c r="Q68" s="13">
        <v>253506</v>
      </c>
      <c r="R68" s="13">
        <v>102330</v>
      </c>
      <c r="S68" s="13">
        <v>0</v>
      </c>
      <c r="T68" s="13">
        <v>551164</v>
      </c>
      <c r="U68" s="14">
        <v>5.5990000000000002</v>
      </c>
      <c r="V68" s="14">
        <v>5.2850000000000001</v>
      </c>
      <c r="W68" s="14">
        <v>2.6070000000000002</v>
      </c>
      <c r="X68" s="14">
        <v>0</v>
      </c>
      <c r="Y68" s="14">
        <v>13.491</v>
      </c>
      <c r="Z68" s="11">
        <v>2455</v>
      </c>
      <c r="AA68" s="11">
        <v>2928</v>
      </c>
      <c r="AB68" s="11">
        <v>2157</v>
      </c>
      <c r="AC68" s="11">
        <v>0</v>
      </c>
      <c r="AD68" s="11">
        <v>7540</v>
      </c>
      <c r="AE68" s="11">
        <v>1269</v>
      </c>
      <c r="AF68" s="11">
        <v>134</v>
      </c>
      <c r="AG68" s="11">
        <v>5</v>
      </c>
      <c r="AH68" s="11">
        <v>0</v>
      </c>
      <c r="AI68" s="11">
        <v>1408</v>
      </c>
      <c r="AJ68" s="13">
        <v>2455</v>
      </c>
      <c r="AK68" s="13">
        <v>2928</v>
      </c>
      <c r="AL68" s="13">
        <v>2157</v>
      </c>
      <c r="AM68" s="13">
        <v>0</v>
      </c>
      <c r="AN68" s="13">
        <v>7540</v>
      </c>
      <c r="AO68" s="13">
        <v>1269</v>
      </c>
      <c r="AP68" s="13">
        <v>134</v>
      </c>
      <c r="AQ68" s="13">
        <v>5</v>
      </c>
      <c r="AR68" s="13">
        <v>0</v>
      </c>
      <c r="AS68" s="13">
        <v>1408</v>
      </c>
      <c r="AT68" s="15">
        <v>8</v>
      </c>
      <c r="AU68" s="15">
        <v>11</v>
      </c>
      <c r="AV68" s="15">
        <v>9</v>
      </c>
      <c r="AW68" s="15">
        <v>0</v>
      </c>
      <c r="AX68" s="10" t="s">
        <v>146</v>
      </c>
      <c r="AY68" s="10" t="str">
        <f>IFERROR(VLOOKUP(B68,Sales!$B$4:$H$2834,7,FALSE),"Not Found")</f>
        <v>Political Subdivision</v>
      </c>
      <c r="AZ68" s="30">
        <f>IFERROR(SUMIFS(Sales!$K$4:$K$2834,Sales!$B$4:$B$2834,$B68,Sales!$G$4:$G$2834,$D68),"")</f>
        <v>2483114</v>
      </c>
      <c r="BA68" s="30">
        <f>IFERROR(SUMIFS(Sales!$N$4:$N$2834,Sales!$B$4:$B$2834,$B68,Sales!$G$4:$G$2834,$D68),"")</f>
        <v>1260226</v>
      </c>
      <c r="BB68" s="30">
        <f>IFERROR(SUMIFS(Sales!$Q$4:$Q$2834,Sales!$B$4:$B$2834,$B68,Sales!$G$4:$G$2834,$D68),"")</f>
        <v>730579</v>
      </c>
      <c r="BC68" s="30">
        <f t="shared" si="1"/>
        <v>4473919</v>
      </c>
      <c r="BD68" s="33"/>
      <c r="BE68" s="35">
        <f t="shared" si="2"/>
        <v>9.8328147640422466E-3</v>
      </c>
      <c r="BF68" s="35">
        <f t="shared" si="3"/>
        <v>1.8287196106095256E-2</v>
      </c>
      <c r="BG68" s="35">
        <f t="shared" si="4"/>
        <v>1.5562998662704513E-2</v>
      </c>
      <c r="BH68" s="35">
        <f t="shared" si="5"/>
        <v>1.3149992210408816E-2</v>
      </c>
      <c r="BJ68" s="31">
        <f>IFERROR(SUMIFS(Sales!$J$4:$J$2834,Sales!$B$4:$B$2834,$B68,Sales!$G$4:$G$2834,$D68),"")</f>
        <v>229790</v>
      </c>
      <c r="BK68" s="31">
        <f>IFERROR(SUMIFS(Sales!$M$4:$M$2834,Sales!$B$4:$B$2834,$B68,Sales!$G$4:$G$2834,$D68),"")</f>
        <v>95585</v>
      </c>
      <c r="BL68" s="31">
        <f>IFERROR(SUMIFS(Sales!$P$4:$P$2834,Sales!$B$4:$B$2834,$B68,Sales!$G$4:$G$2834,$D68),"")</f>
        <v>40684</v>
      </c>
      <c r="BM68" s="31">
        <f t="shared" si="6"/>
        <v>366059</v>
      </c>
      <c r="BP68" s="36">
        <f t="shared" si="7"/>
        <v>0.65923737916219116</v>
      </c>
      <c r="BQ68" s="36">
        <f t="shared" si="8"/>
        <v>0.34076262083780878</v>
      </c>
      <c r="BR68" s="36">
        <f t="shared" si="9"/>
        <v>0.97339203675344566</v>
      </c>
      <c r="BS68" s="36">
        <f t="shared" si="10"/>
        <v>2.6607963246554366E-2</v>
      </c>
    </row>
    <row r="69" spans="1:82" x14ac:dyDescent="0.35">
      <c r="A69" s="8">
        <v>2020</v>
      </c>
      <c r="B69" s="9">
        <v>3755</v>
      </c>
      <c r="C69" s="10" t="s">
        <v>147</v>
      </c>
      <c r="D69" s="10" t="s">
        <v>143</v>
      </c>
      <c r="E69" s="10" t="s">
        <v>45</v>
      </c>
      <c r="F69" s="11">
        <v>131712.01500000001</v>
      </c>
      <c r="G69" s="11">
        <v>61160.436999999998</v>
      </c>
      <c r="H69" s="11">
        <v>38874.214999999997</v>
      </c>
      <c r="I69" s="11">
        <v>0</v>
      </c>
      <c r="J69" s="11">
        <v>231746.66699999999</v>
      </c>
      <c r="K69" s="12">
        <v>17.675999999999998</v>
      </c>
      <c r="L69" s="12">
        <v>7.5270000000000001</v>
      </c>
      <c r="M69" s="12">
        <v>5.9550000000000001</v>
      </c>
      <c r="N69" s="12">
        <v>0</v>
      </c>
      <c r="O69" s="12">
        <v>31.158000000000001</v>
      </c>
      <c r="P69" s="13">
        <v>1403033.7960000001</v>
      </c>
      <c r="Q69" s="13">
        <v>674996.49699999997</v>
      </c>
      <c r="R69" s="13">
        <v>404399.01899999997</v>
      </c>
      <c r="S69" s="13">
        <v>0</v>
      </c>
      <c r="T69" s="13">
        <v>2482429.3119999999</v>
      </c>
      <c r="U69" s="14">
        <v>17.675999999999998</v>
      </c>
      <c r="V69" s="14">
        <v>7.5270000000000001</v>
      </c>
      <c r="W69" s="14">
        <v>5.9550000000000001</v>
      </c>
      <c r="X69" s="14">
        <v>0</v>
      </c>
      <c r="Y69" s="14">
        <v>31.158000000000001</v>
      </c>
      <c r="Z69" s="11">
        <v>9758.36</v>
      </c>
      <c r="AA69" s="11">
        <v>2594.0329999999999</v>
      </c>
      <c r="AB69" s="11">
        <v>1398.2529999999999</v>
      </c>
      <c r="AC69" s="11">
        <v>0</v>
      </c>
      <c r="AD69" s="11">
        <v>13750.646000000001</v>
      </c>
      <c r="AE69" s="11">
        <v>4721.3519999999999</v>
      </c>
      <c r="AF69" s="11">
        <v>1779.0429999999999</v>
      </c>
      <c r="AG69" s="11">
        <v>922.47199999999998</v>
      </c>
      <c r="AH69" s="11">
        <v>0</v>
      </c>
      <c r="AI69" s="11">
        <v>7422.8670000000002</v>
      </c>
      <c r="AJ69" s="13">
        <v>9758.36</v>
      </c>
      <c r="AK69" s="13">
        <v>2594.0329999999999</v>
      </c>
      <c r="AL69" s="13">
        <v>1398.2529999999999</v>
      </c>
      <c r="AM69" s="13">
        <v>0</v>
      </c>
      <c r="AN69" s="13">
        <v>13750.646000000001</v>
      </c>
      <c r="AO69" s="13">
        <v>4721.3519999999999</v>
      </c>
      <c r="AP69" s="13">
        <v>1779.0429999999999</v>
      </c>
      <c r="AQ69" s="13">
        <v>922.47199999999998</v>
      </c>
      <c r="AR69" s="13">
        <v>0</v>
      </c>
      <c r="AS69" s="13">
        <v>7422.8670000000002</v>
      </c>
      <c r="AT69" s="15">
        <v>10.651999999999999</v>
      </c>
      <c r="AU69" s="15">
        <v>11.036</v>
      </c>
      <c r="AV69" s="15">
        <v>10.403</v>
      </c>
      <c r="AW69" s="15">
        <v>0</v>
      </c>
      <c r="AX69" s="10" t="s">
        <v>148</v>
      </c>
      <c r="AY69" s="10" t="str">
        <f>IFERROR(VLOOKUP(B69,Sales!$B$4:$H$2834,7,FALSE),"Not Found")</f>
        <v>Investor Owned</v>
      </c>
      <c r="AZ69" s="30">
        <f>IFERROR(SUMIFS(Sales!$K$4:$K$2834,Sales!$B$4:$B$2834,$B69,Sales!$G$4:$G$2834,$D69),"")</f>
        <v>5574393</v>
      </c>
      <c r="BA69" s="30">
        <f>IFERROR(SUMIFS(Sales!$N$4:$N$2834,Sales!$B$4:$B$2834,$B69,Sales!$G$4:$G$2834,$D69),"")</f>
        <v>5890998</v>
      </c>
      <c r="BB69" s="30">
        <f>IFERROR(SUMIFS(Sales!$Q$4:$Q$2834,Sales!$B$4:$B$2834,$B69,Sales!$G$4:$G$2834,$D69),"")</f>
        <v>5641951</v>
      </c>
      <c r="BC69" s="30">
        <f t="shared" ref="BC69:BC132" si="23">SUM(AZ69:BB69)</f>
        <v>17107342</v>
      </c>
      <c r="BD69" s="33"/>
      <c r="BE69" s="35">
        <f t="shared" ref="BE69:BE132" si="24">IFERROR(F69/AZ69,"")</f>
        <v>2.3628046138835207E-2</v>
      </c>
      <c r="BF69" s="35">
        <f t="shared" ref="BF69:BF132" si="25">IFERROR(G69/BA69,"")</f>
        <v>1.0382016255989222E-2</v>
      </c>
      <c r="BG69" s="35">
        <f t="shared" ref="BG69:BG132" si="26">IFERROR(H69/BB69,"")</f>
        <v>6.8902078376788444E-3</v>
      </c>
      <c r="BH69" s="35">
        <f t="shared" ref="BH69:BH132" si="27">IFERROR(SUM(F69:H69)/BC69,"")</f>
        <v>1.3546620334123209E-2</v>
      </c>
      <c r="BJ69" s="31">
        <f>IFERROR(SUMIFS(Sales!$J$4:$J$2834,Sales!$B$4:$B$2834,$B69,Sales!$G$4:$G$2834,$D69),"")</f>
        <v>441665.8</v>
      </c>
      <c r="BK69" s="31">
        <f>IFERROR(SUMIFS(Sales!$M$4:$M$2834,Sales!$B$4:$B$2834,$B69,Sales!$G$4:$G$2834,$D69),"")</f>
        <v>419140.9</v>
      </c>
      <c r="BL69" s="31">
        <f>IFERROR(SUMIFS(Sales!$P$4:$P$2834,Sales!$B$4:$B$2834,$B69,Sales!$G$4:$G$2834,$D69),"")</f>
        <v>96344.2</v>
      </c>
      <c r="BM69" s="31">
        <f t="shared" ref="BM69:BM132" si="28">SUM(BJ69:BL69)</f>
        <v>957150.89999999991</v>
      </c>
      <c r="BP69" s="36">
        <f t="shared" ref="BP69:BP132" si="29">IFERROR(Z69/(Z69+AE69),"")</f>
        <v>0.6739332937008693</v>
      </c>
      <c r="BQ69" s="36">
        <f t="shared" ref="BQ69:BQ132" si="30">IFERROR(AE69/(Z69+AE69),"")</f>
        <v>0.32606670629913082</v>
      </c>
      <c r="BR69" s="36">
        <f t="shared" ref="BR69:BR132" si="31">IFERROR((AA69+AB69)/(AA69+AB69+AF69+AG69),"")</f>
        <v>0.59641539986025882</v>
      </c>
      <c r="BS69" s="36">
        <f t="shared" ref="BS69:BS132" si="32">IFERROR((AF69+AG69)/(AA69+AB69+AF69+AG69),"")</f>
        <v>0.40358460013974123</v>
      </c>
      <c r="BV69" s="38">
        <f>IFERROR((G69+H69)/$BV$3,"")</f>
        <v>9.4743636759010985E-3</v>
      </c>
      <c r="BW69" s="37">
        <f>IFERROR(BR69*BV69,"")</f>
        <v>5.6506564001840651E-3</v>
      </c>
      <c r="BX69" s="37">
        <f>IFERROR(BS69*BV69,"")</f>
        <v>3.8237072757170338E-3</v>
      </c>
      <c r="CB69" s="38">
        <f>IFERROR((F69)/$CB$3,"")</f>
        <v>1.3196528277069353E-2</v>
      </c>
      <c r="CC69" s="37">
        <f>IFERROR(BP69*CB69,"")</f>
        <v>8.8935797671820058E-3</v>
      </c>
      <c r="CD69" s="37">
        <f>IFERROR(BQ69*CB69,"")</f>
        <v>4.3029485098873476E-3</v>
      </c>
    </row>
    <row r="70" spans="1:82" x14ac:dyDescent="0.35">
      <c r="A70" s="8">
        <v>2020</v>
      </c>
      <c r="B70" s="9">
        <v>3757</v>
      </c>
      <c r="C70" s="10" t="s">
        <v>149</v>
      </c>
      <c r="D70" s="10" t="s">
        <v>118</v>
      </c>
      <c r="E70" s="10" t="s">
        <v>119</v>
      </c>
      <c r="F70" s="11">
        <v>3631</v>
      </c>
      <c r="G70" s="11" t="s">
        <v>25</v>
      </c>
      <c r="H70" s="11" t="s">
        <v>25</v>
      </c>
      <c r="I70" s="11" t="s">
        <v>25</v>
      </c>
      <c r="J70" s="11">
        <v>3631</v>
      </c>
      <c r="K70" s="12">
        <v>0.20599999999999999</v>
      </c>
      <c r="L70" s="12" t="s">
        <v>25</v>
      </c>
      <c r="M70" s="12" t="s">
        <v>25</v>
      </c>
      <c r="N70" s="12" t="s">
        <v>25</v>
      </c>
      <c r="O70" s="12">
        <v>0.20599999999999999</v>
      </c>
      <c r="P70" s="13">
        <v>46651</v>
      </c>
      <c r="Q70" s="13" t="s">
        <v>25</v>
      </c>
      <c r="R70" s="13" t="s">
        <v>25</v>
      </c>
      <c r="S70" s="13" t="s">
        <v>25</v>
      </c>
      <c r="T70" s="13">
        <v>46651</v>
      </c>
      <c r="U70" s="14">
        <v>0.20599999999999999</v>
      </c>
      <c r="V70" s="14" t="s">
        <v>25</v>
      </c>
      <c r="W70" s="14" t="s">
        <v>25</v>
      </c>
      <c r="X70" s="14" t="s">
        <v>25</v>
      </c>
      <c r="Y70" s="14">
        <v>0.20599999999999999</v>
      </c>
      <c r="Z70" s="11" t="s">
        <v>25</v>
      </c>
      <c r="AA70" s="11" t="s">
        <v>25</v>
      </c>
      <c r="AB70" s="11" t="s">
        <v>25</v>
      </c>
      <c r="AC70" s="11" t="s">
        <v>25</v>
      </c>
      <c r="AD70" s="11" t="s">
        <v>25</v>
      </c>
      <c r="AE70" s="11">
        <v>2837</v>
      </c>
      <c r="AF70" s="11" t="s">
        <v>25</v>
      </c>
      <c r="AG70" s="11" t="s">
        <v>25</v>
      </c>
      <c r="AH70" s="11" t="s">
        <v>25</v>
      </c>
      <c r="AI70" s="11">
        <v>2837</v>
      </c>
      <c r="AJ70" s="13" t="s">
        <v>25</v>
      </c>
      <c r="AK70" s="13" t="s">
        <v>25</v>
      </c>
      <c r="AL70" s="13" t="s">
        <v>25</v>
      </c>
      <c r="AM70" s="13" t="s">
        <v>25</v>
      </c>
      <c r="AN70" s="13" t="s">
        <v>25</v>
      </c>
      <c r="AO70" s="13">
        <v>2837</v>
      </c>
      <c r="AP70" s="13" t="s">
        <v>25</v>
      </c>
      <c r="AQ70" s="13" t="s">
        <v>25</v>
      </c>
      <c r="AR70" s="13" t="s">
        <v>25</v>
      </c>
      <c r="AS70" s="13">
        <v>2837</v>
      </c>
      <c r="AT70" s="15">
        <v>12.85</v>
      </c>
      <c r="AU70" s="15" t="s">
        <v>25</v>
      </c>
      <c r="AV70" s="15" t="s">
        <v>25</v>
      </c>
      <c r="AW70" s="15" t="s">
        <v>25</v>
      </c>
      <c r="AX70" s="10" t="s">
        <v>6</v>
      </c>
      <c r="AY70" s="10" t="str">
        <f>IFERROR(VLOOKUP(B70,Sales!$B$4:$H$2834,7,FALSE),"Not Found")</f>
        <v>Cooperative</v>
      </c>
      <c r="AZ70" s="30">
        <f>IFERROR(SUMIFS(Sales!$K$4:$K$2834,Sales!$B$4:$B$2834,$B70,Sales!$G$4:$G$2834,$D70),"")</f>
        <v>2367495</v>
      </c>
      <c r="BA70" s="30">
        <f>IFERROR(SUMIFS(Sales!$N$4:$N$2834,Sales!$B$4:$B$2834,$B70,Sales!$G$4:$G$2834,$D70),"")</f>
        <v>642200</v>
      </c>
      <c r="BB70" s="30">
        <f>IFERROR(SUMIFS(Sales!$Q$4:$Q$2834,Sales!$B$4:$B$2834,$B70,Sales!$G$4:$G$2834,$D70),"")</f>
        <v>406644</v>
      </c>
      <c r="BC70" s="30">
        <f t="shared" si="23"/>
        <v>3416339</v>
      </c>
      <c r="BD70" s="33"/>
      <c r="BE70" s="35">
        <f t="shared" si="24"/>
        <v>1.5336885611162854E-3</v>
      </c>
      <c r="BF70" s="35" t="str">
        <f t="shared" si="25"/>
        <v/>
      </c>
      <c r="BG70" s="35" t="str">
        <f t="shared" si="26"/>
        <v/>
      </c>
      <c r="BH70" s="35">
        <f t="shared" si="27"/>
        <v>1.0628336356550095E-3</v>
      </c>
      <c r="BJ70" s="31">
        <f>IFERROR(SUMIFS(Sales!$J$4:$J$2834,Sales!$B$4:$B$2834,$B70,Sales!$G$4:$G$2834,$D70),"")</f>
        <v>271725.2</v>
      </c>
      <c r="BK70" s="31">
        <f>IFERROR(SUMIFS(Sales!$M$4:$M$2834,Sales!$B$4:$B$2834,$B70,Sales!$G$4:$G$2834,$D70),"")</f>
        <v>65784.3</v>
      </c>
      <c r="BL70" s="31">
        <f>IFERROR(SUMIFS(Sales!$P$4:$P$2834,Sales!$B$4:$B$2834,$B70,Sales!$G$4:$G$2834,$D70),"")</f>
        <v>24577.599999999999</v>
      </c>
      <c r="BM70" s="31">
        <f t="shared" si="28"/>
        <v>362087.1</v>
      </c>
      <c r="BP70" s="36" t="str">
        <f t="shared" si="29"/>
        <v/>
      </c>
      <c r="BQ70" s="36" t="str">
        <f t="shared" si="30"/>
        <v/>
      </c>
      <c r="BR70" s="36" t="str">
        <f t="shared" si="31"/>
        <v/>
      </c>
      <c r="BS70" s="36" t="str">
        <f t="shared" si="32"/>
        <v/>
      </c>
    </row>
    <row r="71" spans="1:82" x14ac:dyDescent="0.35">
      <c r="A71" s="8">
        <v>2020</v>
      </c>
      <c r="B71" s="9">
        <v>3828</v>
      </c>
      <c r="C71" s="10" t="s">
        <v>150</v>
      </c>
      <c r="D71" s="10" t="s">
        <v>70</v>
      </c>
      <c r="E71" s="10" t="s">
        <v>36</v>
      </c>
      <c r="F71" s="11">
        <v>2559.6799999999998</v>
      </c>
      <c r="G71" s="11">
        <v>5373.8220000000001</v>
      </c>
      <c r="H71" s="11">
        <v>0</v>
      </c>
      <c r="I71" s="11">
        <v>0</v>
      </c>
      <c r="J71" s="11">
        <v>7933.5020000000004</v>
      </c>
      <c r="K71" s="12" t="s">
        <v>25</v>
      </c>
      <c r="L71" s="12" t="s">
        <v>25</v>
      </c>
      <c r="M71" s="12" t="s">
        <v>25</v>
      </c>
      <c r="N71" s="12" t="s">
        <v>25</v>
      </c>
      <c r="O71" s="12" t="s">
        <v>25</v>
      </c>
      <c r="P71" s="13">
        <v>30716</v>
      </c>
      <c r="Q71" s="13">
        <v>64486</v>
      </c>
      <c r="R71" s="13">
        <v>0</v>
      </c>
      <c r="S71" s="13">
        <v>0</v>
      </c>
      <c r="T71" s="13">
        <v>95202</v>
      </c>
      <c r="U71" s="14" t="s">
        <v>25</v>
      </c>
      <c r="V71" s="14" t="s">
        <v>25</v>
      </c>
      <c r="W71" s="14" t="s">
        <v>25</v>
      </c>
      <c r="X71" s="14" t="s">
        <v>25</v>
      </c>
      <c r="Y71" s="14" t="s">
        <v>25</v>
      </c>
      <c r="Z71" s="11">
        <v>253</v>
      </c>
      <c r="AA71" s="11">
        <v>196</v>
      </c>
      <c r="AB71" s="11">
        <v>0</v>
      </c>
      <c r="AC71" s="11">
        <v>0</v>
      </c>
      <c r="AD71" s="11">
        <v>449</v>
      </c>
      <c r="AE71" s="11">
        <v>315.3</v>
      </c>
      <c r="AF71" s="11">
        <v>449.5</v>
      </c>
      <c r="AG71" s="11">
        <v>0</v>
      </c>
      <c r="AH71" s="11">
        <v>0</v>
      </c>
      <c r="AI71" s="11">
        <v>764.8</v>
      </c>
      <c r="AJ71" s="13">
        <v>253</v>
      </c>
      <c r="AK71" s="13">
        <v>196</v>
      </c>
      <c r="AL71" s="13">
        <v>0</v>
      </c>
      <c r="AM71" s="13">
        <v>0</v>
      </c>
      <c r="AN71" s="13">
        <v>449</v>
      </c>
      <c r="AO71" s="13">
        <v>315.3</v>
      </c>
      <c r="AP71" s="13">
        <v>449.5</v>
      </c>
      <c r="AQ71" s="13">
        <v>0</v>
      </c>
      <c r="AR71" s="13">
        <v>0</v>
      </c>
      <c r="AS71" s="13">
        <v>764.8</v>
      </c>
      <c r="AT71" s="15">
        <v>12</v>
      </c>
      <c r="AU71" s="15">
        <v>12</v>
      </c>
      <c r="AV71" s="15">
        <v>0</v>
      </c>
      <c r="AW71" s="15">
        <v>0</v>
      </c>
      <c r="AX71" s="10" t="s">
        <v>6</v>
      </c>
      <c r="AY71" s="10" t="str">
        <f>IFERROR(VLOOKUP(B71,Sales!$B$4:$H$2834,7,FALSE),"Not Found")</f>
        <v>Cooperative</v>
      </c>
      <c r="AZ71" s="30">
        <f>IFERROR(SUMIFS(Sales!$K$4:$K$2834,Sales!$B$4:$B$2834,$B71,Sales!$G$4:$G$2834,$D71),"")</f>
        <v>288707</v>
      </c>
      <c r="BA71" s="30">
        <f>IFERROR(SUMIFS(Sales!$N$4:$N$2834,Sales!$B$4:$B$2834,$B71,Sales!$G$4:$G$2834,$D71),"")</f>
        <v>267261</v>
      </c>
      <c r="BB71" s="30">
        <f>IFERROR(SUMIFS(Sales!$Q$4:$Q$2834,Sales!$B$4:$B$2834,$B71,Sales!$G$4:$G$2834,$D71),"")</f>
        <v>125538</v>
      </c>
      <c r="BC71" s="30">
        <f t="shared" si="23"/>
        <v>681506</v>
      </c>
      <c r="BD71" s="33"/>
      <c r="BE71" s="35">
        <f t="shared" si="24"/>
        <v>8.8660129473826406E-3</v>
      </c>
      <c r="BF71" s="35">
        <f t="shared" si="25"/>
        <v>2.0107018981445103E-2</v>
      </c>
      <c r="BG71" s="35">
        <f t="shared" si="26"/>
        <v>0</v>
      </c>
      <c r="BH71" s="35">
        <f t="shared" si="27"/>
        <v>1.1641133020105473E-2</v>
      </c>
      <c r="BJ71" s="31">
        <f>IFERROR(SUMIFS(Sales!$J$4:$J$2834,Sales!$B$4:$B$2834,$B71,Sales!$G$4:$G$2834,$D71),"")</f>
        <v>37213.199999999997</v>
      </c>
      <c r="BK71" s="31">
        <f>IFERROR(SUMIFS(Sales!$M$4:$M$2834,Sales!$B$4:$B$2834,$B71,Sales!$G$4:$G$2834,$D71),"")</f>
        <v>28840.2</v>
      </c>
      <c r="BL71" s="31">
        <f>IFERROR(SUMIFS(Sales!$P$4:$P$2834,Sales!$B$4:$B$2834,$B71,Sales!$G$4:$G$2834,$D71),"")</f>
        <v>10838.9</v>
      </c>
      <c r="BM71" s="31">
        <f t="shared" si="28"/>
        <v>76892.299999999988</v>
      </c>
      <c r="BP71" s="36">
        <f t="shared" si="29"/>
        <v>0.44518740102058774</v>
      </c>
      <c r="BQ71" s="36">
        <f t="shared" si="30"/>
        <v>0.55481259897941237</v>
      </c>
      <c r="BR71" s="36">
        <f t="shared" si="31"/>
        <v>0.30364058869093724</v>
      </c>
      <c r="BS71" s="36">
        <f t="shared" si="32"/>
        <v>0.69635941130906276</v>
      </c>
    </row>
    <row r="72" spans="1:82" x14ac:dyDescent="0.35">
      <c r="A72" s="8">
        <v>2020</v>
      </c>
      <c r="B72" s="9">
        <v>3841</v>
      </c>
      <c r="C72" s="10" t="s">
        <v>151</v>
      </c>
      <c r="D72" s="10" t="s">
        <v>152</v>
      </c>
      <c r="E72" s="10" t="s">
        <v>30</v>
      </c>
      <c r="F72" s="11">
        <v>6024</v>
      </c>
      <c r="G72" s="11">
        <v>30.5</v>
      </c>
      <c r="H72" s="11">
        <v>0</v>
      </c>
      <c r="I72" s="11">
        <v>0</v>
      </c>
      <c r="J72" s="11">
        <v>6054.5</v>
      </c>
      <c r="K72" s="12">
        <v>1</v>
      </c>
      <c r="L72" s="12">
        <v>0</v>
      </c>
      <c r="M72" s="12">
        <v>0</v>
      </c>
      <c r="N72" s="12">
        <v>0</v>
      </c>
      <c r="O72" s="12">
        <v>1</v>
      </c>
      <c r="P72" s="13">
        <v>48210.2</v>
      </c>
      <c r="Q72" s="13">
        <v>458</v>
      </c>
      <c r="R72" s="13">
        <v>0</v>
      </c>
      <c r="S72" s="13">
        <v>0</v>
      </c>
      <c r="T72" s="13">
        <v>48668.2</v>
      </c>
      <c r="U72" s="14">
        <v>1</v>
      </c>
      <c r="V72" s="14">
        <v>0</v>
      </c>
      <c r="W72" s="14">
        <v>0</v>
      </c>
      <c r="X72" s="14">
        <v>0</v>
      </c>
      <c r="Y72" s="14">
        <v>1</v>
      </c>
      <c r="Z72" s="11">
        <v>356.7</v>
      </c>
      <c r="AA72" s="11">
        <v>6.6</v>
      </c>
      <c r="AB72" s="11">
        <v>0</v>
      </c>
      <c r="AC72" s="11">
        <v>0</v>
      </c>
      <c r="AD72" s="11">
        <v>363.3</v>
      </c>
      <c r="AE72" s="11">
        <v>40.1</v>
      </c>
      <c r="AF72" s="11">
        <v>0</v>
      </c>
      <c r="AG72" s="11">
        <v>0</v>
      </c>
      <c r="AH72" s="11">
        <v>0</v>
      </c>
      <c r="AI72" s="11">
        <v>40.1</v>
      </c>
      <c r="AJ72" s="13">
        <v>356.7</v>
      </c>
      <c r="AK72" s="13">
        <v>6.6</v>
      </c>
      <c r="AL72" s="13">
        <v>0</v>
      </c>
      <c r="AM72" s="13">
        <v>0</v>
      </c>
      <c r="AN72" s="13">
        <v>363.3</v>
      </c>
      <c r="AO72" s="13">
        <v>40.1</v>
      </c>
      <c r="AP72" s="13">
        <v>0</v>
      </c>
      <c r="AQ72" s="13">
        <v>0</v>
      </c>
      <c r="AR72" s="13">
        <v>0</v>
      </c>
      <c r="AS72" s="13">
        <v>40.1</v>
      </c>
      <c r="AT72" s="15">
        <v>8</v>
      </c>
      <c r="AU72" s="15">
        <v>15</v>
      </c>
      <c r="AV72" s="15">
        <v>0</v>
      </c>
      <c r="AW72" s="15">
        <v>0</v>
      </c>
      <c r="AX72" s="10" t="s">
        <v>6</v>
      </c>
      <c r="AY72" s="10" t="str">
        <f>IFERROR(VLOOKUP(B72,Sales!$B$4:$H$2834,7,FALSE),"Not Found")</f>
        <v>Cooperative</v>
      </c>
      <c r="AZ72" s="30">
        <f>IFERROR(SUMIFS(Sales!$K$4:$K$2834,Sales!$B$4:$B$2834,$B72,Sales!$G$4:$G$2834,$D72),"")</f>
        <v>1123121</v>
      </c>
      <c r="BA72" s="30">
        <f>IFERROR(SUMIFS(Sales!$N$4:$N$2834,Sales!$B$4:$B$2834,$B72,Sales!$G$4:$G$2834,$D72),"")</f>
        <v>379285</v>
      </c>
      <c r="BB72" s="30">
        <f>IFERROR(SUMIFS(Sales!$Q$4:$Q$2834,Sales!$B$4:$B$2834,$B72,Sales!$G$4:$G$2834,$D72),"")</f>
        <v>232615</v>
      </c>
      <c r="BC72" s="30">
        <f t="shared" si="23"/>
        <v>1735021</v>
      </c>
      <c r="BD72" s="33"/>
      <c r="BE72" s="35">
        <f t="shared" si="24"/>
        <v>5.3636251125212687E-3</v>
      </c>
      <c r="BF72" s="35">
        <f t="shared" si="25"/>
        <v>8.0414464057371109E-5</v>
      </c>
      <c r="BG72" s="35">
        <f t="shared" si="26"/>
        <v>0</v>
      </c>
      <c r="BH72" s="35">
        <f t="shared" si="27"/>
        <v>3.4895831232013906E-3</v>
      </c>
      <c r="BJ72" s="31">
        <f>IFERROR(SUMIFS(Sales!$J$4:$J$2834,Sales!$B$4:$B$2834,$B72,Sales!$G$4:$G$2834,$D72),"")</f>
        <v>132995</v>
      </c>
      <c r="BK72" s="31">
        <f>IFERROR(SUMIFS(Sales!$M$4:$M$2834,Sales!$B$4:$B$2834,$B72,Sales!$G$4:$G$2834,$D72),"")</f>
        <v>42671</v>
      </c>
      <c r="BL72" s="31">
        <f>IFERROR(SUMIFS(Sales!$P$4:$P$2834,Sales!$B$4:$B$2834,$B72,Sales!$G$4:$G$2834,$D72),"")</f>
        <v>15108</v>
      </c>
      <c r="BM72" s="31">
        <f t="shared" si="28"/>
        <v>190774</v>
      </c>
      <c r="BP72" s="36">
        <f t="shared" si="29"/>
        <v>0.8989415322580645</v>
      </c>
      <c r="BQ72" s="36">
        <f t="shared" si="30"/>
        <v>0.10105846774193548</v>
      </c>
      <c r="BR72" s="36">
        <f t="shared" si="31"/>
        <v>1</v>
      </c>
      <c r="BS72" s="36">
        <f t="shared" si="32"/>
        <v>0</v>
      </c>
    </row>
    <row r="73" spans="1:82" x14ac:dyDescent="0.35">
      <c r="A73" s="8">
        <v>2020</v>
      </c>
      <c r="B73" s="9">
        <v>3915</v>
      </c>
      <c r="C73" s="10" t="s">
        <v>153</v>
      </c>
      <c r="D73" s="10" t="s">
        <v>70</v>
      </c>
      <c r="E73" s="10" t="s">
        <v>36</v>
      </c>
      <c r="F73" s="11">
        <v>137</v>
      </c>
      <c r="G73" s="11">
        <v>464</v>
      </c>
      <c r="H73" s="11">
        <v>788</v>
      </c>
      <c r="I73" s="11" t="s">
        <v>25</v>
      </c>
      <c r="J73" s="11">
        <v>1389</v>
      </c>
      <c r="K73" s="12">
        <v>1.4E-2</v>
      </c>
      <c r="L73" s="12">
        <v>0.13</v>
      </c>
      <c r="M73" s="12">
        <v>0.18</v>
      </c>
      <c r="N73" s="12" t="s">
        <v>25</v>
      </c>
      <c r="O73" s="12">
        <v>0.32400000000000001</v>
      </c>
      <c r="P73" s="13">
        <v>959</v>
      </c>
      <c r="Q73" s="13">
        <v>4640</v>
      </c>
      <c r="R73" s="13">
        <v>7880</v>
      </c>
      <c r="S73" s="13" t="s">
        <v>25</v>
      </c>
      <c r="T73" s="13">
        <v>13479</v>
      </c>
      <c r="U73" s="14">
        <v>1.4E-2</v>
      </c>
      <c r="V73" s="14">
        <v>0.13</v>
      </c>
      <c r="W73" s="14">
        <v>0.18</v>
      </c>
      <c r="X73" s="14" t="s">
        <v>25</v>
      </c>
      <c r="Y73" s="14">
        <v>0.32400000000000001</v>
      </c>
      <c r="Z73" s="11">
        <v>25</v>
      </c>
      <c r="AA73" s="11">
        <v>35</v>
      </c>
      <c r="AB73" s="11">
        <v>73</v>
      </c>
      <c r="AC73" s="11" t="s">
        <v>25</v>
      </c>
      <c r="AD73" s="11">
        <v>133</v>
      </c>
      <c r="AE73" s="11">
        <v>13</v>
      </c>
      <c r="AF73" s="11">
        <v>25</v>
      </c>
      <c r="AG73" s="11">
        <v>58</v>
      </c>
      <c r="AH73" s="11" t="s">
        <v>25</v>
      </c>
      <c r="AI73" s="11">
        <v>96</v>
      </c>
      <c r="AJ73" s="13">
        <v>25</v>
      </c>
      <c r="AK73" s="13">
        <v>35</v>
      </c>
      <c r="AL73" s="13">
        <v>73</v>
      </c>
      <c r="AM73" s="13" t="s">
        <v>25</v>
      </c>
      <c r="AN73" s="13">
        <v>133</v>
      </c>
      <c r="AO73" s="13">
        <v>13</v>
      </c>
      <c r="AP73" s="13">
        <v>25</v>
      </c>
      <c r="AQ73" s="13">
        <v>58</v>
      </c>
      <c r="AR73" s="13" t="s">
        <v>25</v>
      </c>
      <c r="AS73" s="13">
        <v>96</v>
      </c>
      <c r="AT73" s="15">
        <v>7</v>
      </c>
      <c r="AU73" s="15">
        <v>10</v>
      </c>
      <c r="AV73" s="15">
        <v>10</v>
      </c>
      <c r="AW73" s="15" t="s">
        <v>25</v>
      </c>
      <c r="AX73" s="10" t="s">
        <v>154</v>
      </c>
      <c r="AY73" s="10" t="str">
        <f>IFERROR(VLOOKUP(B73,Sales!$B$4:$H$2834,7,FALSE),"Not Found")</f>
        <v>Municipal</v>
      </c>
      <c r="AZ73" s="30">
        <f>IFERROR(SUMIFS(Sales!$K$4:$K$2834,Sales!$B$4:$B$2834,$B73,Sales!$G$4:$G$2834,$D73),"")</f>
        <v>44084</v>
      </c>
      <c r="BA73" s="30">
        <f>IFERROR(SUMIFS(Sales!$N$4:$N$2834,Sales!$B$4:$B$2834,$B73,Sales!$G$4:$G$2834,$D73),"")</f>
        <v>42670</v>
      </c>
      <c r="BB73" s="30">
        <f>IFERROR(SUMIFS(Sales!$Q$4:$Q$2834,Sales!$B$4:$B$2834,$B73,Sales!$G$4:$G$2834,$D73),"")</f>
        <v>363987</v>
      </c>
      <c r="BC73" s="30">
        <f t="shared" si="23"/>
        <v>450741</v>
      </c>
      <c r="BD73" s="33"/>
      <c r="BE73" s="35">
        <f t="shared" si="24"/>
        <v>3.1077034751837403E-3</v>
      </c>
      <c r="BF73" s="35">
        <f t="shared" si="25"/>
        <v>1.0874150456995546E-2</v>
      </c>
      <c r="BG73" s="35">
        <f t="shared" si="26"/>
        <v>2.1649124831381338E-3</v>
      </c>
      <c r="BH73" s="35">
        <f t="shared" si="27"/>
        <v>3.0815923113273478E-3</v>
      </c>
      <c r="BJ73" s="31">
        <f>IFERROR(SUMIFS(Sales!$J$4:$J$2834,Sales!$B$4:$B$2834,$B73,Sales!$G$4:$G$2834,$D73),"")</f>
        <v>5233</v>
      </c>
      <c r="BK73" s="31">
        <f>IFERROR(SUMIFS(Sales!$M$4:$M$2834,Sales!$B$4:$B$2834,$B73,Sales!$G$4:$G$2834,$D73),"")</f>
        <v>4863</v>
      </c>
      <c r="BL73" s="31">
        <f>IFERROR(SUMIFS(Sales!$P$4:$P$2834,Sales!$B$4:$B$2834,$B73,Sales!$G$4:$G$2834,$D73),"")</f>
        <v>28583</v>
      </c>
      <c r="BM73" s="31">
        <f t="shared" si="28"/>
        <v>38679</v>
      </c>
      <c r="BP73" s="36">
        <f t="shared" si="29"/>
        <v>0.65789473684210531</v>
      </c>
      <c r="BQ73" s="36">
        <f t="shared" si="30"/>
        <v>0.34210526315789475</v>
      </c>
      <c r="BR73" s="36">
        <f t="shared" si="31"/>
        <v>0.56544502617801051</v>
      </c>
      <c r="BS73" s="36">
        <f t="shared" si="32"/>
        <v>0.43455497382198954</v>
      </c>
    </row>
    <row r="74" spans="1:82" x14ac:dyDescent="0.35">
      <c r="A74" s="8">
        <v>2020</v>
      </c>
      <c r="B74" s="9">
        <v>3940</v>
      </c>
      <c r="C74" s="10" t="s">
        <v>155</v>
      </c>
      <c r="D74" s="10" t="s">
        <v>59</v>
      </c>
      <c r="E74" s="10" t="s">
        <v>60</v>
      </c>
      <c r="F74" s="11">
        <v>1016</v>
      </c>
      <c r="G74" s="11">
        <v>252</v>
      </c>
      <c r="H74" s="11" t="s">
        <v>25</v>
      </c>
      <c r="I74" s="11" t="s">
        <v>25</v>
      </c>
      <c r="J74" s="11">
        <v>1268</v>
      </c>
      <c r="K74" s="12">
        <v>0.80600000000000005</v>
      </c>
      <c r="L74" s="12">
        <v>6.9000000000000006E-2</v>
      </c>
      <c r="M74" s="12" t="s">
        <v>25</v>
      </c>
      <c r="N74" s="12" t="s">
        <v>25</v>
      </c>
      <c r="O74" s="12">
        <v>0.875</v>
      </c>
      <c r="P74" s="13">
        <v>13203</v>
      </c>
      <c r="Q74" s="13">
        <v>3280</v>
      </c>
      <c r="R74" s="13" t="s">
        <v>25</v>
      </c>
      <c r="S74" s="13" t="s">
        <v>25</v>
      </c>
      <c r="T74" s="13">
        <v>16483</v>
      </c>
      <c r="U74" s="14">
        <v>0.80600000000000005</v>
      </c>
      <c r="V74" s="14">
        <v>6.9000000000000006E-2</v>
      </c>
      <c r="W74" s="14" t="s">
        <v>25</v>
      </c>
      <c r="X74" s="14" t="s">
        <v>25</v>
      </c>
      <c r="Y74" s="14">
        <v>0.875</v>
      </c>
      <c r="Z74" s="11">
        <v>317</v>
      </c>
      <c r="AA74" s="11">
        <v>7</v>
      </c>
      <c r="AB74" s="11" t="s">
        <v>25</v>
      </c>
      <c r="AC74" s="11" t="s">
        <v>25</v>
      </c>
      <c r="AD74" s="11">
        <v>324</v>
      </c>
      <c r="AE74" s="11">
        <v>93</v>
      </c>
      <c r="AF74" s="11">
        <v>26</v>
      </c>
      <c r="AG74" s="11" t="s">
        <v>25</v>
      </c>
      <c r="AH74" s="11" t="s">
        <v>25</v>
      </c>
      <c r="AI74" s="11">
        <v>119</v>
      </c>
      <c r="AJ74" s="13">
        <v>317</v>
      </c>
      <c r="AK74" s="13">
        <v>7</v>
      </c>
      <c r="AL74" s="13" t="s">
        <v>25</v>
      </c>
      <c r="AM74" s="13" t="s">
        <v>25</v>
      </c>
      <c r="AN74" s="13">
        <v>324</v>
      </c>
      <c r="AO74" s="13">
        <v>93</v>
      </c>
      <c r="AP74" s="13">
        <v>26</v>
      </c>
      <c r="AQ74" s="13" t="s">
        <v>25</v>
      </c>
      <c r="AR74" s="13" t="s">
        <v>25</v>
      </c>
      <c r="AS74" s="13">
        <v>119</v>
      </c>
      <c r="AT74" s="15">
        <v>13</v>
      </c>
      <c r="AU74" s="15">
        <v>13</v>
      </c>
      <c r="AV74" s="15" t="s">
        <v>25</v>
      </c>
      <c r="AW74" s="15" t="s">
        <v>25</v>
      </c>
      <c r="AX74" s="10" t="s">
        <v>6</v>
      </c>
      <c r="AY74" s="10" t="str">
        <f>IFERROR(VLOOKUP(B74,Sales!$B$4:$H$2834,7,FALSE),"Not Found")</f>
        <v>Municipal</v>
      </c>
      <c r="AZ74" s="30">
        <f>IFERROR(SUMIFS(Sales!$K$4:$K$2834,Sales!$B$4:$B$2834,$B74,Sales!$G$4:$G$2834,$D74),"")</f>
        <v>459076</v>
      </c>
      <c r="BA74" s="30">
        <f>IFERROR(SUMIFS(Sales!$N$4:$N$2834,Sales!$B$4:$B$2834,$B74,Sales!$G$4:$G$2834,$D74),"")</f>
        <v>372792</v>
      </c>
      <c r="BB74" s="30">
        <f>IFERROR(SUMIFS(Sales!$Q$4:$Q$2834,Sales!$B$4:$B$2834,$B74,Sales!$G$4:$G$2834,$D74),"")</f>
        <v>0</v>
      </c>
      <c r="BC74" s="30">
        <f t="shared" si="23"/>
        <v>831868</v>
      </c>
      <c r="BD74" s="33"/>
      <c r="BE74" s="35">
        <f t="shared" si="24"/>
        <v>2.2131411792382961E-3</v>
      </c>
      <c r="BF74" s="35">
        <f t="shared" si="25"/>
        <v>6.7598017124831009E-4</v>
      </c>
      <c r="BG74" s="35" t="str">
        <f t="shared" si="26"/>
        <v/>
      </c>
      <c r="BH74" s="35">
        <f t="shared" si="27"/>
        <v>1.5242802944697956E-3</v>
      </c>
      <c r="BJ74" s="31">
        <f>IFERROR(SUMIFS(Sales!$J$4:$J$2834,Sales!$B$4:$B$2834,$B74,Sales!$G$4:$G$2834,$D74),"")</f>
        <v>59391</v>
      </c>
      <c r="BK74" s="31">
        <f>IFERROR(SUMIFS(Sales!$M$4:$M$2834,Sales!$B$4:$B$2834,$B74,Sales!$G$4:$G$2834,$D74),"")</f>
        <v>41405</v>
      </c>
      <c r="BL74" s="31">
        <f>IFERROR(SUMIFS(Sales!$P$4:$P$2834,Sales!$B$4:$B$2834,$B74,Sales!$G$4:$G$2834,$D74),"")</f>
        <v>0</v>
      </c>
      <c r="BM74" s="31">
        <f t="shared" si="28"/>
        <v>100796</v>
      </c>
      <c r="BP74" s="36">
        <f t="shared" si="29"/>
        <v>0.77317073170731709</v>
      </c>
      <c r="BQ74" s="36">
        <f t="shared" si="30"/>
        <v>0.22682926829268293</v>
      </c>
      <c r="BR74" s="36" t="str">
        <f t="shared" si="31"/>
        <v/>
      </c>
      <c r="BS74" s="36" t="str">
        <f t="shared" si="32"/>
        <v/>
      </c>
    </row>
    <row r="75" spans="1:82" x14ac:dyDescent="0.35">
      <c r="A75" s="8">
        <v>2020</v>
      </c>
      <c r="B75" s="9">
        <v>3989</v>
      </c>
      <c r="C75" s="10" t="s">
        <v>156</v>
      </c>
      <c r="D75" s="10" t="s">
        <v>157</v>
      </c>
      <c r="E75" s="10" t="s">
        <v>158</v>
      </c>
      <c r="F75" s="11">
        <v>2699.13</v>
      </c>
      <c r="G75" s="11">
        <v>8282.48</v>
      </c>
      <c r="H75" s="11" t="s">
        <v>25</v>
      </c>
      <c r="I75" s="11" t="s">
        <v>25</v>
      </c>
      <c r="J75" s="11">
        <v>10981.61</v>
      </c>
      <c r="K75" s="12">
        <v>0.34</v>
      </c>
      <c r="L75" s="12">
        <v>1.05</v>
      </c>
      <c r="M75" s="12" t="s">
        <v>25</v>
      </c>
      <c r="N75" s="12" t="s">
        <v>25</v>
      </c>
      <c r="O75" s="12">
        <v>1.39</v>
      </c>
      <c r="P75" s="13">
        <v>30969.22</v>
      </c>
      <c r="Q75" s="13">
        <v>83066.3</v>
      </c>
      <c r="R75" s="13" t="s">
        <v>25</v>
      </c>
      <c r="S75" s="13" t="s">
        <v>25</v>
      </c>
      <c r="T75" s="13">
        <v>114035.52</v>
      </c>
      <c r="U75" s="14">
        <v>0.34</v>
      </c>
      <c r="V75" s="14">
        <v>1.05</v>
      </c>
      <c r="W75" s="14" t="s">
        <v>25</v>
      </c>
      <c r="X75" s="14" t="s">
        <v>25</v>
      </c>
      <c r="Y75" s="14">
        <v>1.39</v>
      </c>
      <c r="Z75" s="11">
        <v>307.35300000000001</v>
      </c>
      <c r="AA75" s="11">
        <v>2156.4650000000001</v>
      </c>
      <c r="AB75" s="11" t="s">
        <v>25</v>
      </c>
      <c r="AC75" s="11" t="s">
        <v>25</v>
      </c>
      <c r="AD75" s="11">
        <v>2463.8180000000002</v>
      </c>
      <c r="AE75" s="11">
        <v>553.33600000000001</v>
      </c>
      <c r="AF75" s="11">
        <v>468.404</v>
      </c>
      <c r="AG75" s="11" t="s">
        <v>25</v>
      </c>
      <c r="AH75" s="11" t="s">
        <v>25</v>
      </c>
      <c r="AI75" s="11">
        <v>1021.74</v>
      </c>
      <c r="AJ75" s="13">
        <v>307.35300000000001</v>
      </c>
      <c r="AK75" s="13">
        <v>2156.4650000000001</v>
      </c>
      <c r="AL75" s="13" t="s">
        <v>25</v>
      </c>
      <c r="AM75" s="13" t="s">
        <v>25</v>
      </c>
      <c r="AN75" s="13">
        <v>2463.8180000000002</v>
      </c>
      <c r="AO75" s="13">
        <v>553.33600000000001</v>
      </c>
      <c r="AP75" s="13">
        <v>468.404</v>
      </c>
      <c r="AQ75" s="13" t="s">
        <v>25</v>
      </c>
      <c r="AR75" s="13" t="s">
        <v>25</v>
      </c>
      <c r="AS75" s="13">
        <v>1021.74</v>
      </c>
      <c r="AT75" s="15">
        <v>11.474</v>
      </c>
      <c r="AU75" s="15">
        <v>10.029</v>
      </c>
      <c r="AV75" s="15" t="s">
        <v>25</v>
      </c>
      <c r="AW75" s="15" t="s">
        <v>25</v>
      </c>
      <c r="AX75" s="10" t="s">
        <v>6</v>
      </c>
      <c r="AY75" s="10" t="str">
        <f>IFERROR(VLOOKUP(B75,Sales!$B$4:$H$2834,7,FALSE),"Not Found")</f>
        <v>Municipal</v>
      </c>
      <c r="AZ75" s="30">
        <f>IFERROR(SUMIFS(Sales!$K$4:$K$2834,Sales!$B$4:$B$2834,$B75,Sales!$G$4:$G$2834,$D75),"")</f>
        <v>1615381</v>
      </c>
      <c r="BA75" s="30">
        <f>IFERROR(SUMIFS(Sales!$N$4:$N$2834,Sales!$B$4:$B$2834,$B75,Sales!$G$4:$G$2834,$D75),"")</f>
        <v>1063869</v>
      </c>
      <c r="BB75" s="30">
        <f>IFERROR(SUMIFS(Sales!$Q$4:$Q$2834,Sales!$B$4:$B$2834,$B75,Sales!$G$4:$G$2834,$D75),"")</f>
        <v>1959870</v>
      </c>
      <c r="BC75" s="30">
        <f t="shared" si="23"/>
        <v>4639120</v>
      </c>
      <c r="BD75" s="33"/>
      <c r="BE75" s="35">
        <f t="shared" si="24"/>
        <v>1.6708937396193221E-3</v>
      </c>
      <c r="BF75" s="35">
        <f t="shared" si="25"/>
        <v>7.7852442358974641E-3</v>
      </c>
      <c r="BG75" s="35" t="str">
        <f t="shared" si="26"/>
        <v/>
      </c>
      <c r="BH75" s="35">
        <f t="shared" si="27"/>
        <v>2.3671752401317491E-3</v>
      </c>
      <c r="BJ75" s="31">
        <f>IFERROR(SUMIFS(Sales!$J$4:$J$2834,Sales!$B$4:$B$2834,$B75,Sales!$G$4:$G$2834,$D75),"")</f>
        <v>197812.6</v>
      </c>
      <c r="BK75" s="31">
        <f>IFERROR(SUMIFS(Sales!$M$4:$M$2834,Sales!$B$4:$B$2834,$B75,Sales!$G$4:$G$2834,$D75),"")</f>
        <v>90415.2</v>
      </c>
      <c r="BL75" s="31">
        <f>IFERROR(SUMIFS(Sales!$P$4:$P$2834,Sales!$B$4:$B$2834,$B75,Sales!$G$4:$G$2834,$D75),"")</f>
        <v>140104.70000000001</v>
      </c>
      <c r="BM75" s="31">
        <f t="shared" si="28"/>
        <v>428332.5</v>
      </c>
      <c r="BP75" s="36">
        <f t="shared" si="29"/>
        <v>0.3571011131779307</v>
      </c>
      <c r="BQ75" s="36">
        <f t="shared" si="30"/>
        <v>0.6428988868220693</v>
      </c>
      <c r="BR75" s="36" t="str">
        <f t="shared" si="31"/>
        <v/>
      </c>
      <c r="BS75" s="36" t="str">
        <f t="shared" si="32"/>
        <v/>
      </c>
    </row>
    <row r="76" spans="1:82" x14ac:dyDescent="0.35">
      <c r="A76" s="8">
        <v>2020</v>
      </c>
      <c r="B76" s="9">
        <v>4003</v>
      </c>
      <c r="C76" s="10" t="s">
        <v>159</v>
      </c>
      <c r="D76" s="10" t="s">
        <v>32</v>
      </c>
      <c r="E76" s="10" t="s">
        <v>33</v>
      </c>
      <c r="F76" s="11">
        <v>643</v>
      </c>
      <c r="G76" s="11">
        <v>681</v>
      </c>
      <c r="H76" s="11">
        <v>2586</v>
      </c>
      <c r="I76" s="11" t="s">
        <v>25</v>
      </c>
      <c r="J76" s="11">
        <v>3910</v>
      </c>
      <c r="K76" s="12">
        <v>0.2</v>
      </c>
      <c r="L76" s="12">
        <v>0.1</v>
      </c>
      <c r="M76" s="12">
        <v>0.4</v>
      </c>
      <c r="N76" s="12" t="s">
        <v>25</v>
      </c>
      <c r="O76" s="12">
        <v>0.7</v>
      </c>
      <c r="P76" s="13">
        <v>6920</v>
      </c>
      <c r="Q76" s="13">
        <v>7681</v>
      </c>
      <c r="R76" s="13">
        <v>37000</v>
      </c>
      <c r="S76" s="13" t="s">
        <v>25</v>
      </c>
      <c r="T76" s="13">
        <v>51601</v>
      </c>
      <c r="U76" s="14">
        <v>0.2</v>
      </c>
      <c r="V76" s="14">
        <v>0.1</v>
      </c>
      <c r="W76" s="14">
        <v>0.4</v>
      </c>
      <c r="X76" s="14" t="s">
        <v>25</v>
      </c>
      <c r="Y76" s="14">
        <v>0.7</v>
      </c>
      <c r="Z76" s="11">
        <v>812</v>
      </c>
      <c r="AA76" s="11">
        <v>5</v>
      </c>
      <c r="AB76" s="11">
        <v>0</v>
      </c>
      <c r="AC76" s="11" t="s">
        <v>25</v>
      </c>
      <c r="AD76" s="11">
        <v>817</v>
      </c>
      <c r="AE76" s="11">
        <v>66</v>
      </c>
      <c r="AF76" s="11">
        <v>38</v>
      </c>
      <c r="AG76" s="11">
        <v>48</v>
      </c>
      <c r="AH76" s="11" t="s">
        <v>25</v>
      </c>
      <c r="AI76" s="11">
        <v>152</v>
      </c>
      <c r="AJ76" s="13">
        <v>812</v>
      </c>
      <c r="AK76" s="13">
        <v>5</v>
      </c>
      <c r="AL76" s="13">
        <v>0</v>
      </c>
      <c r="AM76" s="13" t="s">
        <v>25</v>
      </c>
      <c r="AN76" s="13">
        <v>817</v>
      </c>
      <c r="AO76" s="13">
        <v>66</v>
      </c>
      <c r="AP76" s="13">
        <v>38</v>
      </c>
      <c r="AQ76" s="13">
        <v>48</v>
      </c>
      <c r="AR76" s="13" t="s">
        <v>25</v>
      </c>
      <c r="AS76" s="13">
        <v>152</v>
      </c>
      <c r="AT76" s="15">
        <v>1.34</v>
      </c>
      <c r="AU76" s="15">
        <v>11.5</v>
      </c>
      <c r="AV76" s="15">
        <v>14.628</v>
      </c>
      <c r="AW76" s="15" t="s">
        <v>25</v>
      </c>
      <c r="AX76" s="10" t="s">
        <v>6</v>
      </c>
      <c r="AY76" s="10" t="str">
        <f>IFERROR(VLOOKUP(B76,Sales!$B$4:$H$2834,7,FALSE),"Not Found")</f>
        <v>Municipal</v>
      </c>
      <c r="AZ76" s="30">
        <f>IFERROR(SUMIFS(Sales!$K$4:$K$2834,Sales!$B$4:$B$2834,$B76,Sales!$G$4:$G$2834,$D76),"")</f>
        <v>114844</v>
      </c>
      <c r="BA76" s="30">
        <f>IFERROR(SUMIFS(Sales!$N$4:$N$2834,Sales!$B$4:$B$2834,$B76,Sales!$G$4:$G$2834,$D76),"")</f>
        <v>70637</v>
      </c>
      <c r="BB76" s="30">
        <f>IFERROR(SUMIFS(Sales!$Q$4:$Q$2834,Sales!$B$4:$B$2834,$B76,Sales!$G$4:$G$2834,$D76),"")</f>
        <v>158696</v>
      </c>
      <c r="BC76" s="30">
        <f t="shared" si="23"/>
        <v>344177</v>
      </c>
      <c r="BD76" s="33"/>
      <c r="BE76" s="35">
        <f t="shared" si="24"/>
        <v>5.5988993765455752E-3</v>
      </c>
      <c r="BF76" s="35">
        <f t="shared" si="25"/>
        <v>9.640839786514149E-3</v>
      </c>
      <c r="BG76" s="35">
        <f t="shared" si="26"/>
        <v>1.6295306750012603E-2</v>
      </c>
      <c r="BH76" s="35">
        <f t="shared" si="27"/>
        <v>1.1360433730318992E-2</v>
      </c>
      <c r="BJ76" s="31">
        <f>IFERROR(SUMIFS(Sales!$J$4:$J$2834,Sales!$B$4:$B$2834,$B76,Sales!$G$4:$G$2834,$D76),"")</f>
        <v>18841</v>
      </c>
      <c r="BK76" s="31">
        <f>IFERROR(SUMIFS(Sales!$M$4:$M$2834,Sales!$B$4:$B$2834,$B76,Sales!$G$4:$G$2834,$D76),"")</f>
        <v>13904</v>
      </c>
      <c r="BL76" s="31">
        <f>IFERROR(SUMIFS(Sales!$P$4:$P$2834,Sales!$B$4:$B$2834,$B76,Sales!$G$4:$G$2834,$D76),"")</f>
        <v>23199</v>
      </c>
      <c r="BM76" s="31">
        <f t="shared" si="28"/>
        <v>55944</v>
      </c>
      <c r="BP76" s="36">
        <f t="shared" si="29"/>
        <v>0.9248291571753986</v>
      </c>
      <c r="BQ76" s="36">
        <f t="shared" si="30"/>
        <v>7.5170842824601361E-2</v>
      </c>
      <c r="BR76" s="36">
        <f t="shared" si="31"/>
        <v>5.4945054945054944E-2</v>
      </c>
      <c r="BS76" s="36">
        <f t="shared" si="32"/>
        <v>0.94505494505494503</v>
      </c>
    </row>
    <row r="77" spans="1:82" x14ac:dyDescent="0.35">
      <c r="A77" s="8">
        <v>2020</v>
      </c>
      <c r="B77" s="9">
        <v>4041</v>
      </c>
      <c r="C77" s="10" t="s">
        <v>160</v>
      </c>
      <c r="D77" s="10" t="s">
        <v>74</v>
      </c>
      <c r="E77" s="10" t="s">
        <v>75</v>
      </c>
      <c r="F77" s="11">
        <v>145</v>
      </c>
      <c r="G77" s="11">
        <v>440</v>
      </c>
      <c r="H77" s="11">
        <v>966</v>
      </c>
      <c r="I77" s="11" t="s">
        <v>25</v>
      </c>
      <c r="J77" s="11">
        <v>1551</v>
      </c>
      <c r="K77" s="12">
        <v>1.7000000000000001E-2</v>
      </c>
      <c r="L77" s="12">
        <v>0.05</v>
      </c>
      <c r="M77" s="12">
        <v>0.11</v>
      </c>
      <c r="N77" s="12" t="s">
        <v>25</v>
      </c>
      <c r="O77" s="12">
        <v>0.17699999999999999</v>
      </c>
      <c r="P77" s="13">
        <v>1983</v>
      </c>
      <c r="Q77" s="13">
        <v>6596</v>
      </c>
      <c r="R77" s="13">
        <v>12562</v>
      </c>
      <c r="S77" s="13" t="s">
        <v>25</v>
      </c>
      <c r="T77" s="13">
        <v>21141</v>
      </c>
      <c r="U77" s="14">
        <v>1.7000000000000001E-2</v>
      </c>
      <c r="V77" s="14">
        <v>0.05</v>
      </c>
      <c r="W77" s="14">
        <v>0.113</v>
      </c>
      <c r="X77" s="14" t="s">
        <v>25</v>
      </c>
      <c r="Y77" s="14">
        <v>0.18</v>
      </c>
      <c r="Z77" s="11">
        <v>54.54</v>
      </c>
      <c r="AA77" s="11">
        <v>102.93</v>
      </c>
      <c r="AB77" s="11">
        <v>170.68</v>
      </c>
      <c r="AC77" s="11" t="s">
        <v>25</v>
      </c>
      <c r="AD77" s="11">
        <v>328.15</v>
      </c>
      <c r="AE77" s="11" t="s">
        <v>25</v>
      </c>
      <c r="AF77" s="11" t="s">
        <v>25</v>
      </c>
      <c r="AG77" s="11" t="s">
        <v>25</v>
      </c>
      <c r="AH77" s="11" t="s">
        <v>25</v>
      </c>
      <c r="AI77" s="11" t="s">
        <v>25</v>
      </c>
      <c r="AJ77" s="13">
        <v>54.54</v>
      </c>
      <c r="AK77" s="13">
        <v>102.93</v>
      </c>
      <c r="AL77" s="13">
        <v>170.68</v>
      </c>
      <c r="AM77" s="13" t="s">
        <v>25</v>
      </c>
      <c r="AN77" s="13">
        <v>328.15</v>
      </c>
      <c r="AO77" s="13" t="s">
        <v>25</v>
      </c>
      <c r="AP77" s="13" t="s">
        <v>25</v>
      </c>
      <c r="AQ77" s="13" t="s">
        <v>25</v>
      </c>
      <c r="AR77" s="13" t="s">
        <v>25</v>
      </c>
      <c r="AS77" s="13" t="s">
        <v>25</v>
      </c>
      <c r="AT77" s="15">
        <v>13.49</v>
      </c>
      <c r="AU77" s="15">
        <v>15</v>
      </c>
      <c r="AV77" s="15">
        <v>12.66</v>
      </c>
      <c r="AW77" s="15" t="s">
        <v>25</v>
      </c>
      <c r="AX77" s="10" t="s">
        <v>6</v>
      </c>
      <c r="AY77" s="10" t="str">
        <f>IFERROR(VLOOKUP(B77,Sales!$B$4:$H$2834,7,FALSE),"Not Found")</f>
        <v>Cooperative</v>
      </c>
      <c r="AZ77" s="30">
        <f>IFERROR(SUMIFS(Sales!$K$4:$K$2834,Sales!$B$4:$B$2834,$B77,Sales!$G$4:$G$2834,$D77),"")</f>
        <v>55387</v>
      </c>
      <c r="BA77" s="30">
        <f>IFERROR(SUMIFS(Sales!$N$4:$N$2834,Sales!$B$4:$B$2834,$B77,Sales!$G$4:$G$2834,$D77),"")</f>
        <v>75855</v>
      </c>
      <c r="BB77" s="30">
        <f>IFERROR(SUMIFS(Sales!$Q$4:$Q$2834,Sales!$B$4:$B$2834,$B77,Sales!$G$4:$G$2834,$D77),"")</f>
        <v>222648</v>
      </c>
      <c r="BC77" s="30">
        <f t="shared" si="23"/>
        <v>353890</v>
      </c>
      <c r="BD77" s="33"/>
      <c r="BE77" s="35">
        <f t="shared" si="24"/>
        <v>2.617942838572228E-3</v>
      </c>
      <c r="BF77" s="35">
        <f t="shared" si="25"/>
        <v>5.8005405049106852E-3</v>
      </c>
      <c r="BG77" s="35">
        <f t="shared" si="26"/>
        <v>4.3386870755632205E-3</v>
      </c>
      <c r="BH77" s="35">
        <f t="shared" si="27"/>
        <v>4.3827177936646977E-3</v>
      </c>
      <c r="BJ77" s="31">
        <f>IFERROR(SUMIFS(Sales!$J$4:$J$2834,Sales!$B$4:$B$2834,$B77,Sales!$G$4:$G$2834,$D77),"")</f>
        <v>7229.3</v>
      </c>
      <c r="BK77" s="31">
        <f>IFERROR(SUMIFS(Sales!$M$4:$M$2834,Sales!$B$4:$B$2834,$B77,Sales!$G$4:$G$2834,$D77),"")</f>
        <v>7298.4</v>
      </c>
      <c r="BL77" s="31">
        <f>IFERROR(SUMIFS(Sales!$P$4:$P$2834,Sales!$B$4:$B$2834,$B77,Sales!$G$4:$G$2834,$D77),"")</f>
        <v>17112</v>
      </c>
      <c r="BM77" s="31">
        <f t="shared" si="28"/>
        <v>31639.7</v>
      </c>
      <c r="BP77" s="36" t="str">
        <f t="shared" si="29"/>
        <v/>
      </c>
      <c r="BQ77" s="36" t="str">
        <f t="shared" si="30"/>
        <v/>
      </c>
      <c r="BR77" s="36" t="str">
        <f t="shared" si="31"/>
        <v/>
      </c>
      <c r="BS77" s="36" t="str">
        <f t="shared" si="32"/>
        <v/>
      </c>
    </row>
    <row r="78" spans="1:82" x14ac:dyDescent="0.35">
      <c r="A78" s="8">
        <v>2020</v>
      </c>
      <c r="B78" s="9">
        <v>4045</v>
      </c>
      <c r="C78" s="10" t="s">
        <v>161</v>
      </c>
      <c r="D78" s="10" t="s">
        <v>53</v>
      </c>
      <c r="E78" s="10" t="s">
        <v>36</v>
      </c>
      <c r="F78" s="11">
        <v>639</v>
      </c>
      <c r="G78" s="11">
        <v>1010</v>
      </c>
      <c r="H78" s="11" t="s">
        <v>25</v>
      </c>
      <c r="I78" s="11" t="s">
        <v>25</v>
      </c>
      <c r="J78" s="11">
        <v>1649</v>
      </c>
      <c r="K78" s="12">
        <v>0.43</v>
      </c>
      <c r="L78" s="12">
        <v>0.28999999999999998</v>
      </c>
      <c r="M78" s="12" t="s">
        <v>25</v>
      </c>
      <c r="N78" s="12" t="s">
        <v>25</v>
      </c>
      <c r="O78" s="12">
        <v>0.72</v>
      </c>
      <c r="P78" s="13">
        <v>7668</v>
      </c>
      <c r="Q78" s="13">
        <v>12120</v>
      </c>
      <c r="R78" s="13" t="s">
        <v>25</v>
      </c>
      <c r="S78" s="13" t="s">
        <v>25</v>
      </c>
      <c r="T78" s="13">
        <v>19788</v>
      </c>
      <c r="U78" s="14">
        <v>0.43</v>
      </c>
      <c r="V78" s="14">
        <v>0.28999999999999998</v>
      </c>
      <c r="W78" s="14" t="s">
        <v>25</v>
      </c>
      <c r="X78" s="14" t="s">
        <v>25</v>
      </c>
      <c r="Y78" s="14">
        <v>0.72</v>
      </c>
      <c r="Z78" s="11">
        <v>360</v>
      </c>
      <c r="AA78" s="11">
        <v>81</v>
      </c>
      <c r="AB78" s="11" t="s">
        <v>25</v>
      </c>
      <c r="AC78" s="11" t="s">
        <v>25</v>
      </c>
      <c r="AD78" s="11">
        <v>441</v>
      </c>
      <c r="AE78" s="11">
        <v>140</v>
      </c>
      <c r="AF78" s="11">
        <v>72</v>
      </c>
      <c r="AG78" s="11" t="s">
        <v>25</v>
      </c>
      <c r="AH78" s="11" t="s">
        <v>25</v>
      </c>
      <c r="AI78" s="11">
        <v>212</v>
      </c>
      <c r="AJ78" s="13">
        <v>361</v>
      </c>
      <c r="AK78" s="13">
        <v>85</v>
      </c>
      <c r="AL78" s="13" t="s">
        <v>25</v>
      </c>
      <c r="AM78" s="13" t="s">
        <v>25</v>
      </c>
      <c r="AN78" s="13">
        <v>446</v>
      </c>
      <c r="AO78" s="13">
        <v>160</v>
      </c>
      <c r="AP78" s="13">
        <v>75</v>
      </c>
      <c r="AQ78" s="13" t="s">
        <v>25</v>
      </c>
      <c r="AR78" s="13" t="s">
        <v>25</v>
      </c>
      <c r="AS78" s="13">
        <v>235</v>
      </c>
      <c r="AT78" s="15">
        <v>12</v>
      </c>
      <c r="AU78" s="15">
        <v>12</v>
      </c>
      <c r="AV78" s="15" t="s">
        <v>25</v>
      </c>
      <c r="AW78" s="15" t="s">
        <v>25</v>
      </c>
      <c r="AX78" s="10" t="s">
        <v>6</v>
      </c>
      <c r="AY78" s="10" t="str">
        <f>IFERROR(VLOOKUP(B78,Sales!$B$4:$H$2834,7,FALSE),"Not Found")</f>
        <v>Municipal</v>
      </c>
      <c r="AZ78" s="30">
        <f>IFERROR(SUMIFS(Sales!$K$4:$K$2834,Sales!$B$4:$B$2834,$B78,Sales!$G$4:$G$2834,$D78),"")</f>
        <v>432809</v>
      </c>
      <c r="BA78" s="30">
        <f>IFERROR(SUMIFS(Sales!$N$4:$N$2834,Sales!$B$4:$B$2834,$B78,Sales!$G$4:$G$2834,$D78),"")</f>
        <v>444619</v>
      </c>
      <c r="BB78" s="30">
        <f>IFERROR(SUMIFS(Sales!$Q$4:$Q$2834,Sales!$B$4:$B$2834,$B78,Sales!$G$4:$G$2834,$D78),"")</f>
        <v>250279</v>
      </c>
      <c r="BC78" s="30">
        <f t="shared" si="23"/>
        <v>1127707</v>
      </c>
      <c r="BD78" s="33"/>
      <c r="BE78" s="35">
        <f t="shared" si="24"/>
        <v>1.4764018308306899E-3</v>
      </c>
      <c r="BF78" s="35">
        <f t="shared" si="25"/>
        <v>2.2716078260263282E-3</v>
      </c>
      <c r="BG78" s="35" t="str">
        <f t="shared" si="26"/>
        <v/>
      </c>
      <c r="BH78" s="35">
        <f t="shared" si="27"/>
        <v>1.4622592570587927E-3</v>
      </c>
      <c r="BJ78" s="31">
        <f>IFERROR(SUMIFS(Sales!$J$4:$J$2834,Sales!$B$4:$B$2834,$B78,Sales!$G$4:$G$2834,$D78),"")</f>
        <v>51753</v>
      </c>
      <c r="BK78" s="31">
        <f>IFERROR(SUMIFS(Sales!$M$4:$M$2834,Sales!$B$4:$B$2834,$B78,Sales!$G$4:$G$2834,$D78),"")</f>
        <v>44653</v>
      </c>
      <c r="BL78" s="31">
        <f>IFERROR(SUMIFS(Sales!$P$4:$P$2834,Sales!$B$4:$B$2834,$B78,Sales!$G$4:$G$2834,$D78),"")</f>
        <v>21507</v>
      </c>
      <c r="BM78" s="31">
        <f t="shared" si="28"/>
        <v>117913</v>
      </c>
      <c r="BP78" s="36">
        <f t="shared" si="29"/>
        <v>0.72</v>
      </c>
      <c r="BQ78" s="36">
        <f t="shared" si="30"/>
        <v>0.28000000000000003</v>
      </c>
      <c r="BR78" s="36" t="str">
        <f t="shared" si="31"/>
        <v/>
      </c>
      <c r="BS78" s="36" t="str">
        <f t="shared" si="32"/>
        <v/>
      </c>
    </row>
    <row r="79" spans="1:82" x14ac:dyDescent="0.35">
      <c r="A79" s="8">
        <v>2020</v>
      </c>
      <c r="B79" s="9">
        <v>4110</v>
      </c>
      <c r="C79" s="10" t="s">
        <v>162</v>
      </c>
      <c r="D79" s="10" t="s">
        <v>163</v>
      </c>
      <c r="E79" s="10" t="s">
        <v>45</v>
      </c>
      <c r="F79" s="11">
        <v>968768</v>
      </c>
      <c r="G79" s="11">
        <v>1087182</v>
      </c>
      <c r="H79" s="11"/>
      <c r="I79" s="11" t="s">
        <v>25</v>
      </c>
      <c r="J79" s="11">
        <v>2055950</v>
      </c>
      <c r="K79" s="12">
        <v>132</v>
      </c>
      <c r="L79" s="12">
        <v>193</v>
      </c>
      <c r="M79" s="12" t="s">
        <v>25</v>
      </c>
      <c r="N79" s="12" t="s">
        <v>25</v>
      </c>
      <c r="O79" s="12">
        <v>325</v>
      </c>
      <c r="P79" s="13">
        <v>9266188</v>
      </c>
      <c r="Q79" s="13">
        <v>13702801</v>
      </c>
      <c r="R79" s="13" t="s">
        <v>25</v>
      </c>
      <c r="S79" s="13" t="s">
        <v>25</v>
      </c>
      <c r="T79" s="13">
        <v>22968989</v>
      </c>
      <c r="U79" s="14">
        <v>132</v>
      </c>
      <c r="V79" s="14">
        <v>193</v>
      </c>
      <c r="W79" s="14" t="s">
        <v>25</v>
      </c>
      <c r="X79" s="14" t="s">
        <v>25</v>
      </c>
      <c r="Y79" s="14">
        <v>325</v>
      </c>
      <c r="Z79" s="11">
        <v>62202</v>
      </c>
      <c r="AA79" s="11">
        <v>144387</v>
      </c>
      <c r="AB79" s="11"/>
      <c r="AC79" s="11" t="s">
        <v>25</v>
      </c>
      <c r="AD79" s="11">
        <v>206589</v>
      </c>
      <c r="AE79" s="11">
        <v>38226</v>
      </c>
      <c r="AF79" s="11">
        <v>54497</v>
      </c>
      <c r="AG79" s="11"/>
      <c r="AH79" s="11" t="s">
        <v>25</v>
      </c>
      <c r="AI79" s="11">
        <v>92723</v>
      </c>
      <c r="AJ79" s="13">
        <v>62202</v>
      </c>
      <c r="AK79" s="13">
        <v>144387</v>
      </c>
      <c r="AL79" s="13" t="s">
        <v>25</v>
      </c>
      <c r="AM79" s="13" t="s">
        <v>25</v>
      </c>
      <c r="AN79" s="13">
        <v>206589</v>
      </c>
      <c r="AO79" s="13">
        <v>38226</v>
      </c>
      <c r="AP79" s="13">
        <v>57497</v>
      </c>
      <c r="AQ79" s="13" t="s">
        <v>25</v>
      </c>
      <c r="AR79" s="13" t="s">
        <v>25</v>
      </c>
      <c r="AS79" s="13">
        <v>95723</v>
      </c>
      <c r="AT79" s="15">
        <v>9.49</v>
      </c>
      <c r="AU79" s="15">
        <v>11.29</v>
      </c>
      <c r="AV79" s="15" t="s">
        <v>25</v>
      </c>
      <c r="AW79" s="15" t="s">
        <v>25</v>
      </c>
      <c r="AX79" s="10" t="s">
        <v>164</v>
      </c>
      <c r="AY79" s="10" t="str">
        <f>IFERROR(VLOOKUP(B79,Sales!$B$4:$H$2834,7,FALSE),"Not Found")</f>
        <v>Investor Owned</v>
      </c>
      <c r="AZ79" s="30">
        <f>IFERROR(SUMIFS(Sales!$K$4:$K$2834,Sales!$B$4:$B$2834,$B79,Sales!$G$4:$G$2834,$D79),"")</f>
        <v>28033759</v>
      </c>
      <c r="BA79" s="30">
        <f>IFERROR(SUMIFS(Sales!$N$4:$N$2834,Sales!$B$4:$B$2834,$B79,Sales!$G$4:$G$2834,$D79),"")</f>
        <v>29211679</v>
      </c>
      <c r="BB79" s="30">
        <f>IFERROR(SUMIFS(Sales!$Q$4:$Q$2834,Sales!$B$4:$B$2834,$B79,Sales!$G$4:$G$2834,$D79),"")</f>
        <v>25879285</v>
      </c>
      <c r="BC79" s="30">
        <f t="shared" si="23"/>
        <v>83124723</v>
      </c>
      <c r="BD79" s="33"/>
      <c r="BE79" s="35">
        <f t="shared" si="24"/>
        <v>3.4557192276640461E-2</v>
      </c>
      <c r="BF79" s="35">
        <f t="shared" si="25"/>
        <v>3.7217374598700746E-2</v>
      </c>
      <c r="BG79" s="35">
        <f t="shared" si="26"/>
        <v>0</v>
      </c>
      <c r="BH79" s="35">
        <f t="shared" si="27"/>
        <v>2.4733315502296471E-2</v>
      </c>
      <c r="BJ79" s="31">
        <f>IFERROR(SUMIFS(Sales!$J$4:$J$2834,Sales!$B$4:$B$2834,$B79,Sales!$G$4:$G$2834,$D79),"")</f>
        <v>3090760.8000000003</v>
      </c>
      <c r="BK79" s="31">
        <f>IFERROR(SUMIFS(Sales!$M$4:$M$2834,Sales!$B$4:$B$2834,$B79,Sales!$G$4:$G$2834,$D79),"")</f>
        <v>1437678.9</v>
      </c>
      <c r="BL79" s="31">
        <f>IFERROR(SUMIFS(Sales!$P$4:$P$2834,Sales!$B$4:$B$2834,$B79,Sales!$G$4:$G$2834,$D79),"")</f>
        <v>514332.30000000005</v>
      </c>
      <c r="BM79" s="31">
        <f t="shared" si="28"/>
        <v>5042772</v>
      </c>
      <c r="BP79" s="36">
        <f t="shared" si="29"/>
        <v>0.61936910025092606</v>
      </c>
      <c r="BQ79" s="36">
        <f t="shared" si="30"/>
        <v>0.38063089974907394</v>
      </c>
      <c r="BR79" s="36">
        <f t="shared" si="31"/>
        <v>0.72598600189054929</v>
      </c>
      <c r="BS79" s="36">
        <f t="shared" si="32"/>
        <v>0.27401399810945076</v>
      </c>
      <c r="BV79" s="38">
        <f t="shared" ref="BV79:BV81" si="33">IFERROR((G79+H79)/$BV$3,"")</f>
        <v>0.10296789606359112</v>
      </c>
      <c r="BW79" s="37">
        <f t="shared" ref="BW79:BW81" si="34">IFERROR(BR79*BV79,"")</f>
        <v>7.4753251186288144E-2</v>
      </c>
      <c r="BX79" s="37">
        <f t="shared" ref="BX79:BX81" si="35">IFERROR(BS79*BV79,"")</f>
        <v>2.8214644877302981E-2</v>
      </c>
      <c r="CB79" s="38">
        <f t="shared" ref="CB79:CB81" si="36">IFERROR((F79)/$CB$3,"")</f>
        <v>9.7063083469795225E-2</v>
      </c>
      <c r="CC79" s="37">
        <f t="shared" ref="CC79:CC81" si="37">IFERROR(BP79*CB79,"")</f>
        <v>6.0117874676267606E-2</v>
      </c>
      <c r="CD79" s="37">
        <f t="shared" ref="CD79:CD81" si="38">IFERROR(BQ79*CB79,"")</f>
        <v>3.6945208793527619E-2</v>
      </c>
    </row>
    <row r="80" spans="1:82" x14ac:dyDescent="0.35">
      <c r="A80" s="8">
        <v>2020</v>
      </c>
      <c r="B80" s="9">
        <v>4176</v>
      </c>
      <c r="C80" s="10" t="s">
        <v>165</v>
      </c>
      <c r="D80" s="10" t="s">
        <v>94</v>
      </c>
      <c r="E80" s="10" t="s">
        <v>95</v>
      </c>
      <c r="F80" s="11">
        <v>134591.1</v>
      </c>
      <c r="G80" s="11">
        <v>142881.1</v>
      </c>
      <c r="H80" s="11">
        <v>42678.8</v>
      </c>
      <c r="I80" s="11" t="s">
        <v>25</v>
      </c>
      <c r="J80" s="11">
        <v>320151</v>
      </c>
      <c r="K80" s="12">
        <v>18.350000000000001</v>
      </c>
      <c r="L80" s="12">
        <v>22.76</v>
      </c>
      <c r="M80" s="12">
        <v>6.8</v>
      </c>
      <c r="N80" s="12" t="s">
        <v>25</v>
      </c>
      <c r="O80" s="12">
        <v>47.91</v>
      </c>
      <c r="P80" s="13">
        <v>839881.8</v>
      </c>
      <c r="Q80" s="13">
        <v>1650257.5</v>
      </c>
      <c r="R80" s="13">
        <v>492934.1</v>
      </c>
      <c r="S80" s="13" t="s">
        <v>25</v>
      </c>
      <c r="T80" s="13">
        <v>2983073.4</v>
      </c>
      <c r="U80" s="14">
        <v>18.350000000000001</v>
      </c>
      <c r="V80" s="14">
        <v>22.76</v>
      </c>
      <c r="W80" s="14">
        <v>6.8</v>
      </c>
      <c r="X80" s="14" t="s">
        <v>25</v>
      </c>
      <c r="Y80" s="14">
        <v>47.91</v>
      </c>
      <c r="Z80" s="11">
        <v>48822.684999999998</v>
      </c>
      <c r="AA80" s="11">
        <v>29845.911</v>
      </c>
      <c r="AB80" s="11">
        <v>8915.0120000000006</v>
      </c>
      <c r="AC80" s="11" t="s">
        <v>25</v>
      </c>
      <c r="AD80" s="11">
        <v>87583.607999999993</v>
      </c>
      <c r="AE80" s="11">
        <v>15299.578</v>
      </c>
      <c r="AF80" s="11">
        <v>23249.796999999999</v>
      </c>
      <c r="AG80" s="11">
        <v>9420.5849999999991</v>
      </c>
      <c r="AH80" s="11" t="s">
        <v>25</v>
      </c>
      <c r="AI80" s="11">
        <v>47969.96</v>
      </c>
      <c r="AJ80" s="13">
        <v>48822.684999999998</v>
      </c>
      <c r="AK80" s="13">
        <v>29845.911</v>
      </c>
      <c r="AL80" s="13">
        <v>8915.0120000000006</v>
      </c>
      <c r="AM80" s="13" t="s">
        <v>25</v>
      </c>
      <c r="AN80" s="13">
        <v>87583.607999999993</v>
      </c>
      <c r="AO80" s="13">
        <v>15299.578</v>
      </c>
      <c r="AP80" s="13">
        <v>23249.796999999999</v>
      </c>
      <c r="AQ80" s="13">
        <v>9420.5849999999991</v>
      </c>
      <c r="AR80" s="13" t="s">
        <v>25</v>
      </c>
      <c r="AS80" s="13">
        <v>47969.96</v>
      </c>
      <c r="AT80" s="15">
        <v>5.6959999999999997</v>
      </c>
      <c r="AU80" s="15">
        <v>11.599</v>
      </c>
      <c r="AV80" s="15">
        <v>11.599</v>
      </c>
      <c r="AW80" s="15" t="s">
        <v>25</v>
      </c>
      <c r="AX80" s="10" t="s">
        <v>166</v>
      </c>
      <c r="AY80" s="10" t="str">
        <f>IFERROR(VLOOKUP(B80,Sales!$B$4:$H$2834,7,FALSE),"Not Found")</f>
        <v>Investor Owned</v>
      </c>
      <c r="AZ80" s="30">
        <f>IFERROR(SUMIFS(Sales!$K$4:$K$2834,Sales!$B$4:$B$2834,$B80,Sales!$G$4:$G$2834,$D80),"")</f>
        <v>10055565</v>
      </c>
      <c r="BA80" s="30">
        <f>IFERROR(SUMIFS(Sales!$N$4:$N$2834,Sales!$B$4:$B$2834,$B80,Sales!$G$4:$G$2834,$D80),"")</f>
        <v>8070895</v>
      </c>
      <c r="BB80" s="30">
        <f>IFERROR(SUMIFS(Sales!$Q$4:$Q$2834,Sales!$B$4:$B$2834,$B80,Sales!$G$4:$G$2834,$D80),"")</f>
        <v>1868615</v>
      </c>
      <c r="BC80" s="30">
        <f t="shared" si="23"/>
        <v>19995075</v>
      </c>
      <c r="BD80" s="33"/>
      <c r="BE80" s="35">
        <f t="shared" si="24"/>
        <v>1.3384737704942487E-2</v>
      </c>
      <c r="BF80" s="35">
        <f t="shared" si="25"/>
        <v>1.7703253480561947E-2</v>
      </c>
      <c r="BG80" s="35">
        <f t="shared" si="26"/>
        <v>2.2839803811914174E-2</v>
      </c>
      <c r="BH80" s="35">
        <f t="shared" si="27"/>
        <v>1.6011492830109414E-2</v>
      </c>
      <c r="BJ80" s="31">
        <f>IFERROR(SUMIFS(Sales!$J$4:$J$2834,Sales!$B$4:$B$2834,$B80,Sales!$G$4:$G$2834,$D80),"")</f>
        <v>2011090.2</v>
      </c>
      <c r="BK80" s="31">
        <f>IFERROR(SUMIFS(Sales!$M$4:$M$2834,Sales!$B$4:$B$2834,$B80,Sales!$G$4:$G$2834,$D80),"")</f>
        <v>863809.2</v>
      </c>
      <c r="BL80" s="31">
        <f>IFERROR(SUMIFS(Sales!$P$4:$P$2834,Sales!$B$4:$B$2834,$B80,Sales!$G$4:$G$2834,$D80),"")</f>
        <v>137532.5</v>
      </c>
      <c r="BM80" s="31">
        <f t="shared" si="28"/>
        <v>3012431.9</v>
      </c>
      <c r="BP80" s="36">
        <f t="shared" si="29"/>
        <v>0.76139990567706572</v>
      </c>
      <c r="BQ80" s="36">
        <f t="shared" si="30"/>
        <v>0.2386000943229343</v>
      </c>
      <c r="BR80" s="36">
        <f t="shared" si="31"/>
        <v>0.54263215546741039</v>
      </c>
      <c r="BS80" s="36">
        <f t="shared" si="32"/>
        <v>0.45736784453258977</v>
      </c>
      <c r="BV80" s="38">
        <f t="shared" si="33"/>
        <v>1.7574529836559438E-2</v>
      </c>
      <c r="BW80" s="37">
        <f t="shared" si="34"/>
        <v>9.5365050065385638E-3</v>
      </c>
      <c r="BX80" s="37">
        <f t="shared" si="35"/>
        <v>8.0380248300208779E-3</v>
      </c>
      <c r="CB80" s="38">
        <f t="shared" si="36"/>
        <v>1.3484990393563327E-2</v>
      </c>
      <c r="CC80" s="37">
        <f t="shared" si="37"/>
        <v>1.0267470413715254E-2</v>
      </c>
      <c r="CD80" s="37">
        <f t="shared" si="38"/>
        <v>3.2175199798480728E-3</v>
      </c>
    </row>
    <row r="81" spans="1:82" x14ac:dyDescent="0.35">
      <c r="A81" s="8">
        <v>2020</v>
      </c>
      <c r="B81" s="9">
        <v>4226</v>
      </c>
      <c r="C81" s="10" t="s">
        <v>167</v>
      </c>
      <c r="D81" s="10" t="s">
        <v>122</v>
      </c>
      <c r="E81" s="10" t="s">
        <v>123</v>
      </c>
      <c r="F81" s="11">
        <v>431803</v>
      </c>
      <c r="G81" s="11">
        <v>207772</v>
      </c>
      <c r="H81" s="11"/>
      <c r="I81" s="11" t="s">
        <v>25</v>
      </c>
      <c r="J81" s="11">
        <v>639575</v>
      </c>
      <c r="K81" s="12">
        <v>35.4</v>
      </c>
      <c r="L81" s="12">
        <v>41.5</v>
      </c>
      <c r="M81" s="12" t="s">
        <v>25</v>
      </c>
      <c r="N81" s="12" t="s">
        <v>25</v>
      </c>
      <c r="O81" s="12">
        <v>76.900000000000006</v>
      </c>
      <c r="P81" s="13">
        <v>4444901</v>
      </c>
      <c r="Q81" s="13">
        <v>2279328</v>
      </c>
      <c r="R81" s="13" t="s">
        <v>25</v>
      </c>
      <c r="S81" s="13" t="s">
        <v>25</v>
      </c>
      <c r="T81" s="13">
        <v>6724229</v>
      </c>
      <c r="U81" s="14" t="s">
        <v>25</v>
      </c>
      <c r="V81" s="14" t="s">
        <v>25</v>
      </c>
      <c r="W81" s="14" t="s">
        <v>25</v>
      </c>
      <c r="X81" s="14" t="s">
        <v>25</v>
      </c>
      <c r="Y81" s="14" t="s">
        <v>25</v>
      </c>
      <c r="Z81" s="11">
        <v>24988</v>
      </c>
      <c r="AA81" s="11">
        <v>58818</v>
      </c>
      <c r="AB81" s="11"/>
      <c r="AC81" s="11" t="s">
        <v>25</v>
      </c>
      <c r="AD81" s="11">
        <v>83806</v>
      </c>
      <c r="AE81" s="11">
        <v>10406</v>
      </c>
      <c r="AF81" s="11">
        <v>10457</v>
      </c>
      <c r="AG81" s="11"/>
      <c r="AH81" s="11" t="s">
        <v>25</v>
      </c>
      <c r="AI81" s="11">
        <v>20863</v>
      </c>
      <c r="AJ81" s="13">
        <v>24988</v>
      </c>
      <c r="AK81" s="13">
        <v>59468</v>
      </c>
      <c r="AL81" s="13" t="s">
        <v>25</v>
      </c>
      <c r="AM81" s="13" t="s">
        <v>25</v>
      </c>
      <c r="AN81" s="13">
        <v>84456</v>
      </c>
      <c r="AO81" s="13">
        <v>10413</v>
      </c>
      <c r="AP81" s="13">
        <v>10536</v>
      </c>
      <c r="AQ81" s="13" t="s">
        <v>25</v>
      </c>
      <c r="AR81" s="13" t="s">
        <v>25</v>
      </c>
      <c r="AS81" s="13">
        <v>20949</v>
      </c>
      <c r="AT81" s="15">
        <v>10.29</v>
      </c>
      <c r="AU81" s="15">
        <v>10.97</v>
      </c>
      <c r="AV81" s="15" t="s">
        <v>25</v>
      </c>
      <c r="AW81" s="15" t="s">
        <v>25</v>
      </c>
      <c r="AX81" s="10" t="s">
        <v>6</v>
      </c>
      <c r="AY81" s="10" t="str">
        <f>IFERROR(VLOOKUP(B81,Sales!$B$4:$H$2834,7,FALSE),"Not Found")</f>
        <v>Investor Owned</v>
      </c>
      <c r="AZ81" s="30">
        <f>IFERROR(SUMIFS(Sales!$K$4:$K$2834,Sales!$B$4:$B$2834,$B81,Sales!$G$4:$G$2834,$D81),"")</f>
        <v>14179463</v>
      </c>
      <c r="BA81" s="30">
        <f>IFERROR(SUMIFS(Sales!$N$4:$N$2834,Sales!$B$4:$B$2834,$B81,Sales!$G$4:$G$2834,$D81),"")</f>
        <v>34868851</v>
      </c>
      <c r="BB81" s="30">
        <f>IFERROR(SUMIFS(Sales!$Q$4:$Q$2834,Sales!$B$4:$B$2834,$B81,Sales!$G$4:$G$2834,$D81),"")</f>
        <v>425121</v>
      </c>
      <c r="BC81" s="30">
        <f t="shared" si="23"/>
        <v>49473435</v>
      </c>
      <c r="BD81" s="33"/>
      <c r="BE81" s="35">
        <f t="shared" si="24"/>
        <v>3.0452704732189081E-2</v>
      </c>
      <c r="BF81" s="35">
        <f t="shared" si="25"/>
        <v>5.9586706771611146E-3</v>
      </c>
      <c r="BG81" s="35">
        <f t="shared" si="26"/>
        <v>0</v>
      </c>
      <c r="BH81" s="35">
        <f t="shared" si="27"/>
        <v>1.2927644906807057E-2</v>
      </c>
      <c r="BJ81" s="31">
        <f>IFERROR(SUMIFS(Sales!$J$4:$J$2834,Sales!$B$4:$B$2834,$B81,Sales!$G$4:$G$2834,$D81),"")</f>
        <v>3442687</v>
      </c>
      <c r="BK81" s="31">
        <f>IFERROR(SUMIFS(Sales!$M$4:$M$2834,Sales!$B$4:$B$2834,$B81,Sales!$G$4:$G$2834,$D81),"")</f>
        <v>4246162</v>
      </c>
      <c r="BL81" s="31">
        <f>IFERROR(SUMIFS(Sales!$P$4:$P$2834,Sales!$B$4:$B$2834,$B81,Sales!$G$4:$G$2834,$D81),"")</f>
        <v>40346</v>
      </c>
      <c r="BM81" s="31">
        <f t="shared" si="28"/>
        <v>7729195</v>
      </c>
      <c r="BP81" s="36">
        <f t="shared" si="29"/>
        <v>0.70599536644629035</v>
      </c>
      <c r="BQ81" s="36">
        <f t="shared" si="30"/>
        <v>0.29400463355370965</v>
      </c>
      <c r="BR81" s="36">
        <f t="shared" si="31"/>
        <v>0.84905088415734387</v>
      </c>
      <c r="BS81" s="36">
        <f t="shared" si="32"/>
        <v>0.15094911584265608</v>
      </c>
      <c r="BV81" s="38">
        <f t="shared" si="33"/>
        <v>1.9678255987428464E-2</v>
      </c>
      <c r="BW81" s="37">
        <f t="shared" si="34"/>
        <v>1.6707840644800683E-2</v>
      </c>
      <c r="BX81" s="37">
        <f t="shared" si="35"/>
        <v>2.97041534262778E-3</v>
      </c>
      <c r="CB81" s="38">
        <f t="shared" si="36"/>
        <v>4.3263330984826077E-2</v>
      </c>
      <c r="CC81" s="37">
        <f t="shared" si="37"/>
        <v>3.0543711212319434E-2</v>
      </c>
      <c r="CD81" s="37">
        <f t="shared" si="38"/>
        <v>1.2719619772506643E-2</v>
      </c>
    </row>
    <row r="82" spans="1:82" x14ac:dyDescent="0.35">
      <c r="A82" s="8">
        <v>2020</v>
      </c>
      <c r="B82" s="9">
        <v>4237</v>
      </c>
      <c r="C82" s="10" t="s">
        <v>168</v>
      </c>
      <c r="D82" s="10" t="s">
        <v>53</v>
      </c>
      <c r="E82" s="10" t="s">
        <v>85</v>
      </c>
      <c r="F82" s="11" t="s">
        <v>25</v>
      </c>
      <c r="G82" s="11" t="s">
        <v>25</v>
      </c>
      <c r="H82" s="11" t="s">
        <v>25</v>
      </c>
      <c r="I82" s="11" t="s">
        <v>25</v>
      </c>
      <c r="J82" s="11" t="s">
        <v>25</v>
      </c>
      <c r="K82" s="12" t="s">
        <v>25</v>
      </c>
      <c r="L82" s="12" t="s">
        <v>25</v>
      </c>
      <c r="M82" s="12" t="s">
        <v>25</v>
      </c>
      <c r="N82" s="12" t="s">
        <v>25</v>
      </c>
      <c r="O82" s="12" t="s">
        <v>25</v>
      </c>
      <c r="P82" s="13" t="s">
        <v>25</v>
      </c>
      <c r="Q82" s="13" t="s">
        <v>25</v>
      </c>
      <c r="R82" s="13" t="s">
        <v>25</v>
      </c>
      <c r="S82" s="13" t="s">
        <v>25</v>
      </c>
      <c r="T82" s="13" t="s">
        <v>25</v>
      </c>
      <c r="U82" s="14" t="s">
        <v>25</v>
      </c>
      <c r="V82" s="14" t="s">
        <v>25</v>
      </c>
      <c r="W82" s="14" t="s">
        <v>25</v>
      </c>
      <c r="X82" s="14" t="s">
        <v>25</v>
      </c>
      <c r="Y82" s="14" t="s">
        <v>25</v>
      </c>
      <c r="Z82" s="11" t="s">
        <v>25</v>
      </c>
      <c r="AA82" s="11" t="s">
        <v>25</v>
      </c>
      <c r="AB82" s="11" t="s">
        <v>25</v>
      </c>
      <c r="AC82" s="11" t="s">
        <v>25</v>
      </c>
      <c r="AD82" s="11" t="s">
        <v>25</v>
      </c>
      <c r="AE82" s="11" t="s">
        <v>25</v>
      </c>
      <c r="AF82" s="11" t="s">
        <v>25</v>
      </c>
      <c r="AG82" s="11" t="s">
        <v>25</v>
      </c>
      <c r="AH82" s="11" t="s">
        <v>25</v>
      </c>
      <c r="AI82" s="11" t="s">
        <v>25</v>
      </c>
      <c r="AJ82" s="13" t="s">
        <v>25</v>
      </c>
      <c r="AK82" s="13" t="s">
        <v>25</v>
      </c>
      <c r="AL82" s="13" t="s">
        <v>25</v>
      </c>
      <c r="AM82" s="13" t="s">
        <v>25</v>
      </c>
      <c r="AN82" s="13" t="s">
        <v>25</v>
      </c>
      <c r="AO82" s="13" t="s">
        <v>25</v>
      </c>
      <c r="AP82" s="13" t="s">
        <v>25</v>
      </c>
      <c r="AQ82" s="13" t="s">
        <v>25</v>
      </c>
      <c r="AR82" s="13" t="s">
        <v>25</v>
      </c>
      <c r="AS82" s="13" t="s">
        <v>25</v>
      </c>
      <c r="AT82" s="15" t="s">
        <v>25</v>
      </c>
      <c r="AU82" s="15" t="s">
        <v>25</v>
      </c>
      <c r="AV82" s="15" t="s">
        <v>25</v>
      </c>
      <c r="AW82" s="15" t="s">
        <v>25</v>
      </c>
      <c r="AX82" s="10" t="s">
        <v>6</v>
      </c>
      <c r="AY82" s="10" t="str">
        <f>IFERROR(VLOOKUP(B82,Sales!$B$4:$H$2834,7,FALSE),"Not Found")</f>
        <v>Cooperative</v>
      </c>
      <c r="AZ82" s="30">
        <f>IFERROR(SUMIFS(Sales!$K$4:$K$2834,Sales!$B$4:$B$2834,$B82,Sales!$G$4:$G$2834,$D82),"")</f>
        <v>121427</v>
      </c>
      <c r="BA82" s="30">
        <f>IFERROR(SUMIFS(Sales!$N$4:$N$2834,Sales!$B$4:$B$2834,$B82,Sales!$G$4:$G$2834,$D82),"")</f>
        <v>33048</v>
      </c>
      <c r="BB82" s="30">
        <f>IFERROR(SUMIFS(Sales!$Q$4:$Q$2834,Sales!$B$4:$B$2834,$B82,Sales!$G$4:$G$2834,$D82),"")</f>
        <v>81655</v>
      </c>
      <c r="BC82" s="30">
        <f t="shared" si="23"/>
        <v>236130</v>
      </c>
      <c r="BD82" s="33"/>
      <c r="BE82" s="35" t="str">
        <f t="shared" si="24"/>
        <v/>
      </c>
      <c r="BF82" s="35" t="str">
        <f t="shared" si="25"/>
        <v/>
      </c>
      <c r="BG82" s="35" t="str">
        <f t="shared" si="26"/>
        <v/>
      </c>
      <c r="BH82" s="35">
        <f t="shared" si="27"/>
        <v>0</v>
      </c>
      <c r="BJ82" s="31">
        <f>IFERROR(SUMIFS(Sales!$J$4:$J$2834,Sales!$B$4:$B$2834,$B82,Sales!$G$4:$G$2834,$D82),"")</f>
        <v>13249.6</v>
      </c>
      <c r="BK82" s="31">
        <f>IFERROR(SUMIFS(Sales!$M$4:$M$2834,Sales!$B$4:$B$2834,$B82,Sales!$G$4:$G$2834,$D82),"")</f>
        <v>2956.7</v>
      </c>
      <c r="BL82" s="31">
        <f>IFERROR(SUMIFS(Sales!$P$4:$P$2834,Sales!$B$4:$B$2834,$B82,Sales!$G$4:$G$2834,$D82),"")</f>
        <v>6983.9</v>
      </c>
      <c r="BM82" s="31">
        <f t="shared" si="28"/>
        <v>23190.199999999997</v>
      </c>
      <c r="BP82" s="36" t="str">
        <f t="shared" si="29"/>
        <v/>
      </c>
      <c r="BQ82" s="36" t="str">
        <f t="shared" si="30"/>
        <v/>
      </c>
      <c r="BR82" s="36" t="str">
        <f t="shared" si="31"/>
        <v/>
      </c>
      <c r="BS82" s="36" t="str">
        <f t="shared" si="32"/>
        <v/>
      </c>
    </row>
    <row r="83" spans="1:82" x14ac:dyDescent="0.35">
      <c r="A83" s="8">
        <v>2020</v>
      </c>
      <c r="B83" s="9">
        <v>4254</v>
      </c>
      <c r="C83" s="10" t="s">
        <v>169</v>
      </c>
      <c r="D83" s="10" t="s">
        <v>70</v>
      </c>
      <c r="E83" s="10" t="s">
        <v>36</v>
      </c>
      <c r="F83" s="11">
        <v>173625</v>
      </c>
      <c r="G83" s="11">
        <v>257255.36</v>
      </c>
      <c r="H83" s="11">
        <v>157672.64000000001</v>
      </c>
      <c r="I83" s="11" t="s">
        <v>25</v>
      </c>
      <c r="J83" s="11">
        <v>588553</v>
      </c>
      <c r="K83" s="12">
        <v>16.7</v>
      </c>
      <c r="L83" s="12">
        <v>34</v>
      </c>
      <c r="M83" s="12">
        <v>20.8</v>
      </c>
      <c r="N83" s="12" t="s">
        <v>25</v>
      </c>
      <c r="O83" s="12">
        <v>71.5</v>
      </c>
      <c r="P83" s="13">
        <v>2259866</v>
      </c>
      <c r="Q83" s="13">
        <v>3932519.36</v>
      </c>
      <c r="R83" s="13">
        <v>1382760.64</v>
      </c>
      <c r="S83" s="13" t="s">
        <v>25</v>
      </c>
      <c r="T83" s="13">
        <v>7575146</v>
      </c>
      <c r="U83" s="14">
        <v>16.7</v>
      </c>
      <c r="V83" s="14">
        <v>34</v>
      </c>
      <c r="W83" s="14">
        <v>20.8</v>
      </c>
      <c r="X83" s="14" t="s">
        <v>25</v>
      </c>
      <c r="Y83" s="14">
        <v>71.5</v>
      </c>
      <c r="Z83" s="11">
        <v>20258.289000000001</v>
      </c>
      <c r="AA83" s="11">
        <v>31525.466</v>
      </c>
      <c r="AB83" s="11">
        <v>19322.060000000001</v>
      </c>
      <c r="AC83" s="11" t="s">
        <v>25</v>
      </c>
      <c r="AD83" s="11">
        <v>71105.815000000002</v>
      </c>
      <c r="AE83" s="11">
        <v>18131.052</v>
      </c>
      <c r="AF83" s="11">
        <v>13530.314</v>
      </c>
      <c r="AG83" s="11">
        <v>8292.7729999999992</v>
      </c>
      <c r="AH83" s="11" t="s">
        <v>25</v>
      </c>
      <c r="AI83" s="11">
        <v>39954.139000000003</v>
      </c>
      <c r="AJ83" s="13">
        <v>20258.289000000001</v>
      </c>
      <c r="AK83" s="13">
        <v>31525.466</v>
      </c>
      <c r="AL83" s="13">
        <v>19322.060000000001</v>
      </c>
      <c r="AM83" s="13" t="s">
        <v>25</v>
      </c>
      <c r="AN83" s="13">
        <v>71105.815000000002</v>
      </c>
      <c r="AO83" s="13">
        <v>18131.052</v>
      </c>
      <c r="AP83" s="13">
        <v>13530.314</v>
      </c>
      <c r="AQ83" s="13">
        <v>8292.7729999999992</v>
      </c>
      <c r="AR83" s="13" t="s">
        <v>25</v>
      </c>
      <c r="AS83" s="13">
        <v>39954.139000000003</v>
      </c>
      <c r="AT83" s="15">
        <v>6.9</v>
      </c>
      <c r="AU83" s="15">
        <v>12.4</v>
      </c>
      <c r="AV83" s="15">
        <v>12.4</v>
      </c>
      <c r="AW83" s="15" t="s">
        <v>25</v>
      </c>
      <c r="AX83" s="10" t="s">
        <v>170</v>
      </c>
      <c r="AY83" s="10" t="str">
        <f>IFERROR(VLOOKUP(B83,Sales!$B$4:$H$2834,7,FALSE),"Not Found")</f>
        <v>Investor Owned</v>
      </c>
      <c r="AZ83" s="30">
        <f>IFERROR(SUMIFS(Sales!$K$4:$K$2834,Sales!$B$4:$B$2834,$B83,Sales!$G$4:$G$2834,$D83),"")</f>
        <v>13331252</v>
      </c>
      <c r="BA83" s="30">
        <f>IFERROR(SUMIFS(Sales!$N$4:$N$2834,Sales!$B$4:$B$2834,$B83,Sales!$G$4:$G$2834,$D83),"")</f>
        <v>12063246</v>
      </c>
      <c r="BB83" s="30">
        <f>IFERROR(SUMIFS(Sales!$Q$4:$Q$2834,Sales!$B$4:$B$2834,$B83,Sales!$G$4:$G$2834,$D83),"")</f>
        <v>9644848</v>
      </c>
      <c r="BC83" s="30">
        <f t="shared" si="23"/>
        <v>35039346</v>
      </c>
      <c r="BD83" s="33"/>
      <c r="BE83" s="35">
        <f t="shared" si="24"/>
        <v>1.3023908032043802E-2</v>
      </c>
      <c r="BF83" s="35">
        <f t="shared" si="25"/>
        <v>2.1325550353528393E-2</v>
      </c>
      <c r="BG83" s="35">
        <f t="shared" si="26"/>
        <v>1.6347861573349835E-2</v>
      </c>
      <c r="BH83" s="35">
        <f t="shared" si="27"/>
        <v>1.6796917385387272E-2</v>
      </c>
      <c r="BJ83" s="31">
        <f>IFERROR(SUMIFS(Sales!$J$4:$J$2834,Sales!$B$4:$B$2834,$B83,Sales!$G$4:$G$2834,$D83),"")</f>
        <v>2078770.9</v>
      </c>
      <c r="BK83" s="31">
        <f>IFERROR(SUMIFS(Sales!$M$4:$M$2834,Sales!$B$4:$B$2834,$B83,Sales!$G$4:$G$2834,$D83),"")</f>
        <v>1483119.5</v>
      </c>
      <c r="BL83" s="31">
        <f>IFERROR(SUMIFS(Sales!$P$4:$P$2834,Sales!$B$4:$B$2834,$B83,Sales!$G$4:$G$2834,$D83),"")</f>
        <v>585559.79999999993</v>
      </c>
      <c r="BM83" s="31">
        <f t="shared" si="28"/>
        <v>4147450.1999999997</v>
      </c>
      <c r="BP83" s="36">
        <f t="shared" si="29"/>
        <v>0.52770608904174732</v>
      </c>
      <c r="BQ83" s="36">
        <f t="shared" si="30"/>
        <v>0.47229391095825268</v>
      </c>
      <c r="BR83" s="36">
        <f t="shared" si="31"/>
        <v>0.69969859756102515</v>
      </c>
      <c r="BS83" s="36">
        <f t="shared" si="32"/>
        <v>0.30030140243897491</v>
      </c>
      <c r="BV83" s="38">
        <f>IFERROR((G83+H83)/$BV$3,"")</f>
        <v>3.9298170111235958E-2</v>
      </c>
      <c r="BW83" s="37">
        <f>IFERROR(BR83*BV83,"")</f>
        <v>2.7496874513546397E-2</v>
      </c>
      <c r="BX83" s="37">
        <f>IFERROR(BS83*BV83,"")</f>
        <v>1.1801295597689564E-2</v>
      </c>
      <c r="CB83" s="38">
        <f>IFERROR((F83)/$CB$3,"")</f>
        <v>1.7395886184765803E-2</v>
      </c>
      <c r="CC83" s="37">
        <f>IFERROR(BP83*CB83,"")</f>
        <v>9.1799150639781252E-3</v>
      </c>
      <c r="CD83" s="37">
        <f>IFERROR(BQ83*CB83,"")</f>
        <v>8.2159711207876775E-3</v>
      </c>
    </row>
    <row r="84" spans="1:82" x14ac:dyDescent="0.35">
      <c r="A84" s="8">
        <v>2020</v>
      </c>
      <c r="B84" s="9">
        <v>4317</v>
      </c>
      <c r="C84" s="10" t="s">
        <v>171</v>
      </c>
      <c r="D84" s="10" t="s">
        <v>116</v>
      </c>
      <c r="E84" s="10" t="s">
        <v>75</v>
      </c>
      <c r="F84" s="11">
        <v>290</v>
      </c>
      <c r="G84" s="11">
        <v>246</v>
      </c>
      <c r="H84" s="11" t="s">
        <v>25</v>
      </c>
      <c r="I84" s="11" t="s">
        <v>25</v>
      </c>
      <c r="J84" s="11">
        <v>536</v>
      </c>
      <c r="K84" s="12">
        <v>3.3000000000000002E-2</v>
      </c>
      <c r="L84" s="12">
        <v>2.8000000000000001E-2</v>
      </c>
      <c r="M84" s="12" t="s">
        <v>25</v>
      </c>
      <c r="N84" s="12" t="s">
        <v>25</v>
      </c>
      <c r="O84" s="12">
        <v>6.0999999999999999E-2</v>
      </c>
      <c r="P84" s="13">
        <v>5783</v>
      </c>
      <c r="Q84" s="13">
        <v>3196</v>
      </c>
      <c r="R84" s="13" t="s">
        <v>25</v>
      </c>
      <c r="S84" s="13" t="s">
        <v>25</v>
      </c>
      <c r="T84" s="13">
        <v>8979</v>
      </c>
      <c r="U84" s="14">
        <v>3.3000000000000002E-2</v>
      </c>
      <c r="V84" s="14">
        <v>2.8000000000000001E-2</v>
      </c>
      <c r="W84" s="14" t="s">
        <v>25</v>
      </c>
      <c r="X84" s="14" t="s">
        <v>25</v>
      </c>
      <c r="Y84" s="14">
        <v>6.0999999999999999E-2</v>
      </c>
      <c r="Z84" s="11">
        <v>137.46</v>
      </c>
      <c r="AA84" s="11">
        <v>53.77</v>
      </c>
      <c r="AB84" s="11" t="s">
        <v>25</v>
      </c>
      <c r="AC84" s="11" t="s">
        <v>25</v>
      </c>
      <c r="AD84" s="11">
        <v>191.23</v>
      </c>
      <c r="AE84" s="11" t="s">
        <v>25</v>
      </c>
      <c r="AF84" s="11" t="s">
        <v>25</v>
      </c>
      <c r="AG84" s="11" t="s">
        <v>25</v>
      </c>
      <c r="AH84" s="11" t="s">
        <v>25</v>
      </c>
      <c r="AI84" s="11" t="s">
        <v>25</v>
      </c>
      <c r="AJ84" s="13">
        <v>137.46</v>
      </c>
      <c r="AK84" s="13">
        <v>53.77</v>
      </c>
      <c r="AL84" s="13" t="s">
        <v>25</v>
      </c>
      <c r="AM84" s="13" t="s">
        <v>25</v>
      </c>
      <c r="AN84" s="13">
        <v>191.23</v>
      </c>
      <c r="AO84" s="13" t="s">
        <v>25</v>
      </c>
      <c r="AP84" s="13" t="s">
        <v>25</v>
      </c>
      <c r="AQ84" s="13" t="s">
        <v>25</v>
      </c>
      <c r="AR84" s="13" t="s">
        <v>25</v>
      </c>
      <c r="AS84" s="13" t="s">
        <v>25</v>
      </c>
      <c r="AT84" s="15">
        <v>19.940000000000001</v>
      </c>
      <c r="AU84" s="15">
        <v>12.99</v>
      </c>
      <c r="AV84" s="15" t="s">
        <v>25</v>
      </c>
      <c r="AW84" s="15" t="s">
        <v>25</v>
      </c>
      <c r="AX84" s="10" t="s">
        <v>6</v>
      </c>
      <c r="AY84" s="10" t="str">
        <f>IFERROR(VLOOKUP(B84,Sales!$B$4:$H$2834,7,FALSE),"Not Found")</f>
        <v>Cooperative</v>
      </c>
      <c r="AZ84" s="30">
        <f>IFERROR(SUMIFS(Sales!$K$4:$K$2834,Sales!$B$4:$B$2834,$B84,Sales!$G$4:$G$2834,$D84),"")</f>
        <v>184509</v>
      </c>
      <c r="BA84" s="30">
        <f>IFERROR(SUMIFS(Sales!$N$4:$N$2834,Sales!$B$4:$B$2834,$B84,Sales!$G$4:$G$2834,$D84),"")</f>
        <v>90227</v>
      </c>
      <c r="BB84" s="30">
        <f>IFERROR(SUMIFS(Sales!$Q$4:$Q$2834,Sales!$B$4:$B$2834,$B84,Sales!$G$4:$G$2834,$D84),"")</f>
        <v>57127</v>
      </c>
      <c r="BC84" s="30">
        <f t="shared" si="23"/>
        <v>331863</v>
      </c>
      <c r="BD84" s="33"/>
      <c r="BE84" s="35">
        <f t="shared" si="24"/>
        <v>1.5717390479597201E-3</v>
      </c>
      <c r="BF84" s="35">
        <f t="shared" si="25"/>
        <v>2.7264566038990544E-3</v>
      </c>
      <c r="BG84" s="35" t="str">
        <f t="shared" si="26"/>
        <v/>
      </c>
      <c r="BH84" s="35">
        <f t="shared" si="27"/>
        <v>1.6151243133461699E-3</v>
      </c>
      <c r="BJ84" s="31">
        <f>IFERROR(SUMIFS(Sales!$J$4:$J$2834,Sales!$B$4:$B$2834,$B84,Sales!$G$4:$G$2834,$D84),"")</f>
        <v>22888.9</v>
      </c>
      <c r="BK84" s="31">
        <f>IFERROR(SUMIFS(Sales!$M$4:$M$2834,Sales!$B$4:$B$2834,$B84,Sales!$G$4:$G$2834,$D84),"")</f>
        <v>10131.5</v>
      </c>
      <c r="BL84" s="31">
        <f>IFERROR(SUMIFS(Sales!$P$4:$P$2834,Sales!$B$4:$B$2834,$B84,Sales!$G$4:$G$2834,$D84),"")</f>
        <v>4960.3999999999996</v>
      </c>
      <c r="BM84" s="31">
        <f t="shared" si="28"/>
        <v>37980.800000000003</v>
      </c>
      <c r="BP84" s="36" t="str">
        <f t="shared" si="29"/>
        <v/>
      </c>
      <c r="BQ84" s="36" t="str">
        <f t="shared" si="30"/>
        <v/>
      </c>
      <c r="BR84" s="36" t="str">
        <f t="shared" si="31"/>
        <v/>
      </c>
      <c r="BS84" s="36" t="str">
        <f t="shared" si="32"/>
        <v/>
      </c>
    </row>
    <row r="85" spans="1:82" x14ac:dyDescent="0.35">
      <c r="A85" s="8">
        <v>2020</v>
      </c>
      <c r="B85" s="9">
        <v>4363</v>
      </c>
      <c r="C85" s="10" t="s">
        <v>172</v>
      </c>
      <c r="D85" s="10" t="s">
        <v>40</v>
      </c>
      <c r="E85" s="10" t="s">
        <v>54</v>
      </c>
      <c r="F85" s="11">
        <v>1317.2550000000001</v>
      </c>
      <c r="G85" s="11">
        <v>6077.9139999999998</v>
      </c>
      <c r="H85" s="11">
        <v>3195.096</v>
      </c>
      <c r="I85" s="11" t="s">
        <v>25</v>
      </c>
      <c r="J85" s="11">
        <v>10590.264999999999</v>
      </c>
      <c r="K85" s="12">
        <v>0.19400000000000001</v>
      </c>
      <c r="L85" s="12">
        <v>1.516</v>
      </c>
      <c r="M85" s="12">
        <v>0.53200000000000003</v>
      </c>
      <c r="N85" s="12" t="s">
        <v>25</v>
      </c>
      <c r="O85" s="12">
        <v>2.242</v>
      </c>
      <c r="P85" s="13">
        <v>19233.661</v>
      </c>
      <c r="Q85" s="13">
        <v>54818.983</v>
      </c>
      <c r="R85" s="13">
        <v>30761.755000000001</v>
      </c>
      <c r="S85" s="13" t="s">
        <v>25</v>
      </c>
      <c r="T85" s="13">
        <v>104814.399</v>
      </c>
      <c r="U85" s="14">
        <v>0.19400000000000001</v>
      </c>
      <c r="V85" s="14">
        <v>1.516</v>
      </c>
      <c r="W85" s="14">
        <v>0.53200000000000003</v>
      </c>
      <c r="X85" s="14" t="s">
        <v>25</v>
      </c>
      <c r="Y85" s="14">
        <v>2.242</v>
      </c>
      <c r="Z85" s="11">
        <v>203.21799999999999</v>
      </c>
      <c r="AA85" s="11">
        <v>220.75200000000001</v>
      </c>
      <c r="AB85" s="11">
        <v>86.662000000000006</v>
      </c>
      <c r="AC85" s="11" t="s">
        <v>25</v>
      </c>
      <c r="AD85" s="11">
        <v>510.63200000000001</v>
      </c>
      <c r="AE85" s="11">
        <v>40.353000000000002</v>
      </c>
      <c r="AF85" s="11">
        <v>30.606000000000002</v>
      </c>
      <c r="AG85" s="11">
        <v>16.088999999999999</v>
      </c>
      <c r="AH85" s="11" t="s">
        <v>25</v>
      </c>
      <c r="AI85" s="11">
        <v>87.048000000000002</v>
      </c>
      <c r="AJ85" s="13">
        <v>203.21799999999999</v>
      </c>
      <c r="AK85" s="13">
        <v>220.75200000000001</v>
      </c>
      <c r="AL85" s="13">
        <v>86.662000000000006</v>
      </c>
      <c r="AM85" s="13" t="s">
        <v>25</v>
      </c>
      <c r="AN85" s="13">
        <v>510.63200000000001</v>
      </c>
      <c r="AO85" s="13">
        <v>40.353000000000002</v>
      </c>
      <c r="AP85" s="13">
        <v>30.606000000000002</v>
      </c>
      <c r="AQ85" s="13">
        <v>16.088999999999999</v>
      </c>
      <c r="AR85" s="13" t="s">
        <v>25</v>
      </c>
      <c r="AS85" s="13">
        <v>87.048000000000002</v>
      </c>
      <c r="AT85" s="15">
        <v>14.601000000000001</v>
      </c>
      <c r="AU85" s="15">
        <v>9.0190000000000001</v>
      </c>
      <c r="AV85" s="15">
        <v>9.6280000000000001</v>
      </c>
      <c r="AW85" s="15" t="s">
        <v>25</v>
      </c>
      <c r="AX85" s="10" t="s">
        <v>6</v>
      </c>
      <c r="AY85" s="10" t="str">
        <f>IFERROR(VLOOKUP(B85,Sales!$B$4:$H$2834,7,FALSE),"Not Found")</f>
        <v>Not Found</v>
      </c>
      <c r="AZ85" s="30">
        <f>IFERROR(SUMIFS(Sales!$K$4:$K$2834,Sales!$B$4:$B$2834,$B85,Sales!$G$4:$G$2834,$D85),"")</f>
        <v>0</v>
      </c>
      <c r="BA85" s="30">
        <f>IFERROR(SUMIFS(Sales!$N$4:$N$2834,Sales!$B$4:$B$2834,$B85,Sales!$G$4:$G$2834,$D85),"")</f>
        <v>0</v>
      </c>
      <c r="BB85" s="30">
        <f>IFERROR(SUMIFS(Sales!$Q$4:$Q$2834,Sales!$B$4:$B$2834,$B85,Sales!$G$4:$G$2834,$D85),"")</f>
        <v>0</v>
      </c>
      <c r="BC85" s="30">
        <f t="shared" si="23"/>
        <v>0</v>
      </c>
      <c r="BD85" s="33"/>
      <c r="BE85" s="35" t="str">
        <f t="shared" si="24"/>
        <v/>
      </c>
      <c r="BF85" s="35" t="str">
        <f t="shared" si="25"/>
        <v/>
      </c>
      <c r="BG85" s="35" t="str">
        <f t="shared" si="26"/>
        <v/>
      </c>
      <c r="BH85" s="35" t="str">
        <f t="shared" si="27"/>
        <v/>
      </c>
      <c r="BJ85" s="31">
        <f>IFERROR(SUMIFS(Sales!$J$4:$J$2834,Sales!$B$4:$B$2834,$B85,Sales!$G$4:$G$2834,$D85),"")</f>
        <v>0</v>
      </c>
      <c r="BK85" s="31">
        <f>IFERROR(SUMIFS(Sales!$M$4:$M$2834,Sales!$B$4:$B$2834,$B85,Sales!$G$4:$G$2834,$D85),"")</f>
        <v>0</v>
      </c>
      <c r="BL85" s="31">
        <f>IFERROR(SUMIFS(Sales!$P$4:$P$2834,Sales!$B$4:$B$2834,$B85,Sales!$G$4:$G$2834,$D85),"")</f>
        <v>0</v>
      </c>
      <c r="BM85" s="31">
        <f t="shared" si="28"/>
        <v>0</v>
      </c>
      <c r="BP85" s="36">
        <f t="shared" si="29"/>
        <v>0.83432756773179073</v>
      </c>
      <c r="BQ85" s="36">
        <f t="shared" si="30"/>
        <v>0.16567243226820927</v>
      </c>
      <c r="BR85" s="36">
        <f t="shared" si="31"/>
        <v>0.8681338232013307</v>
      </c>
      <c r="BS85" s="36">
        <f t="shared" si="32"/>
        <v>0.13186617679866935</v>
      </c>
    </row>
    <row r="86" spans="1:82" x14ac:dyDescent="0.35">
      <c r="A86" s="8">
        <v>2020</v>
      </c>
      <c r="B86" s="9">
        <v>4401</v>
      </c>
      <c r="C86" s="10" t="s">
        <v>173</v>
      </c>
      <c r="D86" s="10" t="s">
        <v>174</v>
      </c>
      <c r="E86" s="10" t="s">
        <v>54</v>
      </c>
      <c r="F86" s="11">
        <v>323</v>
      </c>
      <c r="G86" s="11" t="s">
        <v>25</v>
      </c>
      <c r="H86" s="11" t="s">
        <v>25</v>
      </c>
      <c r="I86" s="11" t="s">
        <v>25</v>
      </c>
      <c r="J86" s="11">
        <v>323</v>
      </c>
      <c r="K86" s="12">
        <v>4.1000000000000002E-2</v>
      </c>
      <c r="L86" s="12" t="s">
        <v>25</v>
      </c>
      <c r="M86" s="12" t="s">
        <v>25</v>
      </c>
      <c r="N86" s="12" t="s">
        <v>25</v>
      </c>
      <c r="O86" s="12">
        <v>4.1000000000000002E-2</v>
      </c>
      <c r="P86" s="13">
        <v>3876</v>
      </c>
      <c r="Q86" s="13" t="s">
        <v>25</v>
      </c>
      <c r="R86" s="13" t="s">
        <v>25</v>
      </c>
      <c r="S86" s="13" t="s">
        <v>25</v>
      </c>
      <c r="T86" s="13">
        <v>3876</v>
      </c>
      <c r="U86" s="14">
        <v>1.1739999999999999</v>
      </c>
      <c r="V86" s="14" t="s">
        <v>25</v>
      </c>
      <c r="W86" s="14" t="s">
        <v>25</v>
      </c>
      <c r="X86" s="14" t="s">
        <v>25</v>
      </c>
      <c r="Y86" s="14">
        <v>1.1739999999999999</v>
      </c>
      <c r="Z86" s="11">
        <v>67.379000000000005</v>
      </c>
      <c r="AA86" s="11" t="s">
        <v>25</v>
      </c>
      <c r="AB86" s="11" t="s">
        <v>25</v>
      </c>
      <c r="AC86" s="11" t="s">
        <v>25</v>
      </c>
      <c r="AD86" s="11">
        <v>67.379000000000005</v>
      </c>
      <c r="AE86" s="11">
        <v>10.641999999999999</v>
      </c>
      <c r="AF86" s="11" t="s">
        <v>25</v>
      </c>
      <c r="AG86" s="11" t="s">
        <v>25</v>
      </c>
      <c r="AH86" s="11" t="s">
        <v>25</v>
      </c>
      <c r="AI86" s="11">
        <v>10.641999999999999</v>
      </c>
      <c r="AJ86" s="13">
        <v>67.379000000000005</v>
      </c>
      <c r="AK86" s="13" t="s">
        <v>25</v>
      </c>
      <c r="AL86" s="13" t="s">
        <v>25</v>
      </c>
      <c r="AM86" s="13" t="s">
        <v>25</v>
      </c>
      <c r="AN86" s="13">
        <v>67.379000000000005</v>
      </c>
      <c r="AO86" s="13">
        <v>10.641999999999999</v>
      </c>
      <c r="AP86" s="13" t="s">
        <v>25</v>
      </c>
      <c r="AQ86" s="13" t="s">
        <v>25</v>
      </c>
      <c r="AR86" s="13" t="s">
        <v>25</v>
      </c>
      <c r="AS86" s="13">
        <v>10.641999999999999</v>
      </c>
      <c r="AT86" s="15">
        <v>12</v>
      </c>
      <c r="AU86" s="15" t="s">
        <v>25</v>
      </c>
      <c r="AV86" s="15" t="s">
        <v>25</v>
      </c>
      <c r="AW86" s="15" t="s">
        <v>25</v>
      </c>
      <c r="AX86" s="10" t="s">
        <v>6</v>
      </c>
      <c r="AY86" s="10" t="str">
        <f>IFERROR(VLOOKUP(B86,Sales!$B$4:$H$2834,7,FALSE),"Not Found")</f>
        <v>Cooperative</v>
      </c>
      <c r="AZ86" s="30">
        <f>IFERROR(SUMIFS(Sales!$K$4:$K$2834,Sales!$B$4:$B$2834,$B86,Sales!$G$4:$G$2834,$D86),"")</f>
        <v>293547</v>
      </c>
      <c r="BA86" s="30">
        <f>IFERROR(SUMIFS(Sales!$N$4:$N$2834,Sales!$B$4:$B$2834,$B86,Sales!$G$4:$G$2834,$D86),"")</f>
        <v>161179</v>
      </c>
      <c r="BB86" s="30">
        <f>IFERROR(SUMIFS(Sales!$Q$4:$Q$2834,Sales!$B$4:$B$2834,$B86,Sales!$G$4:$G$2834,$D86),"")</f>
        <v>284406</v>
      </c>
      <c r="BC86" s="30">
        <f t="shared" si="23"/>
        <v>739132</v>
      </c>
      <c r="BD86" s="33"/>
      <c r="BE86" s="35">
        <f t="shared" si="24"/>
        <v>1.1003348697142196E-3</v>
      </c>
      <c r="BF86" s="35" t="str">
        <f t="shared" si="25"/>
        <v/>
      </c>
      <c r="BG86" s="35" t="str">
        <f t="shared" si="26"/>
        <v/>
      </c>
      <c r="BH86" s="35">
        <f t="shared" si="27"/>
        <v>4.36999074590195E-4</v>
      </c>
      <c r="BJ86" s="31">
        <f>IFERROR(SUMIFS(Sales!$J$4:$J$2834,Sales!$B$4:$B$2834,$B86,Sales!$G$4:$G$2834,$D86),"")</f>
        <v>33134.1</v>
      </c>
      <c r="BK86" s="31">
        <f>IFERROR(SUMIFS(Sales!$M$4:$M$2834,Sales!$B$4:$B$2834,$B86,Sales!$G$4:$G$2834,$D86),"")</f>
        <v>15239.6</v>
      </c>
      <c r="BL86" s="31">
        <f>IFERROR(SUMIFS(Sales!$P$4:$P$2834,Sales!$B$4:$B$2834,$B86,Sales!$G$4:$G$2834,$D86),"")</f>
        <v>16586.7</v>
      </c>
      <c r="BM86" s="31">
        <f t="shared" si="28"/>
        <v>64960.399999999994</v>
      </c>
      <c r="BP86" s="36">
        <f t="shared" si="29"/>
        <v>0.86360082541879757</v>
      </c>
      <c r="BQ86" s="36">
        <f t="shared" si="30"/>
        <v>0.13639917458120249</v>
      </c>
      <c r="BR86" s="36" t="str">
        <f t="shared" si="31"/>
        <v/>
      </c>
      <c r="BS86" s="36" t="str">
        <f t="shared" si="32"/>
        <v/>
      </c>
    </row>
    <row r="87" spans="1:82" x14ac:dyDescent="0.35">
      <c r="A87" s="8">
        <v>2020</v>
      </c>
      <c r="B87" s="9">
        <v>4432</v>
      </c>
      <c r="C87" s="10" t="s">
        <v>175</v>
      </c>
      <c r="D87" s="10" t="s">
        <v>38</v>
      </c>
      <c r="E87" s="10" t="s">
        <v>30</v>
      </c>
      <c r="F87" s="11">
        <v>1627.636</v>
      </c>
      <c r="G87" s="11">
        <v>25.667000000000002</v>
      </c>
      <c r="H87" s="11">
        <v>0</v>
      </c>
      <c r="I87" s="11">
        <v>0</v>
      </c>
      <c r="J87" s="11">
        <v>1653.3030000000001</v>
      </c>
      <c r="K87" s="12">
        <v>1.909</v>
      </c>
      <c r="L87" s="12">
        <v>0.20799999999999999</v>
      </c>
      <c r="M87" s="12">
        <v>0</v>
      </c>
      <c r="N87" s="12">
        <v>0</v>
      </c>
      <c r="O87" s="12">
        <v>2.117</v>
      </c>
      <c r="P87" s="13">
        <v>16276.36</v>
      </c>
      <c r="Q87" s="13">
        <v>256.67</v>
      </c>
      <c r="R87" s="13">
        <v>0</v>
      </c>
      <c r="S87" s="13">
        <v>0</v>
      </c>
      <c r="T87" s="13">
        <v>16533.03</v>
      </c>
      <c r="U87" s="14">
        <v>1.909</v>
      </c>
      <c r="V87" s="14">
        <v>0.20799999999999999</v>
      </c>
      <c r="W87" s="14">
        <v>0</v>
      </c>
      <c r="X87" s="14">
        <v>0</v>
      </c>
      <c r="Y87" s="14">
        <v>2.117</v>
      </c>
      <c r="Z87" s="11">
        <v>60</v>
      </c>
      <c r="AA87" s="11">
        <v>5</v>
      </c>
      <c r="AB87" s="11">
        <v>0</v>
      </c>
      <c r="AC87" s="11">
        <v>0</v>
      </c>
      <c r="AD87" s="11">
        <v>65</v>
      </c>
      <c r="AE87" s="11">
        <v>239</v>
      </c>
      <c r="AF87" s="11">
        <v>14.9</v>
      </c>
      <c r="AG87" s="11">
        <v>0</v>
      </c>
      <c r="AH87" s="11">
        <v>0</v>
      </c>
      <c r="AI87" s="11">
        <v>253.9</v>
      </c>
      <c r="AJ87" s="13">
        <v>60</v>
      </c>
      <c r="AK87" s="13">
        <v>5</v>
      </c>
      <c r="AL87" s="13">
        <v>0</v>
      </c>
      <c r="AM87" s="13">
        <v>0</v>
      </c>
      <c r="AN87" s="13">
        <v>65</v>
      </c>
      <c r="AO87" s="13">
        <v>239</v>
      </c>
      <c r="AP87" s="13">
        <v>14.9</v>
      </c>
      <c r="AQ87" s="13">
        <v>0</v>
      </c>
      <c r="AR87" s="13">
        <v>0</v>
      </c>
      <c r="AS87" s="13">
        <v>253.9</v>
      </c>
      <c r="AT87" s="15">
        <v>10</v>
      </c>
      <c r="AU87" s="15">
        <v>10</v>
      </c>
      <c r="AV87" s="15">
        <v>0</v>
      </c>
      <c r="AW87" s="15">
        <v>0</v>
      </c>
      <c r="AX87" s="10" t="s">
        <v>176</v>
      </c>
      <c r="AY87" s="10" t="str">
        <f>IFERROR(VLOOKUP(B87,Sales!$B$4:$H$2834,7,FALSE),"Not Found")</f>
        <v>Cooperative</v>
      </c>
      <c r="AZ87" s="30">
        <f>IFERROR(SUMIFS(Sales!$K$4:$K$2834,Sales!$B$4:$B$2834,$B87,Sales!$G$4:$G$2834,$D87),"")</f>
        <v>1111393</v>
      </c>
      <c r="BA87" s="30">
        <f>IFERROR(SUMIFS(Sales!$N$4:$N$2834,Sales!$B$4:$B$2834,$B87,Sales!$G$4:$G$2834,$D87),"")</f>
        <v>283095</v>
      </c>
      <c r="BB87" s="30">
        <f>IFERROR(SUMIFS(Sales!$Q$4:$Q$2834,Sales!$B$4:$B$2834,$B87,Sales!$G$4:$G$2834,$D87),"")</f>
        <v>160696</v>
      </c>
      <c r="BC87" s="30">
        <f t="shared" si="23"/>
        <v>1555184</v>
      </c>
      <c r="BD87" s="33"/>
      <c r="BE87" s="35">
        <f t="shared" si="24"/>
        <v>1.4645008561327991E-3</v>
      </c>
      <c r="BF87" s="35">
        <f t="shared" si="25"/>
        <v>9.0665677599392435E-5</v>
      </c>
      <c r="BG87" s="35">
        <f t="shared" si="26"/>
        <v>0</v>
      </c>
      <c r="BH87" s="35">
        <f t="shared" si="27"/>
        <v>1.063091569872118E-3</v>
      </c>
      <c r="BJ87" s="31">
        <f>IFERROR(SUMIFS(Sales!$J$4:$J$2834,Sales!$B$4:$B$2834,$B87,Sales!$G$4:$G$2834,$D87),"")</f>
        <v>123733.4</v>
      </c>
      <c r="BK87" s="31">
        <f>IFERROR(SUMIFS(Sales!$M$4:$M$2834,Sales!$B$4:$B$2834,$B87,Sales!$G$4:$G$2834,$D87),"")</f>
        <v>33210.400000000001</v>
      </c>
      <c r="BL87" s="31">
        <f>IFERROR(SUMIFS(Sales!$P$4:$P$2834,Sales!$B$4:$B$2834,$B87,Sales!$G$4:$G$2834,$D87),"")</f>
        <v>10723.1</v>
      </c>
      <c r="BM87" s="31">
        <f t="shared" si="28"/>
        <v>167666.9</v>
      </c>
      <c r="BP87" s="36">
        <f t="shared" si="29"/>
        <v>0.20066889632107024</v>
      </c>
      <c r="BQ87" s="36">
        <f t="shared" si="30"/>
        <v>0.79933110367892979</v>
      </c>
      <c r="BR87" s="36">
        <f t="shared" si="31"/>
        <v>0.25125628140703521</v>
      </c>
      <c r="BS87" s="36">
        <f t="shared" si="32"/>
        <v>0.74874371859296485</v>
      </c>
    </row>
    <row r="88" spans="1:82" x14ac:dyDescent="0.35">
      <c r="A88" s="8">
        <v>2020</v>
      </c>
      <c r="B88" s="9">
        <v>4433</v>
      </c>
      <c r="C88" s="10" t="s">
        <v>177</v>
      </c>
      <c r="D88" s="10" t="s">
        <v>38</v>
      </c>
      <c r="E88" s="10" t="s">
        <v>30</v>
      </c>
      <c r="F88" s="11" t="s">
        <v>25</v>
      </c>
      <c r="G88" s="11" t="s">
        <v>25</v>
      </c>
      <c r="H88" s="11" t="s">
        <v>25</v>
      </c>
      <c r="I88" s="11" t="s">
        <v>25</v>
      </c>
      <c r="J88" s="11" t="s">
        <v>25</v>
      </c>
      <c r="K88" s="12" t="s">
        <v>25</v>
      </c>
      <c r="L88" s="12" t="s">
        <v>25</v>
      </c>
      <c r="M88" s="12" t="s">
        <v>25</v>
      </c>
      <c r="N88" s="12" t="s">
        <v>25</v>
      </c>
      <c r="O88" s="12" t="s">
        <v>25</v>
      </c>
      <c r="P88" s="13" t="s">
        <v>25</v>
      </c>
      <c r="Q88" s="13" t="s">
        <v>25</v>
      </c>
      <c r="R88" s="13" t="s">
        <v>25</v>
      </c>
      <c r="S88" s="13" t="s">
        <v>25</v>
      </c>
      <c r="T88" s="13" t="s">
        <v>25</v>
      </c>
      <c r="U88" s="14" t="s">
        <v>25</v>
      </c>
      <c r="V88" s="14" t="s">
        <v>25</v>
      </c>
      <c r="W88" s="14" t="s">
        <v>25</v>
      </c>
      <c r="X88" s="14" t="s">
        <v>25</v>
      </c>
      <c r="Y88" s="14" t="s">
        <v>25</v>
      </c>
      <c r="Z88" s="11" t="s">
        <v>25</v>
      </c>
      <c r="AA88" s="11" t="s">
        <v>25</v>
      </c>
      <c r="AB88" s="11" t="s">
        <v>25</v>
      </c>
      <c r="AC88" s="11" t="s">
        <v>25</v>
      </c>
      <c r="AD88" s="11" t="s">
        <v>25</v>
      </c>
      <c r="AE88" s="11" t="s">
        <v>25</v>
      </c>
      <c r="AF88" s="11" t="s">
        <v>25</v>
      </c>
      <c r="AG88" s="11" t="s">
        <v>25</v>
      </c>
      <c r="AH88" s="11" t="s">
        <v>25</v>
      </c>
      <c r="AI88" s="11" t="s">
        <v>25</v>
      </c>
      <c r="AJ88" s="13" t="s">
        <v>25</v>
      </c>
      <c r="AK88" s="13" t="s">
        <v>25</v>
      </c>
      <c r="AL88" s="13" t="s">
        <v>25</v>
      </c>
      <c r="AM88" s="13" t="s">
        <v>25</v>
      </c>
      <c r="AN88" s="13" t="s">
        <v>25</v>
      </c>
      <c r="AO88" s="13" t="s">
        <v>25</v>
      </c>
      <c r="AP88" s="13" t="s">
        <v>25</v>
      </c>
      <c r="AQ88" s="13" t="s">
        <v>25</v>
      </c>
      <c r="AR88" s="13" t="s">
        <v>25</v>
      </c>
      <c r="AS88" s="13" t="s">
        <v>25</v>
      </c>
      <c r="AT88" s="15" t="s">
        <v>25</v>
      </c>
      <c r="AU88" s="15" t="s">
        <v>25</v>
      </c>
      <c r="AV88" s="15" t="s">
        <v>25</v>
      </c>
      <c r="AW88" s="15" t="s">
        <v>25</v>
      </c>
      <c r="AX88" s="10" t="s">
        <v>6</v>
      </c>
      <c r="AY88" s="10" t="str">
        <f>IFERROR(VLOOKUP(B88,Sales!$B$4:$H$2834,7,FALSE),"Not Found")</f>
        <v>Municipal</v>
      </c>
      <c r="AZ88" s="30">
        <f>IFERROR(SUMIFS(Sales!$K$4:$K$2834,Sales!$B$4:$B$2834,$B88,Sales!$G$4:$G$2834,$D88),"")</f>
        <v>139017</v>
      </c>
      <c r="BA88" s="30">
        <f>IFERROR(SUMIFS(Sales!$N$4:$N$2834,Sales!$B$4:$B$2834,$B88,Sales!$G$4:$G$2834,$D88),"")</f>
        <v>131875</v>
      </c>
      <c r="BB88" s="30">
        <f>IFERROR(SUMIFS(Sales!$Q$4:$Q$2834,Sales!$B$4:$B$2834,$B88,Sales!$G$4:$G$2834,$D88),"")</f>
        <v>152857</v>
      </c>
      <c r="BC88" s="30">
        <f t="shared" si="23"/>
        <v>423749</v>
      </c>
      <c r="BD88" s="33"/>
      <c r="BE88" s="35" t="str">
        <f t="shared" si="24"/>
        <v/>
      </c>
      <c r="BF88" s="35" t="str">
        <f t="shared" si="25"/>
        <v/>
      </c>
      <c r="BG88" s="35" t="str">
        <f t="shared" si="26"/>
        <v/>
      </c>
      <c r="BH88" s="35">
        <f t="shared" si="27"/>
        <v>0</v>
      </c>
      <c r="BJ88" s="31">
        <f>IFERROR(SUMIFS(Sales!$J$4:$J$2834,Sales!$B$4:$B$2834,$B88,Sales!$G$4:$G$2834,$D88),"")</f>
        <v>14325.4</v>
      </c>
      <c r="BK88" s="31">
        <f>IFERROR(SUMIFS(Sales!$M$4:$M$2834,Sales!$B$4:$B$2834,$B88,Sales!$G$4:$G$2834,$D88),"")</f>
        <v>14614.3</v>
      </c>
      <c r="BL88" s="31">
        <f>IFERROR(SUMIFS(Sales!$P$4:$P$2834,Sales!$B$4:$B$2834,$B88,Sales!$G$4:$G$2834,$D88),"")</f>
        <v>8873.7999999999993</v>
      </c>
      <c r="BM88" s="31">
        <f t="shared" si="28"/>
        <v>37813.5</v>
      </c>
      <c r="BP88" s="36" t="str">
        <f t="shared" si="29"/>
        <v/>
      </c>
      <c r="BQ88" s="36" t="str">
        <f t="shared" si="30"/>
        <v/>
      </c>
      <c r="BR88" s="36" t="str">
        <f t="shared" si="31"/>
        <v/>
      </c>
      <c r="BS88" s="36" t="str">
        <f t="shared" si="32"/>
        <v/>
      </c>
    </row>
    <row r="89" spans="1:82" x14ac:dyDescent="0.35">
      <c r="A89" s="8">
        <v>2020</v>
      </c>
      <c r="B89" s="9">
        <v>4442</v>
      </c>
      <c r="C89" s="10" t="s">
        <v>178</v>
      </c>
      <c r="D89" s="10" t="s">
        <v>74</v>
      </c>
      <c r="E89" s="10" t="s">
        <v>75</v>
      </c>
      <c r="F89" s="11">
        <v>2062.5790000000002</v>
      </c>
      <c r="G89" s="11">
        <v>1345.008</v>
      </c>
      <c r="H89" s="11">
        <v>3774.2179999999998</v>
      </c>
      <c r="I89" s="11">
        <v>0</v>
      </c>
      <c r="J89" s="11">
        <v>7181.8050000000003</v>
      </c>
      <c r="K89" s="12">
        <v>0.30599999999999999</v>
      </c>
      <c r="L89" s="12">
        <v>0.2</v>
      </c>
      <c r="M89" s="12">
        <v>0.43099999999999999</v>
      </c>
      <c r="N89" s="12">
        <v>0</v>
      </c>
      <c r="O89" s="12">
        <v>0.93700000000000006</v>
      </c>
      <c r="P89" s="13">
        <v>32977.356</v>
      </c>
      <c r="Q89" s="13">
        <v>17739.021000000001</v>
      </c>
      <c r="R89" s="13">
        <v>41699.22</v>
      </c>
      <c r="S89" s="13">
        <v>0</v>
      </c>
      <c r="T89" s="13">
        <v>92415.596999999994</v>
      </c>
      <c r="U89" s="14">
        <v>0.30599999999999999</v>
      </c>
      <c r="V89" s="14">
        <v>0.2</v>
      </c>
      <c r="W89" s="14">
        <v>0.43099999999999999</v>
      </c>
      <c r="X89" s="14">
        <v>0</v>
      </c>
      <c r="Y89" s="14">
        <v>0.93700000000000006</v>
      </c>
      <c r="Z89" s="11">
        <v>778.69799999999998</v>
      </c>
      <c r="AA89" s="11">
        <v>251.98599999999999</v>
      </c>
      <c r="AB89" s="11">
        <v>533.81299999999999</v>
      </c>
      <c r="AC89" s="11">
        <v>0</v>
      </c>
      <c r="AD89" s="11">
        <v>1564.4970000000001</v>
      </c>
      <c r="AE89" s="11">
        <v>255.81100000000001</v>
      </c>
      <c r="AF89" s="11">
        <v>138.25</v>
      </c>
      <c r="AG89" s="11">
        <v>113.21299999999999</v>
      </c>
      <c r="AH89" s="11">
        <v>0</v>
      </c>
      <c r="AI89" s="11">
        <v>507.274</v>
      </c>
      <c r="AJ89" s="13">
        <v>778.69799999999998</v>
      </c>
      <c r="AK89" s="13">
        <v>251.98599999999999</v>
      </c>
      <c r="AL89" s="13">
        <v>533.81299999999999</v>
      </c>
      <c r="AM89" s="13">
        <v>0</v>
      </c>
      <c r="AN89" s="13">
        <v>1564.4970000000001</v>
      </c>
      <c r="AO89" s="13">
        <v>255.81100000000001</v>
      </c>
      <c r="AP89" s="13">
        <v>138.25</v>
      </c>
      <c r="AQ89" s="13">
        <v>113.21299999999999</v>
      </c>
      <c r="AR89" s="13">
        <v>0</v>
      </c>
      <c r="AS89" s="13">
        <v>507.274</v>
      </c>
      <c r="AT89" s="15">
        <v>15.988</v>
      </c>
      <c r="AU89" s="15">
        <v>13.189</v>
      </c>
      <c r="AV89" s="15">
        <v>11.048</v>
      </c>
      <c r="AW89" s="15">
        <v>0</v>
      </c>
      <c r="AX89" s="10" t="s">
        <v>179</v>
      </c>
      <c r="AY89" s="10" t="str">
        <f>IFERROR(VLOOKUP(B89,Sales!$B$4:$H$2834,7,FALSE),"Not Found")</f>
        <v>Political Subdivision</v>
      </c>
      <c r="AZ89" s="30">
        <f>IFERROR(SUMIFS(Sales!$K$4:$K$2834,Sales!$B$4:$B$2834,$B89,Sales!$G$4:$G$2834,$D89),"")</f>
        <v>731447</v>
      </c>
      <c r="BA89" s="30">
        <f>IFERROR(SUMIFS(Sales!$N$4:$N$2834,Sales!$B$4:$B$2834,$B89,Sales!$G$4:$G$2834,$D89),"")</f>
        <v>364555</v>
      </c>
      <c r="BB89" s="30">
        <f>IFERROR(SUMIFS(Sales!$Q$4:$Q$2834,Sales!$B$4:$B$2834,$B89,Sales!$G$4:$G$2834,$D89),"")</f>
        <v>3247566</v>
      </c>
      <c r="BC89" s="30">
        <f t="shared" si="23"/>
        <v>4343568</v>
      </c>
      <c r="BD89" s="33"/>
      <c r="BE89" s="35">
        <f t="shared" si="24"/>
        <v>2.8198611792788816E-3</v>
      </c>
      <c r="BF89" s="35">
        <f t="shared" si="25"/>
        <v>3.6894515230897944E-3</v>
      </c>
      <c r="BG89" s="35">
        <f t="shared" si="26"/>
        <v>1.1621682207536351E-3</v>
      </c>
      <c r="BH89" s="35">
        <f t="shared" si="27"/>
        <v>1.6534344575703662E-3</v>
      </c>
      <c r="BJ89" s="31">
        <f>IFERROR(SUMIFS(Sales!$J$4:$J$2834,Sales!$B$4:$B$2834,$B89,Sales!$G$4:$G$2834,$D89),"")</f>
        <v>63504</v>
      </c>
      <c r="BK89" s="31">
        <f>IFERROR(SUMIFS(Sales!$M$4:$M$2834,Sales!$B$4:$B$2834,$B89,Sales!$G$4:$G$2834,$D89),"")</f>
        <v>31651</v>
      </c>
      <c r="BL89" s="31">
        <f>IFERROR(SUMIFS(Sales!$P$4:$P$2834,Sales!$B$4:$B$2834,$B89,Sales!$G$4:$G$2834,$D89),"")</f>
        <v>149700</v>
      </c>
      <c r="BM89" s="31">
        <f t="shared" si="28"/>
        <v>244855</v>
      </c>
      <c r="BP89" s="36">
        <f t="shared" si="29"/>
        <v>0.75272230594417255</v>
      </c>
      <c r="BQ89" s="36">
        <f t="shared" si="30"/>
        <v>0.24727769405582745</v>
      </c>
      <c r="BR89" s="36">
        <f t="shared" si="31"/>
        <v>0.75757041133291303</v>
      </c>
      <c r="BS89" s="36">
        <f t="shared" si="32"/>
        <v>0.242429588667087</v>
      </c>
    </row>
    <row r="90" spans="1:82" x14ac:dyDescent="0.35">
      <c r="A90" s="8">
        <v>2020</v>
      </c>
      <c r="B90" s="9">
        <v>4683</v>
      </c>
      <c r="C90" s="10" t="s">
        <v>180</v>
      </c>
      <c r="D90" s="10" t="s">
        <v>143</v>
      </c>
      <c r="E90" s="10" t="s">
        <v>45</v>
      </c>
      <c r="F90" s="11">
        <v>0</v>
      </c>
      <c r="G90" s="11">
        <v>454.88600000000002</v>
      </c>
      <c r="H90" s="11">
        <v>231.066</v>
      </c>
      <c r="I90" s="11">
        <v>0</v>
      </c>
      <c r="J90" s="11">
        <v>685.952</v>
      </c>
      <c r="K90" s="12">
        <v>0</v>
      </c>
      <c r="L90" s="12">
        <v>6.6000000000000003E-2</v>
      </c>
      <c r="M90" s="12">
        <v>4.2999999999999997E-2</v>
      </c>
      <c r="N90" s="12">
        <v>0</v>
      </c>
      <c r="O90" s="12">
        <v>0.109</v>
      </c>
      <c r="P90" s="13">
        <v>0</v>
      </c>
      <c r="Q90" s="13">
        <v>6823.29</v>
      </c>
      <c r="R90" s="13">
        <v>3465.99</v>
      </c>
      <c r="S90" s="13">
        <v>0</v>
      </c>
      <c r="T90" s="13">
        <v>10289.280000000001</v>
      </c>
      <c r="U90" s="14">
        <v>0</v>
      </c>
      <c r="V90" s="14">
        <v>6.6000000000000003E-2</v>
      </c>
      <c r="W90" s="14">
        <v>4.2999999999999997E-2</v>
      </c>
      <c r="X90" s="14">
        <v>0</v>
      </c>
      <c r="Y90" s="14">
        <v>0.109</v>
      </c>
      <c r="Z90" s="11">
        <v>0</v>
      </c>
      <c r="AA90" s="11">
        <v>23.32</v>
      </c>
      <c r="AB90" s="11">
        <v>14.34</v>
      </c>
      <c r="AC90" s="11">
        <v>0</v>
      </c>
      <c r="AD90" s="11">
        <v>37.659999999999997</v>
      </c>
      <c r="AE90" s="11">
        <v>0</v>
      </c>
      <c r="AF90" s="11">
        <v>0</v>
      </c>
      <c r="AG90" s="11">
        <v>0</v>
      </c>
      <c r="AH90" s="11">
        <v>0</v>
      </c>
      <c r="AI90" s="11">
        <v>0</v>
      </c>
      <c r="AJ90" s="13">
        <v>0</v>
      </c>
      <c r="AK90" s="13">
        <v>23.32</v>
      </c>
      <c r="AL90" s="13">
        <v>14.34</v>
      </c>
      <c r="AM90" s="13">
        <v>0</v>
      </c>
      <c r="AN90" s="13">
        <v>37.659999999999997</v>
      </c>
      <c r="AO90" s="13">
        <v>0</v>
      </c>
      <c r="AP90" s="13">
        <v>0</v>
      </c>
      <c r="AQ90" s="13">
        <v>0</v>
      </c>
      <c r="AR90" s="13">
        <v>0</v>
      </c>
      <c r="AS90" s="13">
        <v>0</v>
      </c>
      <c r="AT90" s="15">
        <v>15</v>
      </c>
      <c r="AU90" s="15">
        <v>15</v>
      </c>
      <c r="AV90" s="15">
        <v>15</v>
      </c>
      <c r="AW90" s="15">
        <v>0</v>
      </c>
      <c r="AX90" s="10" t="s">
        <v>6</v>
      </c>
      <c r="AY90" s="10" t="str">
        <f>IFERROR(VLOOKUP(B90,Sales!$B$4:$H$2834,7,FALSE),"Not Found")</f>
        <v>Municipal</v>
      </c>
      <c r="AZ90" s="30">
        <f>IFERROR(SUMIFS(Sales!$K$4:$K$2834,Sales!$B$4:$B$2834,$B90,Sales!$G$4:$G$2834,$D90),"")</f>
        <v>176319</v>
      </c>
      <c r="BA90" s="30">
        <f>IFERROR(SUMIFS(Sales!$N$4:$N$2834,Sales!$B$4:$B$2834,$B90,Sales!$G$4:$G$2834,$D90),"")</f>
        <v>51337</v>
      </c>
      <c r="BB90" s="30">
        <f>IFERROR(SUMIFS(Sales!$Q$4:$Q$2834,Sales!$B$4:$B$2834,$B90,Sales!$G$4:$G$2834,$D90),"")</f>
        <v>174983</v>
      </c>
      <c r="BC90" s="30">
        <f t="shared" si="23"/>
        <v>402639</v>
      </c>
      <c r="BD90" s="33"/>
      <c r="BE90" s="35">
        <f t="shared" si="24"/>
        <v>0</v>
      </c>
      <c r="BF90" s="35">
        <f t="shared" si="25"/>
        <v>8.8607826713676292E-3</v>
      </c>
      <c r="BG90" s="35">
        <f t="shared" si="26"/>
        <v>1.3205054205265654E-3</v>
      </c>
      <c r="BH90" s="35">
        <f t="shared" si="27"/>
        <v>1.7036402335590939E-3</v>
      </c>
      <c r="BJ90" s="31">
        <f>IFERROR(SUMIFS(Sales!$J$4:$J$2834,Sales!$B$4:$B$2834,$B90,Sales!$G$4:$G$2834,$D90),"")</f>
        <v>23805.4</v>
      </c>
      <c r="BK90" s="31">
        <f>IFERROR(SUMIFS(Sales!$M$4:$M$2834,Sales!$B$4:$B$2834,$B90,Sales!$G$4:$G$2834,$D90),"")</f>
        <v>6979.4</v>
      </c>
      <c r="BL90" s="31">
        <f>IFERROR(SUMIFS(Sales!$P$4:$P$2834,Sales!$B$4:$B$2834,$B90,Sales!$G$4:$G$2834,$D90),"")</f>
        <v>20464.8</v>
      </c>
      <c r="BM90" s="31">
        <f t="shared" si="28"/>
        <v>51249.600000000006</v>
      </c>
      <c r="BP90" s="36" t="str">
        <f t="shared" si="29"/>
        <v/>
      </c>
      <c r="BQ90" s="36" t="str">
        <f t="shared" si="30"/>
        <v/>
      </c>
      <c r="BR90" s="36">
        <f t="shared" si="31"/>
        <v>1</v>
      </c>
      <c r="BS90" s="36">
        <f t="shared" si="32"/>
        <v>0</v>
      </c>
    </row>
    <row r="91" spans="1:82" x14ac:dyDescent="0.35">
      <c r="A91" s="8">
        <v>2020</v>
      </c>
      <c r="B91" s="9">
        <v>4794</v>
      </c>
      <c r="C91" s="10" t="s">
        <v>181</v>
      </c>
      <c r="D91" s="10" t="s">
        <v>44</v>
      </c>
      <c r="E91" s="10" t="s">
        <v>45</v>
      </c>
      <c r="F91" s="11">
        <v>177.59100000000001</v>
      </c>
      <c r="G91" s="11">
        <v>913.50800000000004</v>
      </c>
      <c r="H91" s="11">
        <v>80.747</v>
      </c>
      <c r="I91" s="11" t="s">
        <v>25</v>
      </c>
      <c r="J91" s="11">
        <v>1171.846</v>
      </c>
      <c r="K91" s="12">
        <v>7.0000000000000007E-2</v>
      </c>
      <c r="L91" s="12">
        <v>0.36199999999999999</v>
      </c>
      <c r="M91" s="12">
        <v>3.2000000000000001E-2</v>
      </c>
      <c r="N91" s="12" t="s">
        <v>25</v>
      </c>
      <c r="O91" s="12">
        <v>0.46400000000000002</v>
      </c>
      <c r="P91" s="13">
        <v>2480.2399999999998</v>
      </c>
      <c r="Q91" s="13">
        <v>9135.0879999999997</v>
      </c>
      <c r="R91" s="13">
        <v>807.47</v>
      </c>
      <c r="S91" s="13" t="s">
        <v>25</v>
      </c>
      <c r="T91" s="13">
        <v>12422.798000000001</v>
      </c>
      <c r="U91" s="14">
        <v>7.0000000000000007E-2</v>
      </c>
      <c r="V91" s="14">
        <v>0.36199999999999999</v>
      </c>
      <c r="W91" s="14">
        <v>3.2000000000000001E-2</v>
      </c>
      <c r="X91" s="14" t="s">
        <v>25</v>
      </c>
      <c r="Y91" s="14">
        <v>0.46400000000000002</v>
      </c>
      <c r="Z91" s="11">
        <v>52.524000000000001</v>
      </c>
      <c r="AA91" s="11">
        <v>62.246000000000002</v>
      </c>
      <c r="AB91" s="11">
        <v>5.5960000000000001</v>
      </c>
      <c r="AC91" s="11" t="s">
        <v>25</v>
      </c>
      <c r="AD91" s="11">
        <v>120.366</v>
      </c>
      <c r="AE91" s="11">
        <v>174.52</v>
      </c>
      <c r="AF91" s="11">
        <v>6.0190000000000001</v>
      </c>
      <c r="AG91" s="11">
        <v>0.54100000000000004</v>
      </c>
      <c r="AH91" s="11" t="s">
        <v>25</v>
      </c>
      <c r="AI91" s="11">
        <v>181.08</v>
      </c>
      <c r="AJ91" s="13">
        <v>52.524000000000001</v>
      </c>
      <c r="AK91" s="13">
        <v>62.246000000000002</v>
      </c>
      <c r="AL91" s="13">
        <v>5.5960000000000001</v>
      </c>
      <c r="AM91" s="13" t="s">
        <v>25</v>
      </c>
      <c r="AN91" s="13">
        <v>120.366</v>
      </c>
      <c r="AO91" s="13">
        <v>174.52</v>
      </c>
      <c r="AP91" s="13">
        <v>6.0190000000000001</v>
      </c>
      <c r="AQ91" s="13">
        <v>0.54100000000000004</v>
      </c>
      <c r="AR91" s="13" t="s">
        <v>25</v>
      </c>
      <c r="AS91" s="13">
        <v>181.08</v>
      </c>
      <c r="AT91" s="15">
        <v>14</v>
      </c>
      <c r="AU91" s="15">
        <v>14</v>
      </c>
      <c r="AV91" s="15">
        <v>14</v>
      </c>
      <c r="AW91" s="15" t="s">
        <v>25</v>
      </c>
      <c r="AX91" s="10" t="s">
        <v>6</v>
      </c>
      <c r="AY91" s="10" t="str">
        <f>IFERROR(VLOOKUP(B91,Sales!$B$4:$H$2834,7,FALSE),"Not Found")</f>
        <v>Municipal</v>
      </c>
      <c r="AZ91" s="30">
        <f>IFERROR(SUMIFS(Sales!$K$4:$K$2834,Sales!$B$4:$B$2834,$B91,Sales!$G$4:$G$2834,$D91),"")</f>
        <v>437761</v>
      </c>
      <c r="BA91" s="30">
        <f>IFERROR(SUMIFS(Sales!$N$4:$N$2834,Sales!$B$4:$B$2834,$B91,Sales!$G$4:$G$2834,$D91),"")</f>
        <v>409712</v>
      </c>
      <c r="BB91" s="30">
        <f>IFERROR(SUMIFS(Sales!$Q$4:$Q$2834,Sales!$B$4:$B$2834,$B91,Sales!$G$4:$G$2834,$D91),"")</f>
        <v>10623</v>
      </c>
      <c r="BC91" s="30">
        <f t="shared" si="23"/>
        <v>858096</v>
      </c>
      <c r="BD91" s="33"/>
      <c r="BE91" s="35">
        <f t="shared" si="24"/>
        <v>4.0568026845698912E-4</v>
      </c>
      <c r="BF91" s="35">
        <f t="shared" si="25"/>
        <v>2.2296344749482564E-3</v>
      </c>
      <c r="BG91" s="35">
        <f t="shared" si="26"/>
        <v>7.6011484514732185E-3</v>
      </c>
      <c r="BH91" s="35">
        <f t="shared" si="27"/>
        <v>1.3656350804571984E-3</v>
      </c>
      <c r="BJ91" s="31">
        <f>IFERROR(SUMIFS(Sales!$J$4:$J$2834,Sales!$B$4:$B$2834,$B91,Sales!$G$4:$G$2834,$D91),"")</f>
        <v>63811.7</v>
      </c>
      <c r="BK91" s="31">
        <f>IFERROR(SUMIFS(Sales!$M$4:$M$2834,Sales!$B$4:$B$2834,$B91,Sales!$G$4:$G$2834,$D91),"")</f>
        <v>36692.400000000001</v>
      </c>
      <c r="BL91" s="31">
        <f>IFERROR(SUMIFS(Sales!$P$4:$P$2834,Sales!$B$4:$B$2834,$B91,Sales!$G$4:$G$2834,$D91),"")</f>
        <v>887.1</v>
      </c>
      <c r="BM91" s="31">
        <f t="shared" si="28"/>
        <v>101391.20000000001</v>
      </c>
      <c r="BP91" s="36">
        <f t="shared" si="29"/>
        <v>0.23133841898486637</v>
      </c>
      <c r="BQ91" s="36">
        <f t="shared" si="30"/>
        <v>0.7686615810151336</v>
      </c>
      <c r="BR91" s="36">
        <f t="shared" si="31"/>
        <v>0.9118303271417435</v>
      </c>
      <c r="BS91" s="36">
        <f t="shared" si="32"/>
        <v>8.8169672858256498E-2</v>
      </c>
    </row>
    <row r="92" spans="1:82" x14ac:dyDescent="0.35">
      <c r="A92" s="8">
        <v>2020</v>
      </c>
      <c r="B92" s="9">
        <v>4911</v>
      </c>
      <c r="C92" s="10" t="s">
        <v>182</v>
      </c>
      <c r="D92" s="10" t="s">
        <v>114</v>
      </c>
      <c r="E92" s="10" t="s">
        <v>54</v>
      </c>
      <c r="F92" s="11">
        <v>865.00800000000004</v>
      </c>
      <c r="G92" s="11">
        <v>711.48199999999997</v>
      </c>
      <c r="H92" s="11">
        <v>988.44399999999996</v>
      </c>
      <c r="I92" s="11">
        <v>0</v>
      </c>
      <c r="J92" s="11">
        <v>2564.9340000000002</v>
      </c>
      <c r="K92" s="12">
        <v>0.19700000000000001</v>
      </c>
      <c r="L92" s="12">
        <v>0.10199999999999999</v>
      </c>
      <c r="M92" s="12">
        <v>0.10100000000000001</v>
      </c>
      <c r="N92" s="12">
        <v>0</v>
      </c>
      <c r="O92" s="12">
        <v>0.4</v>
      </c>
      <c r="P92" s="13">
        <v>15321.592000000001</v>
      </c>
      <c r="Q92" s="13">
        <v>7869.7749999999996</v>
      </c>
      <c r="R92" s="13">
        <v>13861.477999999999</v>
      </c>
      <c r="S92" s="13">
        <v>0</v>
      </c>
      <c r="T92" s="13">
        <v>37052.845000000001</v>
      </c>
      <c r="U92" s="14">
        <v>0.19700000000000001</v>
      </c>
      <c r="V92" s="14">
        <v>0.10199999999999999</v>
      </c>
      <c r="W92" s="14">
        <v>0.10100000000000001</v>
      </c>
      <c r="X92" s="14">
        <v>0</v>
      </c>
      <c r="Y92" s="14">
        <v>0.4</v>
      </c>
      <c r="Z92" s="11">
        <v>245.39</v>
      </c>
      <c r="AA92" s="11">
        <v>36.729999999999997</v>
      </c>
      <c r="AB92" s="11">
        <v>70.727000000000004</v>
      </c>
      <c r="AC92" s="11">
        <v>0</v>
      </c>
      <c r="AD92" s="11">
        <v>352.84699999999998</v>
      </c>
      <c r="AE92" s="11">
        <v>16.478999999999999</v>
      </c>
      <c r="AF92" s="11">
        <v>13.553000000000001</v>
      </c>
      <c r="AG92" s="11">
        <v>18.829000000000001</v>
      </c>
      <c r="AH92" s="11">
        <v>0</v>
      </c>
      <c r="AI92" s="11">
        <v>48.860999999999997</v>
      </c>
      <c r="AJ92" s="13">
        <v>245.39</v>
      </c>
      <c r="AK92" s="13">
        <v>36.729999999999997</v>
      </c>
      <c r="AL92" s="13">
        <v>70.727000000000004</v>
      </c>
      <c r="AM92" s="13">
        <v>0</v>
      </c>
      <c r="AN92" s="13">
        <v>352.84699999999998</v>
      </c>
      <c r="AO92" s="13">
        <v>16.478999999999999</v>
      </c>
      <c r="AP92" s="13">
        <v>13.553000000000001</v>
      </c>
      <c r="AQ92" s="13">
        <v>18.829000000000001</v>
      </c>
      <c r="AR92" s="13">
        <v>0</v>
      </c>
      <c r="AS92" s="13">
        <v>48.860999999999997</v>
      </c>
      <c r="AT92" s="15">
        <v>17.710999999999999</v>
      </c>
      <c r="AU92" s="15">
        <v>11.061</v>
      </c>
      <c r="AV92" s="15">
        <v>14.023999999999999</v>
      </c>
      <c r="AW92" s="15">
        <v>0</v>
      </c>
      <c r="AX92" s="10" t="s">
        <v>6</v>
      </c>
      <c r="AY92" s="10" t="str">
        <f>IFERROR(VLOOKUP(B92,Sales!$B$4:$H$2834,7,FALSE),"Not Found")</f>
        <v>Political Subdivision</v>
      </c>
      <c r="AZ92" s="30">
        <f>IFERROR(SUMIFS(Sales!$K$4:$K$2834,Sales!$B$4:$B$2834,$B92,Sales!$G$4:$G$2834,$D92),"")</f>
        <v>248820</v>
      </c>
      <c r="BA92" s="30">
        <f>IFERROR(SUMIFS(Sales!$N$4:$N$2834,Sales!$B$4:$B$2834,$B92,Sales!$G$4:$G$2834,$D92),"")</f>
        <v>71802</v>
      </c>
      <c r="BB92" s="30">
        <f>IFERROR(SUMIFS(Sales!$Q$4:$Q$2834,Sales!$B$4:$B$2834,$B92,Sales!$G$4:$G$2834,$D92),"")</f>
        <v>253231</v>
      </c>
      <c r="BC92" s="30">
        <f t="shared" si="23"/>
        <v>573853</v>
      </c>
      <c r="BD92" s="33"/>
      <c r="BE92" s="35">
        <f t="shared" si="24"/>
        <v>3.4764408005787317E-3</v>
      </c>
      <c r="BF92" s="35">
        <f t="shared" si="25"/>
        <v>9.9089440405559729E-3</v>
      </c>
      <c r="BG92" s="35">
        <f t="shared" si="26"/>
        <v>3.9033293712065265E-3</v>
      </c>
      <c r="BH92" s="35">
        <f t="shared" si="27"/>
        <v>4.4696708041954995E-3</v>
      </c>
      <c r="BJ92" s="31">
        <f>IFERROR(SUMIFS(Sales!$J$4:$J$2834,Sales!$B$4:$B$2834,$B92,Sales!$G$4:$G$2834,$D92),"")</f>
        <v>27631.9</v>
      </c>
      <c r="BK92" s="31">
        <f>IFERROR(SUMIFS(Sales!$M$4:$M$2834,Sales!$B$4:$B$2834,$B92,Sales!$G$4:$G$2834,$D92),"")</f>
        <v>7480.3</v>
      </c>
      <c r="BL92" s="31">
        <f>IFERROR(SUMIFS(Sales!$P$4:$P$2834,Sales!$B$4:$B$2834,$B92,Sales!$G$4:$G$2834,$D92),"")</f>
        <v>17771.7</v>
      </c>
      <c r="BM92" s="31">
        <f t="shared" si="28"/>
        <v>52883.900000000009</v>
      </c>
      <c r="BP92" s="36">
        <f t="shared" si="29"/>
        <v>0.93707158922972944</v>
      </c>
      <c r="BQ92" s="36">
        <f t="shared" si="30"/>
        <v>6.2928410770270629E-2</v>
      </c>
      <c r="BR92" s="36">
        <f t="shared" si="31"/>
        <v>0.7684336987535666</v>
      </c>
      <c r="BS92" s="36">
        <f t="shared" si="32"/>
        <v>0.23156630124643343</v>
      </c>
    </row>
    <row r="93" spans="1:82" x14ac:dyDescent="0.35">
      <c r="A93" s="8">
        <v>2020</v>
      </c>
      <c r="B93" s="9">
        <v>4922</v>
      </c>
      <c r="C93" s="10" t="s">
        <v>183</v>
      </c>
      <c r="D93" s="10" t="s">
        <v>143</v>
      </c>
      <c r="E93" s="10" t="s">
        <v>45</v>
      </c>
      <c r="F93" s="11">
        <v>81313</v>
      </c>
      <c r="G93" s="11">
        <v>84641</v>
      </c>
      <c r="H93" s="11">
        <v>64636</v>
      </c>
      <c r="I93" s="11" t="s">
        <v>25</v>
      </c>
      <c r="J93" s="11">
        <v>230590</v>
      </c>
      <c r="K93" s="12">
        <v>10.37</v>
      </c>
      <c r="L93" s="12">
        <v>13.64</v>
      </c>
      <c r="M93" s="12">
        <v>10.41</v>
      </c>
      <c r="N93" s="12" t="s">
        <v>25</v>
      </c>
      <c r="O93" s="12">
        <v>34.42</v>
      </c>
      <c r="P93" s="13">
        <v>1342942</v>
      </c>
      <c r="Q93" s="13">
        <v>873259</v>
      </c>
      <c r="R93" s="13">
        <v>675522</v>
      </c>
      <c r="S93" s="13" t="s">
        <v>25</v>
      </c>
      <c r="T93" s="13">
        <v>2891723</v>
      </c>
      <c r="U93" s="14">
        <v>10.37</v>
      </c>
      <c r="V93" s="14">
        <v>13.64</v>
      </c>
      <c r="W93" s="14">
        <v>10.41</v>
      </c>
      <c r="X93" s="14" t="s">
        <v>25</v>
      </c>
      <c r="Y93" s="14">
        <v>34.42</v>
      </c>
      <c r="Z93" s="11">
        <v>4880</v>
      </c>
      <c r="AA93" s="11">
        <v>6287</v>
      </c>
      <c r="AB93" s="11">
        <v>4801</v>
      </c>
      <c r="AC93" s="11" t="s">
        <v>25</v>
      </c>
      <c r="AD93" s="11">
        <v>15968</v>
      </c>
      <c r="AE93" s="11">
        <v>2960</v>
      </c>
      <c r="AF93" s="11">
        <v>2220</v>
      </c>
      <c r="AG93" s="11">
        <v>1695</v>
      </c>
      <c r="AH93" s="11" t="s">
        <v>25</v>
      </c>
      <c r="AI93" s="11">
        <v>6875</v>
      </c>
      <c r="AJ93" s="13">
        <v>4880</v>
      </c>
      <c r="AK93" s="13">
        <v>6287</v>
      </c>
      <c r="AL93" s="13">
        <v>4801</v>
      </c>
      <c r="AM93" s="13" t="s">
        <v>25</v>
      </c>
      <c r="AN93" s="13">
        <v>15968</v>
      </c>
      <c r="AO93" s="13">
        <v>2960</v>
      </c>
      <c r="AP93" s="13">
        <v>2220</v>
      </c>
      <c r="AQ93" s="13">
        <v>1695</v>
      </c>
      <c r="AR93" s="13" t="s">
        <v>25</v>
      </c>
      <c r="AS93" s="13">
        <v>6875</v>
      </c>
      <c r="AT93" s="15">
        <v>18.739999999999998</v>
      </c>
      <c r="AU93" s="15">
        <v>10.06</v>
      </c>
      <c r="AV93" s="15">
        <v>10.56</v>
      </c>
      <c r="AW93" s="15" t="s">
        <v>25</v>
      </c>
      <c r="AX93" s="10" t="s">
        <v>6</v>
      </c>
      <c r="AY93" s="10" t="str">
        <f>IFERROR(VLOOKUP(B93,Sales!$B$4:$H$2834,7,FALSE),"Not Found")</f>
        <v>Investor Owned</v>
      </c>
      <c r="AZ93" s="30">
        <f>IFERROR(SUMIFS(Sales!$K$4:$K$2834,Sales!$B$4:$B$2834,$B93,Sales!$G$4:$G$2834,$D93),"")</f>
        <v>5329912</v>
      </c>
      <c r="BA93" s="30">
        <f>IFERROR(SUMIFS(Sales!$N$4:$N$2834,Sales!$B$4:$B$2834,$B93,Sales!$G$4:$G$2834,$D93),"")</f>
        <v>4601256</v>
      </c>
      <c r="BB93" s="30">
        <f>IFERROR(SUMIFS(Sales!$Q$4:$Q$2834,Sales!$B$4:$B$2834,$B93,Sales!$G$4:$G$2834,$D93),"")</f>
        <v>3549330</v>
      </c>
      <c r="BC93" s="30">
        <f t="shared" si="23"/>
        <v>13480498</v>
      </c>
      <c r="BD93" s="33"/>
      <c r="BE93" s="35">
        <f t="shared" si="24"/>
        <v>1.5255974207454082E-2</v>
      </c>
      <c r="BF93" s="35">
        <f t="shared" si="25"/>
        <v>1.8395194703359256E-2</v>
      </c>
      <c r="BG93" s="35">
        <f t="shared" si="26"/>
        <v>1.8210760904170648E-2</v>
      </c>
      <c r="BH93" s="35">
        <f t="shared" si="27"/>
        <v>1.7105451148763197E-2</v>
      </c>
      <c r="BJ93" s="31">
        <f>IFERROR(SUMIFS(Sales!$J$4:$J$2834,Sales!$B$4:$B$2834,$B93,Sales!$G$4:$G$2834,$D93),"")</f>
        <v>366247</v>
      </c>
      <c r="BK93" s="31">
        <f>IFERROR(SUMIFS(Sales!$M$4:$M$2834,Sales!$B$4:$B$2834,$B93,Sales!$G$4:$G$2834,$D93),"")</f>
        <v>156209</v>
      </c>
      <c r="BL93" s="31">
        <f>IFERROR(SUMIFS(Sales!$P$4:$P$2834,Sales!$B$4:$B$2834,$B93,Sales!$G$4:$G$2834,$D93),"")</f>
        <v>50995</v>
      </c>
      <c r="BM93" s="31">
        <f t="shared" si="28"/>
        <v>573451</v>
      </c>
      <c r="BP93" s="36">
        <f t="shared" si="29"/>
        <v>0.62244897959183676</v>
      </c>
      <c r="BQ93" s="36">
        <f t="shared" si="30"/>
        <v>0.37755102040816324</v>
      </c>
      <c r="BR93" s="36">
        <f t="shared" si="31"/>
        <v>0.73905218956208762</v>
      </c>
      <c r="BS93" s="36">
        <f t="shared" si="32"/>
        <v>0.26094781043791243</v>
      </c>
      <c r="BV93" s="38">
        <f t="shared" ref="BV93:BV95" si="39">IFERROR((G93+H93)/$BV$3,"")</f>
        <v>1.413814671387559E-2</v>
      </c>
      <c r="BW93" s="37">
        <f t="shared" ref="BW93:BW95" si="40">IFERROR(BR93*BV93,"")</f>
        <v>1.0448828285239789E-2</v>
      </c>
      <c r="BX93" s="37">
        <f t="shared" ref="BX93:BX95" si="41">IFERROR(BS93*BV93,"")</f>
        <v>3.6893184286358018E-3</v>
      </c>
      <c r="CB93" s="38">
        <f t="shared" ref="CB93:CB95" si="42">IFERROR((F93)/$CB$3,"")</f>
        <v>8.1469355988012197E-3</v>
      </c>
      <c r="CC93" s="37">
        <f t="shared" ref="CC93:CC95" si="43">IFERROR(BP93*CB93,"")</f>
        <v>5.0710517502742291E-3</v>
      </c>
      <c r="CD93" s="37">
        <f t="shared" ref="CD93:CD95" si="44">IFERROR(BQ93*CB93,"")</f>
        <v>3.075883848526991E-3</v>
      </c>
    </row>
    <row r="94" spans="1:82" x14ac:dyDescent="0.35">
      <c r="A94" s="8">
        <v>2020</v>
      </c>
      <c r="B94" s="9">
        <v>5027</v>
      </c>
      <c r="C94" s="10" t="s">
        <v>184</v>
      </c>
      <c r="D94" s="10" t="s">
        <v>185</v>
      </c>
      <c r="E94" s="10" t="s">
        <v>45</v>
      </c>
      <c r="F94" s="11">
        <v>22905</v>
      </c>
      <c r="G94" s="11"/>
      <c r="H94" s="11"/>
      <c r="I94" s="11" t="s">
        <v>25</v>
      </c>
      <c r="J94" s="11">
        <v>22905</v>
      </c>
      <c r="K94" s="12">
        <v>4</v>
      </c>
      <c r="L94" s="12" t="s">
        <v>25</v>
      </c>
      <c r="M94" s="12" t="s">
        <v>25</v>
      </c>
      <c r="N94" s="12" t="s">
        <v>25</v>
      </c>
      <c r="O94" s="12">
        <v>4</v>
      </c>
      <c r="P94" s="13">
        <v>142851</v>
      </c>
      <c r="Q94" s="13" t="s">
        <v>25</v>
      </c>
      <c r="R94" s="13" t="s">
        <v>25</v>
      </c>
      <c r="S94" s="13" t="s">
        <v>25</v>
      </c>
      <c r="T94" s="13">
        <v>142851</v>
      </c>
      <c r="U94" s="14">
        <v>4.2</v>
      </c>
      <c r="V94" s="14" t="s">
        <v>25</v>
      </c>
      <c r="W94" s="14" t="s">
        <v>25</v>
      </c>
      <c r="X94" s="14" t="s">
        <v>25</v>
      </c>
      <c r="Y94" s="14">
        <v>4.2</v>
      </c>
      <c r="Z94" s="11">
        <v>303</v>
      </c>
      <c r="AA94" s="11"/>
      <c r="AB94" s="11"/>
      <c r="AC94" s="11" t="s">
        <v>25</v>
      </c>
      <c r="AD94" s="11">
        <v>303</v>
      </c>
      <c r="AE94" s="11">
        <v>1791</v>
      </c>
      <c r="AF94" s="11"/>
      <c r="AG94" s="11"/>
      <c r="AH94" s="11" t="s">
        <v>25</v>
      </c>
      <c r="AI94" s="11">
        <v>1791</v>
      </c>
      <c r="AJ94" s="13">
        <v>303</v>
      </c>
      <c r="AK94" s="13" t="s">
        <v>25</v>
      </c>
      <c r="AL94" s="13" t="s">
        <v>25</v>
      </c>
      <c r="AM94" s="13" t="s">
        <v>25</v>
      </c>
      <c r="AN94" s="13">
        <v>303</v>
      </c>
      <c r="AO94" s="13">
        <v>1791</v>
      </c>
      <c r="AP94" s="13" t="s">
        <v>25</v>
      </c>
      <c r="AQ94" s="13" t="s">
        <v>25</v>
      </c>
      <c r="AR94" s="13" t="s">
        <v>25</v>
      </c>
      <c r="AS94" s="13">
        <v>1791</v>
      </c>
      <c r="AT94" s="15">
        <v>6</v>
      </c>
      <c r="AU94" s="15" t="s">
        <v>25</v>
      </c>
      <c r="AV94" s="15" t="s">
        <v>25</v>
      </c>
      <c r="AW94" s="15" t="s">
        <v>25</v>
      </c>
      <c r="AX94" s="10" t="s">
        <v>6</v>
      </c>
      <c r="AY94" s="10" t="str">
        <f>IFERROR(VLOOKUP(B94,Sales!$B$4:$H$2834,7,FALSE),"Not Found")</f>
        <v>Investor Owned</v>
      </c>
      <c r="AZ94" s="30">
        <f>IFERROR(SUMIFS(Sales!$K$4:$K$2834,Sales!$B$4:$B$2834,$B94,Sales!$G$4:$G$2834,$D94),"")</f>
        <v>3148214</v>
      </c>
      <c r="BA94" s="30">
        <f>IFERROR(SUMIFS(Sales!$N$4:$N$2834,Sales!$B$4:$B$2834,$B94,Sales!$G$4:$G$2834,$D94),"")</f>
        <v>3385060</v>
      </c>
      <c r="BB94" s="30">
        <f>IFERROR(SUMIFS(Sales!$Q$4:$Q$2834,Sales!$B$4:$B$2834,$B94,Sales!$G$4:$G$2834,$D94),"")</f>
        <v>1130432</v>
      </c>
      <c r="BC94" s="30">
        <f t="shared" si="23"/>
        <v>7663706</v>
      </c>
      <c r="BD94" s="33"/>
      <c r="BE94" s="35">
        <f t="shared" si="24"/>
        <v>7.2755536948885943E-3</v>
      </c>
      <c r="BF94" s="35">
        <f t="shared" si="25"/>
        <v>0</v>
      </c>
      <c r="BG94" s="35">
        <f t="shared" si="26"/>
        <v>0</v>
      </c>
      <c r="BH94" s="35">
        <f t="shared" si="27"/>
        <v>2.9887628779078947E-3</v>
      </c>
      <c r="BJ94" s="31">
        <f>IFERROR(SUMIFS(Sales!$J$4:$J$2834,Sales!$B$4:$B$2834,$B94,Sales!$G$4:$G$2834,$D94),"")</f>
        <v>365509.2</v>
      </c>
      <c r="BK94" s="31">
        <f>IFERROR(SUMIFS(Sales!$M$4:$M$2834,Sales!$B$4:$B$2834,$B94,Sales!$G$4:$G$2834,$D94),"")</f>
        <v>149409.20000000001</v>
      </c>
      <c r="BL94" s="31">
        <f>IFERROR(SUMIFS(Sales!$P$4:$P$2834,Sales!$B$4:$B$2834,$B94,Sales!$G$4:$G$2834,$D94),"")</f>
        <v>8126.5</v>
      </c>
      <c r="BM94" s="31">
        <f t="shared" si="28"/>
        <v>523044.9</v>
      </c>
      <c r="BP94" s="36">
        <f t="shared" si="29"/>
        <v>0.14469914040114612</v>
      </c>
      <c r="BQ94" s="36">
        <f t="shared" si="30"/>
        <v>0.85530085959885382</v>
      </c>
      <c r="BR94" s="36" t="str">
        <f t="shared" si="31"/>
        <v/>
      </c>
      <c r="BS94" s="36" t="str">
        <f t="shared" si="32"/>
        <v/>
      </c>
      <c r="BV94" s="38">
        <f t="shared" si="39"/>
        <v>0</v>
      </c>
      <c r="BW94" s="37" t="str">
        <f t="shared" si="40"/>
        <v/>
      </c>
      <c r="BX94" s="37" t="str">
        <f t="shared" si="41"/>
        <v/>
      </c>
      <c r="CB94" s="38">
        <f t="shared" si="42"/>
        <v>2.2949043804870307E-3</v>
      </c>
      <c r="CC94" s="37">
        <f t="shared" si="43"/>
        <v>3.320706911592981E-4</v>
      </c>
      <c r="CD94" s="37">
        <f t="shared" si="44"/>
        <v>1.9628336893277327E-3</v>
      </c>
    </row>
    <row r="95" spans="1:82" x14ac:dyDescent="0.35">
      <c r="A95" s="8">
        <v>2020</v>
      </c>
      <c r="B95" s="9">
        <v>5027</v>
      </c>
      <c r="C95" s="10" t="s">
        <v>184</v>
      </c>
      <c r="D95" s="10" t="s">
        <v>63</v>
      </c>
      <c r="E95" s="10" t="s">
        <v>45</v>
      </c>
      <c r="F95" s="11">
        <v>18946</v>
      </c>
      <c r="G95" s="11">
        <v>45370</v>
      </c>
      <c r="H95" s="11">
        <v>0</v>
      </c>
      <c r="I95" s="11">
        <v>0</v>
      </c>
      <c r="J95" s="11">
        <v>64316</v>
      </c>
      <c r="K95" s="12">
        <v>32.4</v>
      </c>
      <c r="L95" s="12">
        <v>5.5</v>
      </c>
      <c r="M95" s="12">
        <v>0</v>
      </c>
      <c r="N95" s="12">
        <v>0</v>
      </c>
      <c r="O95" s="12">
        <v>37.9</v>
      </c>
      <c r="P95" s="13">
        <v>118161</v>
      </c>
      <c r="Q95" s="13">
        <v>649908</v>
      </c>
      <c r="R95" s="13">
        <v>0</v>
      </c>
      <c r="S95" s="13">
        <v>0</v>
      </c>
      <c r="T95" s="13">
        <v>768069</v>
      </c>
      <c r="U95" s="14">
        <v>32.4</v>
      </c>
      <c r="V95" s="14">
        <v>5.5</v>
      </c>
      <c r="W95" s="14">
        <v>0</v>
      </c>
      <c r="X95" s="14">
        <v>0</v>
      </c>
      <c r="Y95" s="14">
        <v>37.9</v>
      </c>
      <c r="Z95" s="11">
        <v>2165</v>
      </c>
      <c r="AA95" s="11">
        <v>14387</v>
      </c>
      <c r="AB95" s="11">
        <v>0</v>
      </c>
      <c r="AC95" s="11">
        <v>0</v>
      </c>
      <c r="AD95" s="11">
        <v>16552</v>
      </c>
      <c r="AE95" s="11">
        <v>3925</v>
      </c>
      <c r="AF95" s="11">
        <v>3992</v>
      </c>
      <c r="AG95" s="11">
        <v>0</v>
      </c>
      <c r="AH95" s="11">
        <v>0</v>
      </c>
      <c r="AI95" s="11">
        <v>7917</v>
      </c>
      <c r="AJ95" s="13">
        <v>2165</v>
      </c>
      <c r="AK95" s="13">
        <v>14387</v>
      </c>
      <c r="AL95" s="13">
        <v>0</v>
      </c>
      <c r="AM95" s="13">
        <v>0</v>
      </c>
      <c r="AN95" s="13">
        <v>16552</v>
      </c>
      <c r="AO95" s="13">
        <v>3925</v>
      </c>
      <c r="AP95" s="13">
        <v>3992</v>
      </c>
      <c r="AQ95" s="13">
        <v>0</v>
      </c>
      <c r="AR95" s="13">
        <v>0</v>
      </c>
      <c r="AS95" s="13">
        <v>7917</v>
      </c>
      <c r="AT95" s="15">
        <v>6.2</v>
      </c>
      <c r="AU95" s="15">
        <v>14.3</v>
      </c>
      <c r="AV95" s="15">
        <v>0</v>
      </c>
      <c r="AW95" s="15">
        <v>0</v>
      </c>
      <c r="AX95" s="10" t="s">
        <v>6</v>
      </c>
      <c r="AY95" s="10" t="str">
        <f>IFERROR(VLOOKUP(B95,Sales!$B$4:$H$2834,7,FALSE),"Not Found")</f>
        <v>Investor Owned</v>
      </c>
      <c r="AZ95" s="30">
        <f>IFERROR(SUMIFS(Sales!$K$4:$K$2834,Sales!$B$4:$B$2834,$B95,Sales!$G$4:$G$2834,$D95),"")</f>
        <v>2097924</v>
      </c>
      <c r="BA95" s="30">
        <f>IFERROR(SUMIFS(Sales!$N$4:$N$2834,Sales!$B$4:$B$2834,$B95,Sales!$G$4:$G$2834,$D95),"")</f>
        <v>1548457</v>
      </c>
      <c r="BB95" s="30">
        <f>IFERROR(SUMIFS(Sales!$Q$4:$Q$2834,Sales!$B$4:$B$2834,$B95,Sales!$G$4:$G$2834,$D95),"")</f>
        <v>367138</v>
      </c>
      <c r="BC95" s="30">
        <f t="shared" si="23"/>
        <v>4013519</v>
      </c>
      <c r="BD95" s="33"/>
      <c r="BE95" s="35">
        <f t="shared" si="24"/>
        <v>9.030832384776569E-3</v>
      </c>
      <c r="BF95" s="35">
        <f t="shared" si="25"/>
        <v>2.9300135554296954E-2</v>
      </c>
      <c r="BG95" s="35">
        <f t="shared" si="26"/>
        <v>0</v>
      </c>
      <c r="BH95" s="35">
        <f t="shared" si="27"/>
        <v>1.6024840046851653E-2</v>
      </c>
      <c r="BJ95" s="31">
        <f>IFERROR(SUMIFS(Sales!$J$4:$J$2834,Sales!$B$4:$B$2834,$B95,Sales!$G$4:$G$2834,$D95),"")</f>
        <v>287193.89999999997</v>
      </c>
      <c r="BK95" s="31">
        <f>IFERROR(SUMIFS(Sales!$M$4:$M$2834,Sales!$B$4:$B$2834,$B95,Sales!$G$4:$G$2834,$D95),"")</f>
        <v>104523.6</v>
      </c>
      <c r="BL95" s="31">
        <f>IFERROR(SUMIFS(Sales!$P$4:$P$2834,Sales!$B$4:$B$2834,$B95,Sales!$G$4:$G$2834,$D95),"")</f>
        <v>8925.2999999999993</v>
      </c>
      <c r="BM95" s="31">
        <f t="shared" si="28"/>
        <v>400642.8</v>
      </c>
      <c r="BP95" s="36">
        <f t="shared" si="29"/>
        <v>0.35550082101806241</v>
      </c>
      <c r="BQ95" s="36">
        <f t="shared" si="30"/>
        <v>0.64449917898193765</v>
      </c>
      <c r="BR95" s="36">
        <f t="shared" si="31"/>
        <v>0.78279558191414111</v>
      </c>
      <c r="BS95" s="36">
        <f t="shared" si="32"/>
        <v>0.21720441808585886</v>
      </c>
      <c r="BV95" s="38">
        <f t="shared" si="39"/>
        <v>4.2970297929924598E-3</v>
      </c>
      <c r="BW95" s="37">
        <f t="shared" si="40"/>
        <v>3.3636959373079338E-3</v>
      </c>
      <c r="BX95" s="37">
        <f t="shared" si="41"/>
        <v>9.3333385568452579E-4</v>
      </c>
      <c r="CB95" s="38">
        <f t="shared" si="42"/>
        <v>1.898243108173206E-3</v>
      </c>
      <c r="CC95" s="37">
        <f t="shared" si="43"/>
        <v>6.7482698344745336E-4</v>
      </c>
      <c r="CD95" s="37">
        <f t="shared" si="44"/>
        <v>1.2234161247257527E-3</v>
      </c>
    </row>
    <row r="96" spans="1:82" x14ac:dyDescent="0.35">
      <c r="A96" s="8">
        <v>2020</v>
      </c>
      <c r="B96" s="9">
        <v>5063</v>
      </c>
      <c r="C96" s="10" t="s">
        <v>186</v>
      </c>
      <c r="D96" s="10" t="s">
        <v>59</v>
      </c>
      <c r="E96" s="10" t="s">
        <v>60</v>
      </c>
      <c r="F96" s="11">
        <v>285.88299999999998</v>
      </c>
      <c r="G96" s="11" t="s">
        <v>25</v>
      </c>
      <c r="H96" s="11" t="s">
        <v>25</v>
      </c>
      <c r="I96" s="11" t="s">
        <v>25</v>
      </c>
      <c r="J96" s="11">
        <v>285.88299999999998</v>
      </c>
      <c r="K96" s="12">
        <v>1.62</v>
      </c>
      <c r="L96" s="12" t="s">
        <v>25</v>
      </c>
      <c r="M96" s="12" t="s">
        <v>25</v>
      </c>
      <c r="N96" s="12" t="s">
        <v>25</v>
      </c>
      <c r="O96" s="12">
        <v>1.62</v>
      </c>
      <c r="P96" s="13">
        <v>4860.1099999999997</v>
      </c>
      <c r="Q96" s="13" t="s">
        <v>25</v>
      </c>
      <c r="R96" s="13" t="s">
        <v>25</v>
      </c>
      <c r="S96" s="13" t="s">
        <v>25</v>
      </c>
      <c r="T96" s="13">
        <v>4860.1099999999997</v>
      </c>
      <c r="U96" s="14">
        <v>1.62</v>
      </c>
      <c r="V96" s="14" t="s">
        <v>25</v>
      </c>
      <c r="W96" s="14" t="s">
        <v>25</v>
      </c>
      <c r="X96" s="14" t="s">
        <v>25</v>
      </c>
      <c r="Y96" s="14">
        <v>1.62</v>
      </c>
      <c r="Z96" s="11">
        <v>96.21</v>
      </c>
      <c r="AA96" s="11" t="s">
        <v>25</v>
      </c>
      <c r="AB96" s="11" t="s">
        <v>25</v>
      </c>
      <c r="AC96" s="11" t="s">
        <v>25</v>
      </c>
      <c r="AD96" s="11">
        <v>96.21</v>
      </c>
      <c r="AE96" s="11">
        <v>40</v>
      </c>
      <c r="AF96" s="11" t="s">
        <v>25</v>
      </c>
      <c r="AG96" s="11" t="s">
        <v>25</v>
      </c>
      <c r="AH96" s="11" t="s">
        <v>25</v>
      </c>
      <c r="AI96" s="11">
        <v>40</v>
      </c>
      <c r="AJ96" s="13">
        <v>96.21</v>
      </c>
      <c r="AK96" s="13" t="s">
        <v>25</v>
      </c>
      <c r="AL96" s="13" t="s">
        <v>25</v>
      </c>
      <c r="AM96" s="13" t="s">
        <v>25</v>
      </c>
      <c r="AN96" s="13">
        <v>96.21</v>
      </c>
      <c r="AO96" s="13">
        <v>40</v>
      </c>
      <c r="AP96" s="13" t="s">
        <v>25</v>
      </c>
      <c r="AQ96" s="13" t="s">
        <v>25</v>
      </c>
      <c r="AR96" s="13" t="s">
        <v>25</v>
      </c>
      <c r="AS96" s="13">
        <v>40</v>
      </c>
      <c r="AT96" s="15">
        <v>15</v>
      </c>
      <c r="AU96" s="15" t="s">
        <v>25</v>
      </c>
      <c r="AV96" s="15" t="s">
        <v>25</v>
      </c>
      <c r="AW96" s="15" t="s">
        <v>25</v>
      </c>
      <c r="AX96" s="10" t="s">
        <v>187</v>
      </c>
      <c r="AY96" s="10" t="str">
        <f>IFERROR(VLOOKUP(B96,Sales!$B$4:$H$2834,7,FALSE),"Not Found")</f>
        <v>Municipal</v>
      </c>
      <c r="AZ96" s="30">
        <f>IFERROR(SUMIFS(Sales!$K$4:$K$2834,Sales!$B$4:$B$2834,$B96,Sales!$G$4:$G$2834,$D96),"")</f>
        <v>605792</v>
      </c>
      <c r="BA96" s="30">
        <f>IFERROR(SUMIFS(Sales!$N$4:$N$2834,Sales!$B$4:$B$2834,$B96,Sales!$G$4:$G$2834,$D96),"")</f>
        <v>292636</v>
      </c>
      <c r="BB96" s="30">
        <f>IFERROR(SUMIFS(Sales!$Q$4:$Q$2834,Sales!$B$4:$B$2834,$B96,Sales!$G$4:$G$2834,$D96),"")</f>
        <v>570727</v>
      </c>
      <c r="BC96" s="30">
        <f t="shared" si="23"/>
        <v>1469155</v>
      </c>
      <c r="BD96" s="33"/>
      <c r="BE96" s="35">
        <f t="shared" si="24"/>
        <v>4.7191610321694575E-4</v>
      </c>
      <c r="BF96" s="35" t="str">
        <f t="shared" si="25"/>
        <v/>
      </c>
      <c r="BG96" s="35" t="str">
        <f t="shared" si="26"/>
        <v/>
      </c>
      <c r="BH96" s="35">
        <f t="shared" si="27"/>
        <v>1.9459008749927678E-4</v>
      </c>
      <c r="BJ96" s="31">
        <f>IFERROR(SUMIFS(Sales!$J$4:$J$2834,Sales!$B$4:$B$2834,$B96,Sales!$G$4:$G$2834,$D96),"")</f>
        <v>79411.399999999994</v>
      </c>
      <c r="BK96" s="31">
        <f>IFERROR(SUMIFS(Sales!$M$4:$M$2834,Sales!$B$4:$B$2834,$B96,Sales!$G$4:$G$2834,$D96),"")</f>
        <v>40087.9</v>
      </c>
      <c r="BL96" s="31">
        <f>IFERROR(SUMIFS(Sales!$P$4:$P$2834,Sales!$B$4:$B$2834,$B96,Sales!$G$4:$G$2834,$D96),"")</f>
        <v>56964.7</v>
      </c>
      <c r="BM96" s="31">
        <f t="shared" si="28"/>
        <v>176464</v>
      </c>
      <c r="BP96" s="36">
        <f t="shared" si="29"/>
        <v>0.70633580500697457</v>
      </c>
      <c r="BQ96" s="36">
        <f t="shared" si="30"/>
        <v>0.29366419499302554</v>
      </c>
      <c r="BR96" s="36" t="str">
        <f t="shared" si="31"/>
        <v/>
      </c>
      <c r="BS96" s="36" t="str">
        <f t="shared" si="32"/>
        <v/>
      </c>
    </row>
    <row r="97" spans="1:82" x14ac:dyDescent="0.35">
      <c r="A97" s="8">
        <v>2020</v>
      </c>
      <c r="B97" s="9">
        <v>5070</v>
      </c>
      <c r="C97" s="10" t="s">
        <v>188</v>
      </c>
      <c r="D97" s="10" t="s">
        <v>185</v>
      </c>
      <c r="E97" s="10" t="s">
        <v>45</v>
      </c>
      <c r="F97" s="11">
        <v>341</v>
      </c>
      <c r="G97" s="11">
        <v>455</v>
      </c>
      <c r="H97" s="11" t="s">
        <v>25</v>
      </c>
      <c r="I97" s="11" t="s">
        <v>25</v>
      </c>
      <c r="J97" s="11">
        <v>796</v>
      </c>
      <c r="K97" s="12">
        <v>7</v>
      </c>
      <c r="L97" s="12">
        <v>4.2000000000000003E-2</v>
      </c>
      <c r="M97" s="12" t="s">
        <v>25</v>
      </c>
      <c r="N97" s="12" t="s">
        <v>25</v>
      </c>
      <c r="O97" s="12">
        <v>7.0419999999999998</v>
      </c>
      <c r="P97" s="13">
        <v>1405</v>
      </c>
      <c r="Q97" s="13">
        <v>3048</v>
      </c>
      <c r="R97" s="13" t="s">
        <v>25</v>
      </c>
      <c r="S97" s="13" t="s">
        <v>25</v>
      </c>
      <c r="T97" s="13">
        <v>4453</v>
      </c>
      <c r="U97" s="14">
        <v>3.6</v>
      </c>
      <c r="V97" s="14">
        <v>4.2000000000000003E-2</v>
      </c>
      <c r="W97" s="14" t="s">
        <v>25</v>
      </c>
      <c r="X97" s="14" t="s">
        <v>25</v>
      </c>
      <c r="Y97" s="14">
        <v>3.6419999999999999</v>
      </c>
      <c r="Z97" s="11">
        <v>120</v>
      </c>
      <c r="AA97" s="11">
        <v>1657</v>
      </c>
      <c r="AB97" s="11" t="s">
        <v>25</v>
      </c>
      <c r="AC97" s="11" t="s">
        <v>25</v>
      </c>
      <c r="AD97" s="11">
        <v>1777</v>
      </c>
      <c r="AE97" s="11">
        <v>12</v>
      </c>
      <c r="AF97" s="11">
        <v>166</v>
      </c>
      <c r="AG97" s="11" t="s">
        <v>25</v>
      </c>
      <c r="AH97" s="11" t="s">
        <v>25</v>
      </c>
      <c r="AI97" s="11">
        <v>178</v>
      </c>
      <c r="AJ97" s="13">
        <v>120</v>
      </c>
      <c r="AK97" s="13">
        <v>1657</v>
      </c>
      <c r="AL97" s="13" t="s">
        <v>25</v>
      </c>
      <c r="AM97" s="13" t="s">
        <v>25</v>
      </c>
      <c r="AN97" s="13">
        <v>1777</v>
      </c>
      <c r="AO97" s="13">
        <v>12</v>
      </c>
      <c r="AP97" s="13">
        <v>166</v>
      </c>
      <c r="AQ97" s="13" t="s">
        <v>25</v>
      </c>
      <c r="AR97" s="13" t="s">
        <v>25</v>
      </c>
      <c r="AS97" s="13">
        <v>178</v>
      </c>
      <c r="AT97" s="15">
        <v>7.8</v>
      </c>
      <c r="AU97" s="15">
        <v>13</v>
      </c>
      <c r="AV97" s="15" t="s">
        <v>25</v>
      </c>
      <c r="AW97" s="15" t="s">
        <v>25</v>
      </c>
      <c r="AX97" s="10" t="s">
        <v>6</v>
      </c>
      <c r="AY97" s="10" t="str">
        <f>IFERROR(VLOOKUP(B97,Sales!$B$4:$H$2834,7,FALSE),"Not Found")</f>
        <v>Cooperative</v>
      </c>
      <c r="AZ97" s="30">
        <f>IFERROR(SUMIFS(Sales!$K$4:$K$2834,Sales!$B$4:$B$2834,$B97,Sales!$G$4:$G$2834,$D97),"")</f>
        <v>1180195</v>
      </c>
      <c r="BA97" s="30">
        <f>IFERROR(SUMIFS(Sales!$N$4:$N$2834,Sales!$B$4:$B$2834,$B97,Sales!$G$4:$G$2834,$D97),"")</f>
        <v>263448</v>
      </c>
      <c r="BB97" s="30">
        <f>IFERROR(SUMIFS(Sales!$Q$4:$Q$2834,Sales!$B$4:$B$2834,$B97,Sales!$G$4:$G$2834,$D97),"")</f>
        <v>0</v>
      </c>
      <c r="BC97" s="30">
        <f t="shared" si="23"/>
        <v>1443643</v>
      </c>
      <c r="BD97" s="33"/>
      <c r="BE97" s="35">
        <f t="shared" si="24"/>
        <v>2.8893530306432411E-4</v>
      </c>
      <c r="BF97" s="35">
        <f t="shared" si="25"/>
        <v>1.7270960493152349E-3</v>
      </c>
      <c r="BG97" s="35" t="str">
        <f t="shared" si="26"/>
        <v/>
      </c>
      <c r="BH97" s="35">
        <f t="shared" si="27"/>
        <v>5.5138285573372368E-4</v>
      </c>
      <c r="BJ97" s="31">
        <f>IFERROR(SUMIFS(Sales!$J$4:$J$2834,Sales!$B$4:$B$2834,$B97,Sales!$G$4:$G$2834,$D97),"")</f>
        <v>143452</v>
      </c>
      <c r="BK97" s="31">
        <f>IFERROR(SUMIFS(Sales!$M$4:$M$2834,Sales!$B$4:$B$2834,$B97,Sales!$G$4:$G$2834,$D97),"")</f>
        <v>30314</v>
      </c>
      <c r="BL97" s="31">
        <f>IFERROR(SUMIFS(Sales!$P$4:$P$2834,Sales!$B$4:$B$2834,$B97,Sales!$G$4:$G$2834,$D97),"")</f>
        <v>0</v>
      </c>
      <c r="BM97" s="31">
        <f t="shared" si="28"/>
        <v>173766</v>
      </c>
      <c r="BP97" s="36">
        <f t="shared" si="29"/>
        <v>0.90909090909090906</v>
      </c>
      <c r="BQ97" s="36">
        <f t="shared" si="30"/>
        <v>9.0909090909090912E-2</v>
      </c>
      <c r="BR97" s="36" t="str">
        <f t="shared" si="31"/>
        <v/>
      </c>
      <c r="BS97" s="36" t="str">
        <f t="shared" si="32"/>
        <v/>
      </c>
    </row>
    <row r="98" spans="1:82" x14ac:dyDescent="0.35">
      <c r="A98" s="8">
        <v>2020</v>
      </c>
      <c r="B98" s="9">
        <v>5109</v>
      </c>
      <c r="C98" s="10" t="s">
        <v>189</v>
      </c>
      <c r="D98" s="10" t="s">
        <v>70</v>
      </c>
      <c r="E98" s="10" t="s">
        <v>36</v>
      </c>
      <c r="F98" s="11">
        <v>279755</v>
      </c>
      <c r="G98" s="11">
        <v>490034</v>
      </c>
      <c r="H98" s="11"/>
      <c r="I98" s="11" t="s">
        <v>25</v>
      </c>
      <c r="J98" s="11">
        <v>769789</v>
      </c>
      <c r="K98" s="12">
        <v>53.52</v>
      </c>
      <c r="L98" s="12">
        <v>67.959999999999994</v>
      </c>
      <c r="M98" s="12" t="s">
        <v>25</v>
      </c>
      <c r="N98" s="12" t="s">
        <v>25</v>
      </c>
      <c r="O98" s="12">
        <v>121.48</v>
      </c>
      <c r="P98" s="13">
        <v>20297649</v>
      </c>
      <c r="Q98" s="13">
        <v>27473086</v>
      </c>
      <c r="R98" s="13" t="s">
        <v>25</v>
      </c>
      <c r="S98" s="13" t="s">
        <v>25</v>
      </c>
      <c r="T98" s="13">
        <v>47770735</v>
      </c>
      <c r="U98" s="14">
        <v>34.15</v>
      </c>
      <c r="V98" s="14">
        <v>58.11</v>
      </c>
      <c r="W98" s="14" t="s">
        <v>25</v>
      </c>
      <c r="X98" s="14" t="s">
        <v>25</v>
      </c>
      <c r="Y98" s="14">
        <v>92.26</v>
      </c>
      <c r="Z98" s="11" t="s">
        <v>25</v>
      </c>
      <c r="AA98" s="11"/>
      <c r="AB98" s="11"/>
      <c r="AC98" s="11" t="s">
        <v>25</v>
      </c>
      <c r="AD98" s="11" t="s">
        <v>25</v>
      </c>
      <c r="AE98" s="11">
        <v>67627</v>
      </c>
      <c r="AF98" s="11">
        <v>61219</v>
      </c>
      <c r="AG98" s="11"/>
      <c r="AH98" s="11" t="s">
        <v>25</v>
      </c>
      <c r="AI98" s="11">
        <v>128846</v>
      </c>
      <c r="AJ98" s="13" t="s">
        <v>25</v>
      </c>
      <c r="AK98" s="13" t="s">
        <v>25</v>
      </c>
      <c r="AL98" s="13" t="s">
        <v>25</v>
      </c>
      <c r="AM98" s="13" t="s">
        <v>25</v>
      </c>
      <c r="AN98" s="13" t="s">
        <v>25</v>
      </c>
      <c r="AO98" s="13">
        <v>527857.86</v>
      </c>
      <c r="AP98" s="13">
        <v>432719</v>
      </c>
      <c r="AQ98" s="13" t="s">
        <v>25</v>
      </c>
      <c r="AR98" s="13" t="s">
        <v>25</v>
      </c>
      <c r="AS98" s="13">
        <v>960576.86</v>
      </c>
      <c r="AT98" s="15">
        <v>13.68</v>
      </c>
      <c r="AU98" s="15">
        <v>13.91</v>
      </c>
      <c r="AV98" s="15" t="s">
        <v>25</v>
      </c>
      <c r="AW98" s="15" t="s">
        <v>25</v>
      </c>
      <c r="AX98" s="10" t="s">
        <v>6</v>
      </c>
      <c r="AY98" s="10" t="str">
        <f>IFERROR(VLOOKUP(B98,Sales!$B$4:$H$2834,7,FALSE),"Not Found")</f>
        <v>Investor Owned</v>
      </c>
      <c r="AZ98" s="30">
        <f>IFERROR(SUMIFS(Sales!$K$4:$K$2834,Sales!$B$4:$B$2834,$B98,Sales!$G$4:$G$2834,$D98),"")</f>
        <v>16315340</v>
      </c>
      <c r="BA98" s="30">
        <f>IFERROR(SUMIFS(Sales!$N$4:$N$2834,Sales!$B$4:$B$2834,$B98,Sales!$G$4:$G$2834,$D98),"")</f>
        <v>18361292</v>
      </c>
      <c r="BB98" s="30">
        <f>IFERROR(SUMIFS(Sales!$Q$4:$Q$2834,Sales!$B$4:$B$2834,$B98,Sales!$G$4:$G$2834,$D98),"")</f>
        <v>9700133</v>
      </c>
      <c r="BC98" s="30">
        <f t="shared" si="23"/>
        <v>44376765</v>
      </c>
      <c r="BD98" s="33"/>
      <c r="BE98" s="35">
        <f t="shared" si="24"/>
        <v>1.7146746558760039E-2</v>
      </c>
      <c r="BF98" s="35">
        <f t="shared" si="25"/>
        <v>2.6688426936405128E-2</v>
      </c>
      <c r="BG98" s="35">
        <f t="shared" si="26"/>
        <v>0</v>
      </c>
      <c r="BH98" s="35">
        <f t="shared" si="27"/>
        <v>1.7346667788875551E-2</v>
      </c>
      <c r="BJ98" s="31">
        <f>IFERROR(SUMIFS(Sales!$J$4:$J$2834,Sales!$B$4:$B$2834,$B98,Sales!$G$4:$G$2834,$D98),"")</f>
        <v>2825425.8</v>
      </c>
      <c r="BK98" s="31">
        <f>IFERROR(SUMIFS(Sales!$M$4:$M$2834,Sales!$B$4:$B$2834,$B98,Sales!$G$4:$G$2834,$D98),"")</f>
        <v>1858347.9000000001</v>
      </c>
      <c r="BL98" s="31">
        <f>IFERROR(SUMIFS(Sales!$P$4:$P$2834,Sales!$B$4:$B$2834,$B98,Sales!$G$4:$G$2834,$D98),"")</f>
        <v>603186.5</v>
      </c>
      <c r="BM98" s="31">
        <f t="shared" si="28"/>
        <v>5286960.2</v>
      </c>
      <c r="BP98" s="36" t="str">
        <f t="shared" si="29"/>
        <v/>
      </c>
      <c r="BQ98" s="36" t="str">
        <f t="shared" si="30"/>
        <v/>
      </c>
      <c r="BR98" s="36">
        <f t="shared" si="31"/>
        <v>0</v>
      </c>
      <c r="BS98" s="36">
        <f t="shared" si="32"/>
        <v>1</v>
      </c>
      <c r="BV98" s="38"/>
      <c r="BW98" s="37"/>
      <c r="BX98" s="37"/>
      <c r="CB98" s="38"/>
      <c r="CC98" s="37"/>
      <c r="CD98" s="37"/>
    </row>
    <row r="99" spans="1:82" x14ac:dyDescent="0.35">
      <c r="A99" s="8">
        <v>2020</v>
      </c>
      <c r="B99" s="9">
        <v>5175</v>
      </c>
      <c r="C99" s="10" t="s">
        <v>190</v>
      </c>
      <c r="D99" s="10" t="s">
        <v>152</v>
      </c>
      <c r="E99" s="10" t="s">
        <v>36</v>
      </c>
      <c r="F99" s="11">
        <v>3832</v>
      </c>
      <c r="G99" s="11" t="s">
        <v>25</v>
      </c>
      <c r="H99" s="11" t="s">
        <v>25</v>
      </c>
      <c r="I99" s="11" t="s">
        <v>25</v>
      </c>
      <c r="J99" s="11">
        <v>3832</v>
      </c>
      <c r="K99" s="12">
        <v>0.6</v>
      </c>
      <c r="L99" s="12" t="s">
        <v>25</v>
      </c>
      <c r="M99" s="12" t="s">
        <v>25</v>
      </c>
      <c r="N99" s="12" t="s">
        <v>25</v>
      </c>
      <c r="O99" s="12">
        <v>0.6</v>
      </c>
      <c r="P99" s="13">
        <v>13459</v>
      </c>
      <c r="Q99" s="13" t="s">
        <v>25</v>
      </c>
      <c r="R99" s="13" t="s">
        <v>25</v>
      </c>
      <c r="S99" s="13" t="s">
        <v>25</v>
      </c>
      <c r="T99" s="13">
        <v>13459</v>
      </c>
      <c r="U99" s="14">
        <v>0.6</v>
      </c>
      <c r="V99" s="14" t="s">
        <v>25</v>
      </c>
      <c r="W99" s="14" t="s">
        <v>25</v>
      </c>
      <c r="X99" s="14" t="s">
        <v>25</v>
      </c>
      <c r="Y99" s="14">
        <v>0.6</v>
      </c>
      <c r="Z99" s="11">
        <v>9</v>
      </c>
      <c r="AA99" s="11" t="s">
        <v>25</v>
      </c>
      <c r="AB99" s="11" t="s">
        <v>25</v>
      </c>
      <c r="AC99" s="11" t="s">
        <v>25</v>
      </c>
      <c r="AD99" s="11">
        <v>9</v>
      </c>
      <c r="AE99" s="11">
        <v>903.9</v>
      </c>
      <c r="AF99" s="11" t="s">
        <v>25</v>
      </c>
      <c r="AG99" s="11" t="s">
        <v>25</v>
      </c>
      <c r="AH99" s="11" t="s">
        <v>25</v>
      </c>
      <c r="AI99" s="11">
        <v>903.9</v>
      </c>
      <c r="AJ99" s="13">
        <v>9</v>
      </c>
      <c r="AK99" s="13" t="s">
        <v>25</v>
      </c>
      <c r="AL99" s="13" t="s">
        <v>25</v>
      </c>
      <c r="AM99" s="13" t="s">
        <v>25</v>
      </c>
      <c r="AN99" s="13">
        <v>9</v>
      </c>
      <c r="AO99" s="13">
        <v>903.9</v>
      </c>
      <c r="AP99" s="13" t="s">
        <v>25</v>
      </c>
      <c r="AQ99" s="13" t="s">
        <v>25</v>
      </c>
      <c r="AR99" s="13" t="s">
        <v>25</v>
      </c>
      <c r="AS99" s="13">
        <v>903.9</v>
      </c>
      <c r="AT99" s="15">
        <v>3.8</v>
      </c>
      <c r="AU99" s="15" t="s">
        <v>25</v>
      </c>
      <c r="AV99" s="15" t="s">
        <v>25</v>
      </c>
      <c r="AW99" s="15" t="s">
        <v>25</v>
      </c>
      <c r="AX99" s="10" t="s">
        <v>6</v>
      </c>
      <c r="AY99" s="10" t="str">
        <f>IFERROR(VLOOKUP(B99,Sales!$B$4:$H$2834,7,FALSE),"Not Found")</f>
        <v>Cooperative</v>
      </c>
      <c r="AZ99" s="30">
        <f>IFERROR(SUMIFS(Sales!$K$4:$K$2834,Sales!$B$4:$B$2834,$B99,Sales!$G$4:$G$2834,$D99),"")</f>
        <v>513152</v>
      </c>
      <c r="BA99" s="30">
        <f>IFERROR(SUMIFS(Sales!$N$4:$N$2834,Sales!$B$4:$B$2834,$B99,Sales!$G$4:$G$2834,$D99),"")</f>
        <v>169910</v>
      </c>
      <c r="BB99" s="30">
        <f>IFERROR(SUMIFS(Sales!$Q$4:$Q$2834,Sales!$B$4:$B$2834,$B99,Sales!$G$4:$G$2834,$D99),"")</f>
        <v>91226</v>
      </c>
      <c r="BC99" s="30">
        <f t="shared" si="23"/>
        <v>774288</v>
      </c>
      <c r="BD99" s="33"/>
      <c r="BE99" s="35">
        <f t="shared" si="24"/>
        <v>7.4675729608381144E-3</v>
      </c>
      <c r="BF99" s="35" t="str">
        <f t="shared" si="25"/>
        <v/>
      </c>
      <c r="BG99" s="35" t="str">
        <f t="shared" si="26"/>
        <v/>
      </c>
      <c r="BH99" s="35">
        <f t="shared" si="27"/>
        <v>4.9490628809951854E-3</v>
      </c>
      <c r="BJ99" s="31">
        <f>IFERROR(SUMIFS(Sales!$J$4:$J$2834,Sales!$B$4:$B$2834,$B99,Sales!$G$4:$G$2834,$D99),"")</f>
        <v>61043.9</v>
      </c>
      <c r="BK99" s="31">
        <f>IFERROR(SUMIFS(Sales!$M$4:$M$2834,Sales!$B$4:$B$2834,$B99,Sales!$G$4:$G$2834,$D99),"")</f>
        <v>18847.8</v>
      </c>
      <c r="BL99" s="31">
        <f>IFERROR(SUMIFS(Sales!$P$4:$P$2834,Sales!$B$4:$B$2834,$B99,Sales!$G$4:$G$2834,$D99),"")</f>
        <v>7995</v>
      </c>
      <c r="BM99" s="31">
        <f t="shared" si="28"/>
        <v>87886.7</v>
      </c>
      <c r="BP99" s="36">
        <f t="shared" si="29"/>
        <v>9.8586920801840283E-3</v>
      </c>
      <c r="BQ99" s="36">
        <f t="shared" si="30"/>
        <v>0.99014130791981592</v>
      </c>
      <c r="BR99" s="36" t="str">
        <f t="shared" si="31"/>
        <v/>
      </c>
      <c r="BS99" s="36" t="str">
        <f t="shared" si="32"/>
        <v/>
      </c>
    </row>
    <row r="100" spans="1:82" x14ac:dyDescent="0.35">
      <c r="A100" s="8">
        <v>2020</v>
      </c>
      <c r="B100" s="9">
        <v>5204</v>
      </c>
      <c r="C100" s="10" t="s">
        <v>191</v>
      </c>
      <c r="D100" s="10" t="s">
        <v>27</v>
      </c>
      <c r="E100" s="10" t="s">
        <v>28</v>
      </c>
      <c r="F100" s="11">
        <v>22.5</v>
      </c>
      <c r="G100" s="11" t="s">
        <v>25</v>
      </c>
      <c r="H100" s="11" t="s">
        <v>25</v>
      </c>
      <c r="I100" s="11" t="s">
        <v>25</v>
      </c>
      <c r="J100" s="11">
        <v>22.5</v>
      </c>
      <c r="K100" s="12" t="s">
        <v>25</v>
      </c>
      <c r="L100" s="12" t="s">
        <v>25</v>
      </c>
      <c r="M100" s="12" t="s">
        <v>25</v>
      </c>
      <c r="N100" s="12" t="s">
        <v>25</v>
      </c>
      <c r="O100" s="12" t="s">
        <v>25</v>
      </c>
      <c r="P100" s="13">
        <v>225</v>
      </c>
      <c r="Q100" s="13" t="s">
        <v>25</v>
      </c>
      <c r="R100" s="13" t="s">
        <v>25</v>
      </c>
      <c r="S100" s="13" t="s">
        <v>25</v>
      </c>
      <c r="T100" s="13">
        <v>225</v>
      </c>
      <c r="U100" s="14" t="s">
        <v>25</v>
      </c>
      <c r="V100" s="14" t="s">
        <v>25</v>
      </c>
      <c r="W100" s="14" t="s">
        <v>25</v>
      </c>
      <c r="X100" s="14" t="s">
        <v>25</v>
      </c>
      <c r="Y100" s="14" t="s">
        <v>25</v>
      </c>
      <c r="Z100" s="11">
        <v>9.9</v>
      </c>
      <c r="AA100" s="11" t="s">
        <v>25</v>
      </c>
      <c r="AB100" s="11" t="s">
        <v>25</v>
      </c>
      <c r="AC100" s="11" t="s">
        <v>25</v>
      </c>
      <c r="AD100" s="11">
        <v>9.9</v>
      </c>
      <c r="AE100" s="11" t="s">
        <v>25</v>
      </c>
      <c r="AF100" s="11" t="s">
        <v>25</v>
      </c>
      <c r="AG100" s="11" t="s">
        <v>25</v>
      </c>
      <c r="AH100" s="11" t="s">
        <v>25</v>
      </c>
      <c r="AI100" s="11" t="s">
        <v>25</v>
      </c>
      <c r="AJ100" s="13">
        <v>9.9</v>
      </c>
      <c r="AK100" s="13" t="s">
        <v>25</v>
      </c>
      <c r="AL100" s="13" t="s">
        <v>25</v>
      </c>
      <c r="AM100" s="13" t="s">
        <v>25</v>
      </c>
      <c r="AN100" s="13">
        <v>9.9</v>
      </c>
      <c r="AO100" s="13" t="s">
        <v>25</v>
      </c>
      <c r="AP100" s="13" t="s">
        <v>25</v>
      </c>
      <c r="AQ100" s="13" t="s">
        <v>25</v>
      </c>
      <c r="AR100" s="13" t="s">
        <v>25</v>
      </c>
      <c r="AS100" s="13" t="s">
        <v>25</v>
      </c>
      <c r="AT100" s="15">
        <v>10</v>
      </c>
      <c r="AU100" s="15" t="s">
        <v>25</v>
      </c>
      <c r="AV100" s="15" t="s">
        <v>25</v>
      </c>
      <c r="AW100" s="15" t="s">
        <v>25</v>
      </c>
      <c r="AX100" s="10" t="s">
        <v>6</v>
      </c>
      <c r="AY100" s="10" t="str">
        <f>IFERROR(VLOOKUP(B100,Sales!$B$4:$H$2834,7,FALSE),"Not Found")</f>
        <v>Cooperative</v>
      </c>
      <c r="AZ100" s="30">
        <f>IFERROR(SUMIFS(Sales!$K$4:$K$2834,Sales!$B$4:$B$2834,$B100,Sales!$G$4:$G$2834,$D100),"")</f>
        <v>299786</v>
      </c>
      <c r="BA100" s="30">
        <f>IFERROR(SUMIFS(Sales!$N$4:$N$2834,Sales!$B$4:$B$2834,$B100,Sales!$G$4:$G$2834,$D100),"")</f>
        <v>169911</v>
      </c>
      <c r="BB100" s="30">
        <f>IFERROR(SUMIFS(Sales!$Q$4:$Q$2834,Sales!$B$4:$B$2834,$B100,Sales!$G$4:$G$2834,$D100),"")</f>
        <v>46429</v>
      </c>
      <c r="BC100" s="30">
        <f t="shared" si="23"/>
        <v>516126</v>
      </c>
      <c r="BD100" s="33"/>
      <c r="BE100" s="35">
        <f t="shared" si="24"/>
        <v>7.5053538190575941E-5</v>
      </c>
      <c r="BF100" s="35" t="str">
        <f t="shared" si="25"/>
        <v/>
      </c>
      <c r="BG100" s="35" t="str">
        <f t="shared" si="26"/>
        <v/>
      </c>
      <c r="BH100" s="35">
        <f t="shared" si="27"/>
        <v>4.3594006114785927E-5</v>
      </c>
      <c r="BJ100" s="31">
        <f>IFERROR(SUMIFS(Sales!$J$4:$J$2834,Sales!$B$4:$B$2834,$B100,Sales!$G$4:$G$2834,$D100),"")</f>
        <v>36561</v>
      </c>
      <c r="BK100" s="31">
        <f>IFERROR(SUMIFS(Sales!$M$4:$M$2834,Sales!$B$4:$B$2834,$B100,Sales!$G$4:$G$2834,$D100),"")</f>
        <v>20168</v>
      </c>
      <c r="BL100" s="31">
        <f>IFERROR(SUMIFS(Sales!$P$4:$P$2834,Sales!$B$4:$B$2834,$B100,Sales!$G$4:$G$2834,$D100),"")</f>
        <v>4125</v>
      </c>
      <c r="BM100" s="31">
        <f t="shared" si="28"/>
        <v>60854</v>
      </c>
      <c r="BP100" s="36" t="str">
        <f t="shared" si="29"/>
        <v/>
      </c>
      <c r="BQ100" s="36" t="str">
        <f t="shared" si="30"/>
        <v/>
      </c>
      <c r="BR100" s="36" t="str">
        <f t="shared" si="31"/>
        <v/>
      </c>
      <c r="BS100" s="36" t="str">
        <f t="shared" si="32"/>
        <v/>
      </c>
    </row>
    <row r="101" spans="1:82" x14ac:dyDescent="0.35">
      <c r="A101" s="8">
        <v>2020</v>
      </c>
      <c r="B101" s="9">
        <v>5336</v>
      </c>
      <c r="C101" s="10" t="s">
        <v>192</v>
      </c>
      <c r="D101" s="10" t="s">
        <v>143</v>
      </c>
      <c r="E101" s="10" t="s">
        <v>45</v>
      </c>
      <c r="F101" s="11" t="s">
        <v>25</v>
      </c>
      <c r="G101" s="11" t="s">
        <v>25</v>
      </c>
      <c r="H101" s="11" t="s">
        <v>25</v>
      </c>
      <c r="I101" s="11" t="s">
        <v>25</v>
      </c>
      <c r="J101" s="11" t="s">
        <v>25</v>
      </c>
      <c r="K101" s="12" t="s">
        <v>25</v>
      </c>
      <c r="L101" s="12" t="s">
        <v>25</v>
      </c>
      <c r="M101" s="12" t="s">
        <v>25</v>
      </c>
      <c r="N101" s="12" t="s">
        <v>25</v>
      </c>
      <c r="O101" s="12" t="s">
        <v>25</v>
      </c>
      <c r="P101" s="13" t="s">
        <v>25</v>
      </c>
      <c r="Q101" s="13" t="s">
        <v>25</v>
      </c>
      <c r="R101" s="13" t="s">
        <v>25</v>
      </c>
      <c r="S101" s="13" t="s">
        <v>25</v>
      </c>
      <c r="T101" s="13" t="s">
        <v>25</v>
      </c>
      <c r="U101" s="14" t="s">
        <v>25</v>
      </c>
      <c r="V101" s="14" t="s">
        <v>25</v>
      </c>
      <c r="W101" s="14" t="s">
        <v>25</v>
      </c>
      <c r="X101" s="14" t="s">
        <v>25</v>
      </c>
      <c r="Y101" s="14" t="s">
        <v>25</v>
      </c>
      <c r="Z101" s="11" t="s">
        <v>25</v>
      </c>
      <c r="AA101" s="11" t="s">
        <v>25</v>
      </c>
      <c r="AB101" s="11" t="s">
        <v>25</v>
      </c>
      <c r="AC101" s="11" t="s">
        <v>25</v>
      </c>
      <c r="AD101" s="11" t="s">
        <v>25</v>
      </c>
      <c r="AE101" s="11" t="s">
        <v>25</v>
      </c>
      <c r="AF101" s="11" t="s">
        <v>25</v>
      </c>
      <c r="AG101" s="11" t="s">
        <v>25</v>
      </c>
      <c r="AH101" s="11" t="s">
        <v>25</v>
      </c>
      <c r="AI101" s="11" t="s">
        <v>25</v>
      </c>
      <c r="AJ101" s="13" t="s">
        <v>25</v>
      </c>
      <c r="AK101" s="13" t="s">
        <v>25</v>
      </c>
      <c r="AL101" s="13" t="s">
        <v>25</v>
      </c>
      <c r="AM101" s="13" t="s">
        <v>25</v>
      </c>
      <c r="AN101" s="13" t="s">
        <v>25</v>
      </c>
      <c r="AO101" s="13" t="s">
        <v>25</v>
      </c>
      <c r="AP101" s="13" t="s">
        <v>25</v>
      </c>
      <c r="AQ101" s="13" t="s">
        <v>25</v>
      </c>
      <c r="AR101" s="13" t="s">
        <v>25</v>
      </c>
      <c r="AS101" s="13" t="s">
        <v>25</v>
      </c>
      <c r="AT101" s="15" t="s">
        <v>25</v>
      </c>
      <c r="AU101" s="15" t="s">
        <v>25</v>
      </c>
      <c r="AV101" s="15" t="s">
        <v>25</v>
      </c>
      <c r="AW101" s="15" t="s">
        <v>25</v>
      </c>
      <c r="AX101" s="10" t="s">
        <v>193</v>
      </c>
      <c r="AY101" s="10" t="str">
        <f>IFERROR(VLOOKUP(B101,Sales!$B$4:$H$2834,7,FALSE),"Not Found")</f>
        <v>Municipal</v>
      </c>
      <c r="AZ101" s="30">
        <f>IFERROR(SUMIFS(Sales!$K$4:$K$2834,Sales!$B$4:$B$2834,$B101,Sales!$G$4:$G$2834,$D101),"")</f>
        <v>54722</v>
      </c>
      <c r="BA101" s="30">
        <f>IFERROR(SUMIFS(Sales!$N$4:$N$2834,Sales!$B$4:$B$2834,$B101,Sales!$G$4:$G$2834,$D101),"")</f>
        <v>29041</v>
      </c>
      <c r="BB101" s="30">
        <f>IFERROR(SUMIFS(Sales!$Q$4:$Q$2834,Sales!$B$4:$B$2834,$B101,Sales!$G$4:$G$2834,$D101),"")</f>
        <v>133128</v>
      </c>
      <c r="BC101" s="30">
        <f t="shared" si="23"/>
        <v>216891</v>
      </c>
      <c r="BD101" s="33"/>
      <c r="BE101" s="35" t="str">
        <f t="shared" si="24"/>
        <v/>
      </c>
      <c r="BF101" s="35" t="str">
        <f t="shared" si="25"/>
        <v/>
      </c>
      <c r="BG101" s="35" t="str">
        <f t="shared" si="26"/>
        <v/>
      </c>
      <c r="BH101" s="35">
        <f t="shared" si="27"/>
        <v>0</v>
      </c>
      <c r="BJ101" s="31">
        <f>IFERROR(SUMIFS(Sales!$J$4:$J$2834,Sales!$B$4:$B$2834,$B101,Sales!$G$4:$G$2834,$D101),"")</f>
        <v>8161</v>
      </c>
      <c r="BK101" s="31">
        <f>IFERROR(SUMIFS(Sales!$M$4:$M$2834,Sales!$B$4:$B$2834,$B101,Sales!$G$4:$G$2834,$D101),"")</f>
        <v>4256</v>
      </c>
      <c r="BL101" s="31">
        <f>IFERROR(SUMIFS(Sales!$P$4:$P$2834,Sales!$B$4:$B$2834,$B101,Sales!$G$4:$G$2834,$D101),"")</f>
        <v>15660</v>
      </c>
      <c r="BM101" s="31">
        <f t="shared" si="28"/>
        <v>28077</v>
      </c>
      <c r="BP101" s="36" t="str">
        <f t="shared" si="29"/>
        <v/>
      </c>
      <c r="BQ101" s="36" t="str">
        <f t="shared" si="30"/>
        <v/>
      </c>
      <c r="BR101" s="36" t="str">
        <f t="shared" si="31"/>
        <v/>
      </c>
      <c r="BS101" s="36" t="str">
        <f t="shared" si="32"/>
        <v/>
      </c>
    </row>
    <row r="102" spans="1:82" x14ac:dyDescent="0.35">
      <c r="A102" s="8">
        <v>2020</v>
      </c>
      <c r="B102" s="9">
        <v>5416</v>
      </c>
      <c r="C102" s="10" t="s">
        <v>194</v>
      </c>
      <c r="D102" s="10" t="s">
        <v>87</v>
      </c>
      <c r="E102" s="10" t="s">
        <v>88</v>
      </c>
      <c r="F102" s="11">
        <v>416801</v>
      </c>
      <c r="G102" s="11">
        <v>152257</v>
      </c>
      <c r="H102" s="11"/>
      <c r="I102" s="11" t="s">
        <v>25</v>
      </c>
      <c r="J102" s="11">
        <v>569058</v>
      </c>
      <c r="K102" s="12">
        <v>94.27</v>
      </c>
      <c r="L102" s="12">
        <v>26.43</v>
      </c>
      <c r="M102" s="12" t="s">
        <v>25</v>
      </c>
      <c r="N102" s="12" t="s">
        <v>25</v>
      </c>
      <c r="O102" s="12">
        <v>120.7</v>
      </c>
      <c r="P102" s="13">
        <v>2397931</v>
      </c>
      <c r="Q102" s="13">
        <v>2055202</v>
      </c>
      <c r="R102" s="13" t="s">
        <v>25</v>
      </c>
      <c r="S102" s="13" t="s">
        <v>25</v>
      </c>
      <c r="T102" s="13">
        <v>4453133</v>
      </c>
      <c r="U102" s="14">
        <v>94.27</v>
      </c>
      <c r="V102" s="14">
        <v>26.43</v>
      </c>
      <c r="W102" s="14" t="s">
        <v>25</v>
      </c>
      <c r="X102" s="14" t="s">
        <v>25</v>
      </c>
      <c r="Y102" s="14">
        <v>120.7</v>
      </c>
      <c r="Z102" s="11">
        <v>18643</v>
      </c>
      <c r="AA102" s="11">
        <v>16148</v>
      </c>
      <c r="AB102" s="11"/>
      <c r="AC102" s="11" t="s">
        <v>25</v>
      </c>
      <c r="AD102" s="11">
        <v>34791</v>
      </c>
      <c r="AE102" s="11">
        <v>18928</v>
      </c>
      <c r="AF102" s="11">
        <v>8032</v>
      </c>
      <c r="AG102" s="11"/>
      <c r="AH102" s="11" t="s">
        <v>25</v>
      </c>
      <c r="AI102" s="11">
        <v>26960</v>
      </c>
      <c r="AJ102" s="13">
        <v>18643</v>
      </c>
      <c r="AK102" s="13">
        <v>16148</v>
      </c>
      <c r="AL102" s="13" t="s">
        <v>25</v>
      </c>
      <c r="AM102" s="13" t="s">
        <v>25</v>
      </c>
      <c r="AN102" s="13">
        <v>34791</v>
      </c>
      <c r="AO102" s="13">
        <v>18928</v>
      </c>
      <c r="AP102" s="13">
        <v>8032</v>
      </c>
      <c r="AQ102" s="13" t="s">
        <v>25</v>
      </c>
      <c r="AR102" s="13" t="s">
        <v>25</v>
      </c>
      <c r="AS102" s="13">
        <v>26960</v>
      </c>
      <c r="AT102" s="15">
        <v>5.8</v>
      </c>
      <c r="AU102" s="15">
        <v>13.5</v>
      </c>
      <c r="AV102" s="15" t="s">
        <v>25</v>
      </c>
      <c r="AW102" s="15" t="s">
        <v>25</v>
      </c>
      <c r="AX102" s="10" t="s">
        <v>6</v>
      </c>
      <c r="AY102" s="10" t="str">
        <f>IFERROR(VLOOKUP(B102,Sales!$B$4:$H$2834,7,FALSE),"Not Found")</f>
        <v>Investor Owned</v>
      </c>
      <c r="AZ102" s="30">
        <f>IFERROR(SUMIFS(Sales!$K$4:$K$2834,Sales!$B$4:$B$2834,$B102,Sales!$G$4:$G$2834,$D102),"")</f>
        <v>21558142</v>
      </c>
      <c r="BA102" s="30">
        <f>IFERROR(SUMIFS(Sales!$N$4:$N$2834,Sales!$B$4:$B$2834,$B102,Sales!$G$4:$G$2834,$D102),"")</f>
        <v>22707156</v>
      </c>
      <c r="BB102" s="30">
        <f>IFERROR(SUMIFS(Sales!$Q$4:$Q$2834,Sales!$B$4:$B$2834,$B102,Sales!$G$4:$G$2834,$D102),"")</f>
        <v>11421625</v>
      </c>
      <c r="BC102" s="30">
        <f t="shared" si="23"/>
        <v>55686923</v>
      </c>
      <c r="BD102" s="33"/>
      <c r="BE102" s="35">
        <f t="shared" si="24"/>
        <v>1.9333809008216015E-2</v>
      </c>
      <c r="BF102" s="35">
        <f t="shared" si="25"/>
        <v>6.705243052014088E-3</v>
      </c>
      <c r="BG102" s="35">
        <f t="shared" si="26"/>
        <v>0</v>
      </c>
      <c r="BH102" s="35">
        <f t="shared" si="27"/>
        <v>1.0218880292595803E-2</v>
      </c>
      <c r="BJ102" s="31">
        <f>IFERROR(SUMIFS(Sales!$J$4:$J$2834,Sales!$B$4:$B$2834,$B102,Sales!$G$4:$G$2834,$D102),"")</f>
        <v>2234440</v>
      </c>
      <c r="BK102" s="31">
        <f>IFERROR(SUMIFS(Sales!$M$4:$M$2834,Sales!$B$4:$B$2834,$B102,Sales!$G$4:$G$2834,$D102),"")</f>
        <v>1746260</v>
      </c>
      <c r="BL102" s="31">
        <f>IFERROR(SUMIFS(Sales!$P$4:$P$2834,Sales!$B$4:$B$2834,$B102,Sales!$G$4:$G$2834,$D102),"")</f>
        <v>671499.3</v>
      </c>
      <c r="BM102" s="31">
        <f t="shared" si="28"/>
        <v>4652199.3</v>
      </c>
      <c r="BP102" s="36">
        <f t="shared" si="29"/>
        <v>0.49620718107050649</v>
      </c>
      <c r="BQ102" s="36">
        <f t="shared" si="30"/>
        <v>0.50379281892949346</v>
      </c>
      <c r="BR102" s="36">
        <f t="shared" si="31"/>
        <v>0.66782464846980971</v>
      </c>
      <c r="BS102" s="36">
        <f t="shared" si="32"/>
        <v>0.33217535153019023</v>
      </c>
      <c r="BV102" s="38">
        <f t="shared" ref="BV102:BV103" si="45">IFERROR((G102+H102)/$BV$3,"")</f>
        <v>1.4420384950223783E-2</v>
      </c>
      <c r="BW102" s="37">
        <f t="shared" ref="BW102:BW103" si="46">IFERROR(BR102*BV102,"")</f>
        <v>9.6302885101825324E-3</v>
      </c>
      <c r="BX102" s="37">
        <f t="shared" ref="BX102:BX103" si="47">IFERROR(BS102*BV102,"")</f>
        <v>4.7900964400412497E-3</v>
      </c>
      <c r="CB102" s="38">
        <f t="shared" ref="CB102:CB103" si="48">IFERROR((F102)/$CB$3,"")</f>
        <v>4.1760246264631082E-2</v>
      </c>
      <c r="CC102" s="37">
        <f t="shared" ref="CC102:CC103" si="49">IFERROR(BP102*CB102,"")</f>
        <v>2.0721734079782738E-2</v>
      </c>
      <c r="CD102" s="37">
        <f t="shared" ref="CD102:CD103" si="50">IFERROR(BQ102*CB102,"")</f>
        <v>2.1038512184848344E-2</v>
      </c>
    </row>
    <row r="103" spans="1:82" x14ac:dyDescent="0.35">
      <c r="A103" s="8">
        <v>2020</v>
      </c>
      <c r="B103" s="9">
        <v>5416</v>
      </c>
      <c r="C103" s="10" t="s">
        <v>194</v>
      </c>
      <c r="D103" s="10" t="s">
        <v>24</v>
      </c>
      <c r="E103" s="10" t="s">
        <v>88</v>
      </c>
      <c r="F103" s="11">
        <v>152084</v>
      </c>
      <c r="G103" s="11">
        <v>55556</v>
      </c>
      <c r="H103" s="11"/>
      <c r="I103" s="11" t="s">
        <v>25</v>
      </c>
      <c r="J103" s="11">
        <v>207640</v>
      </c>
      <c r="K103" s="12">
        <v>34.4</v>
      </c>
      <c r="L103" s="12">
        <v>9.64</v>
      </c>
      <c r="M103" s="12" t="s">
        <v>25</v>
      </c>
      <c r="N103" s="12" t="s">
        <v>25</v>
      </c>
      <c r="O103" s="12">
        <v>44.04</v>
      </c>
      <c r="P103" s="13">
        <v>874968</v>
      </c>
      <c r="Q103" s="13">
        <v>749911</v>
      </c>
      <c r="R103" s="13" t="s">
        <v>25</v>
      </c>
      <c r="S103" s="13" t="s">
        <v>25</v>
      </c>
      <c r="T103" s="13">
        <v>1624879</v>
      </c>
      <c r="U103" s="14">
        <v>34.4</v>
      </c>
      <c r="V103" s="14">
        <v>9.64</v>
      </c>
      <c r="W103" s="14" t="s">
        <v>25</v>
      </c>
      <c r="X103" s="14" t="s">
        <v>25</v>
      </c>
      <c r="Y103" s="14">
        <v>44.04</v>
      </c>
      <c r="Z103" s="11">
        <v>6802</v>
      </c>
      <c r="AA103" s="11">
        <v>5892</v>
      </c>
      <c r="AB103" s="11"/>
      <c r="AC103" s="11" t="s">
        <v>25</v>
      </c>
      <c r="AD103" s="11">
        <v>12694</v>
      </c>
      <c r="AE103" s="11">
        <v>6906</v>
      </c>
      <c r="AF103" s="11">
        <v>2931</v>
      </c>
      <c r="AG103" s="11"/>
      <c r="AH103" s="11" t="s">
        <v>25</v>
      </c>
      <c r="AI103" s="11">
        <v>9837</v>
      </c>
      <c r="AJ103" s="13">
        <v>6802</v>
      </c>
      <c r="AK103" s="13">
        <v>5892</v>
      </c>
      <c r="AL103" s="13" t="s">
        <v>25</v>
      </c>
      <c r="AM103" s="13" t="s">
        <v>25</v>
      </c>
      <c r="AN103" s="13">
        <v>12694</v>
      </c>
      <c r="AO103" s="13">
        <v>6906</v>
      </c>
      <c r="AP103" s="13">
        <v>2931</v>
      </c>
      <c r="AQ103" s="13" t="s">
        <v>25</v>
      </c>
      <c r="AR103" s="13" t="s">
        <v>25</v>
      </c>
      <c r="AS103" s="13">
        <v>9837</v>
      </c>
      <c r="AT103" s="15">
        <v>5.8</v>
      </c>
      <c r="AU103" s="15">
        <v>13.5</v>
      </c>
      <c r="AV103" s="15" t="s">
        <v>25</v>
      </c>
      <c r="AW103" s="15" t="s">
        <v>25</v>
      </c>
      <c r="AX103" s="10" t="s">
        <v>6</v>
      </c>
      <c r="AY103" s="10" t="str">
        <f>IFERROR(VLOOKUP(B103,Sales!$B$4:$H$2834,7,FALSE),"Not Found")</f>
        <v>Investor Owned</v>
      </c>
      <c r="AZ103" s="30">
        <f>IFERROR(SUMIFS(Sales!$K$4:$K$2834,Sales!$B$4:$B$2834,$B103,Sales!$G$4:$G$2834,$D103),"")</f>
        <v>6604246</v>
      </c>
      <c r="BA103" s="30">
        <f>IFERROR(SUMIFS(Sales!$N$4:$N$2834,Sales!$B$4:$B$2834,$B103,Sales!$G$4:$G$2834,$D103),"")</f>
        <v>5218274</v>
      </c>
      <c r="BB103" s="30">
        <f>IFERROR(SUMIFS(Sales!$Q$4:$Q$2834,Sales!$B$4:$B$2834,$B103,Sales!$G$4:$G$2834,$D103),"")</f>
        <v>8191318</v>
      </c>
      <c r="BC103" s="30">
        <f t="shared" si="23"/>
        <v>20013838</v>
      </c>
      <c r="BD103" s="33"/>
      <c r="BE103" s="35">
        <f t="shared" si="24"/>
        <v>2.3028215484402006E-2</v>
      </c>
      <c r="BF103" s="35">
        <f t="shared" si="25"/>
        <v>1.0646432134456719E-2</v>
      </c>
      <c r="BG103" s="35">
        <f t="shared" si="26"/>
        <v>0</v>
      </c>
      <c r="BH103" s="35">
        <f t="shared" si="27"/>
        <v>1.0374821660892828E-2</v>
      </c>
      <c r="BJ103" s="31">
        <f>IFERROR(SUMIFS(Sales!$J$4:$J$2834,Sales!$B$4:$B$2834,$B103,Sales!$G$4:$G$2834,$D103),"")</f>
        <v>758277.1</v>
      </c>
      <c r="BK103" s="31">
        <f>IFERROR(SUMIFS(Sales!$M$4:$M$2834,Sales!$B$4:$B$2834,$B103,Sales!$G$4:$G$2834,$D103),"")</f>
        <v>483056.2</v>
      </c>
      <c r="BL103" s="31">
        <f>IFERROR(SUMIFS(Sales!$P$4:$P$2834,Sales!$B$4:$B$2834,$B103,Sales!$G$4:$G$2834,$D103),"")</f>
        <v>464196.7</v>
      </c>
      <c r="BM103" s="31">
        <f t="shared" si="28"/>
        <v>1705530</v>
      </c>
      <c r="BP103" s="36">
        <f t="shared" si="29"/>
        <v>0.49620659468923256</v>
      </c>
      <c r="BQ103" s="36">
        <f t="shared" si="30"/>
        <v>0.50379340531076744</v>
      </c>
      <c r="BR103" s="36">
        <f t="shared" si="31"/>
        <v>0.66780006800408021</v>
      </c>
      <c r="BS103" s="36">
        <f t="shared" si="32"/>
        <v>0.33219993199591974</v>
      </c>
      <c r="BV103" s="38">
        <f t="shared" si="45"/>
        <v>5.2617541807249094E-3</v>
      </c>
      <c r="BW103" s="37">
        <f t="shared" si="46"/>
        <v>3.5137997997088479E-3</v>
      </c>
      <c r="BX103" s="37">
        <f t="shared" si="47"/>
        <v>1.7479543810160613E-3</v>
      </c>
      <c r="CB103" s="38">
        <f t="shared" si="48"/>
        <v>1.5237644086530871E-2</v>
      </c>
      <c r="CC103" s="37">
        <f t="shared" si="49"/>
        <v>7.5610194832640048E-3</v>
      </c>
      <c r="CD103" s="37">
        <f t="shared" si="50"/>
        <v>7.6766246032668661E-3</v>
      </c>
    </row>
    <row r="104" spans="1:82" x14ac:dyDescent="0.35">
      <c r="A104" s="8">
        <v>2020</v>
      </c>
      <c r="B104" s="9">
        <v>5417</v>
      </c>
      <c r="C104" s="10" t="s">
        <v>195</v>
      </c>
      <c r="D104" s="10" t="s">
        <v>66</v>
      </c>
      <c r="E104" s="10" t="s">
        <v>36</v>
      </c>
      <c r="F104" s="11">
        <v>652</v>
      </c>
      <c r="G104" s="11">
        <v>1827</v>
      </c>
      <c r="H104" s="11">
        <v>0</v>
      </c>
      <c r="I104" s="11">
        <v>0</v>
      </c>
      <c r="J104" s="11">
        <v>2479</v>
      </c>
      <c r="K104" s="12">
        <v>8.5999999999999993E-2</v>
      </c>
      <c r="L104" s="12">
        <v>4.4999999999999998E-2</v>
      </c>
      <c r="M104" s="12">
        <v>0</v>
      </c>
      <c r="N104" s="12">
        <v>0</v>
      </c>
      <c r="O104" s="12">
        <v>0.13100000000000001</v>
      </c>
      <c r="P104" s="13">
        <v>10055</v>
      </c>
      <c r="Q104" s="13">
        <v>24146</v>
      </c>
      <c r="R104" s="13" t="s">
        <v>25</v>
      </c>
      <c r="S104" s="13" t="s">
        <v>25</v>
      </c>
      <c r="T104" s="13">
        <v>34201</v>
      </c>
      <c r="U104" s="14">
        <v>8.5999999999999993E-2</v>
      </c>
      <c r="V104" s="14">
        <v>4.4999999999999998E-2</v>
      </c>
      <c r="W104" s="14" t="s">
        <v>25</v>
      </c>
      <c r="X104" s="14" t="s">
        <v>25</v>
      </c>
      <c r="Y104" s="14">
        <v>0.13100000000000001</v>
      </c>
      <c r="Z104" s="11">
        <v>49.895000000000003</v>
      </c>
      <c r="AA104" s="11">
        <v>21.370999999999999</v>
      </c>
      <c r="AB104" s="11" t="s">
        <v>25</v>
      </c>
      <c r="AC104" s="11" t="s">
        <v>25</v>
      </c>
      <c r="AD104" s="11">
        <v>71.266000000000005</v>
      </c>
      <c r="AE104" s="11">
        <v>101.226</v>
      </c>
      <c r="AF104" s="11">
        <v>1.3540000000000001</v>
      </c>
      <c r="AG104" s="11" t="s">
        <v>25</v>
      </c>
      <c r="AH104" s="11" t="s">
        <v>25</v>
      </c>
      <c r="AI104" s="11">
        <v>102.58</v>
      </c>
      <c r="AJ104" s="13">
        <v>49.895000000000003</v>
      </c>
      <c r="AK104" s="13">
        <v>21.370999999999999</v>
      </c>
      <c r="AL104" s="13" t="s">
        <v>25</v>
      </c>
      <c r="AM104" s="13" t="s">
        <v>25</v>
      </c>
      <c r="AN104" s="13">
        <v>71.266000000000005</v>
      </c>
      <c r="AO104" s="13">
        <v>101.226</v>
      </c>
      <c r="AP104" s="13">
        <v>1.3540000000000001</v>
      </c>
      <c r="AQ104" s="13" t="s">
        <v>25</v>
      </c>
      <c r="AR104" s="13" t="s">
        <v>25</v>
      </c>
      <c r="AS104" s="13">
        <v>102.58</v>
      </c>
      <c r="AT104" s="15">
        <v>15.422000000000001</v>
      </c>
      <c r="AU104" s="15">
        <v>13.215999999999999</v>
      </c>
      <c r="AV104" s="15" t="s">
        <v>25</v>
      </c>
      <c r="AW104" s="15" t="s">
        <v>25</v>
      </c>
      <c r="AX104" s="10" t="s">
        <v>6</v>
      </c>
      <c r="AY104" s="10" t="str">
        <f>IFERROR(VLOOKUP(B104,Sales!$B$4:$H$2834,7,FALSE),"Not Found")</f>
        <v>Cooperative</v>
      </c>
      <c r="AZ104" s="30">
        <f>IFERROR(SUMIFS(Sales!$K$4:$K$2834,Sales!$B$4:$B$2834,$B104,Sales!$G$4:$G$2834,$D104),"")</f>
        <v>110047</v>
      </c>
      <c r="BA104" s="30">
        <f>IFERROR(SUMIFS(Sales!$N$4:$N$2834,Sales!$B$4:$B$2834,$B104,Sales!$G$4:$G$2834,$D104),"")</f>
        <v>51665</v>
      </c>
      <c r="BB104" s="30">
        <f>IFERROR(SUMIFS(Sales!$Q$4:$Q$2834,Sales!$B$4:$B$2834,$B104,Sales!$G$4:$G$2834,$D104),"")</f>
        <v>51535</v>
      </c>
      <c r="BC104" s="30">
        <f t="shared" si="23"/>
        <v>213247</v>
      </c>
      <c r="BD104" s="33"/>
      <c r="BE104" s="35">
        <f t="shared" si="24"/>
        <v>5.9247412469217702E-3</v>
      </c>
      <c r="BF104" s="35">
        <f t="shared" si="25"/>
        <v>3.5362431046162782E-2</v>
      </c>
      <c r="BG104" s="35">
        <f t="shared" si="26"/>
        <v>0</v>
      </c>
      <c r="BH104" s="35">
        <f t="shared" si="27"/>
        <v>1.162501699906681E-2</v>
      </c>
      <c r="BJ104" s="31">
        <f>IFERROR(SUMIFS(Sales!$J$4:$J$2834,Sales!$B$4:$B$2834,$B104,Sales!$G$4:$G$2834,$D104),"")</f>
        <v>15446.7</v>
      </c>
      <c r="BK104" s="31">
        <f>IFERROR(SUMIFS(Sales!$M$4:$M$2834,Sales!$B$4:$B$2834,$B104,Sales!$G$4:$G$2834,$D104),"")</f>
        <v>5481.6</v>
      </c>
      <c r="BL104" s="31">
        <f>IFERROR(SUMIFS(Sales!$P$4:$P$2834,Sales!$B$4:$B$2834,$B104,Sales!$G$4:$G$2834,$D104),"")</f>
        <v>3974</v>
      </c>
      <c r="BM104" s="31">
        <f t="shared" si="28"/>
        <v>24902.300000000003</v>
      </c>
      <c r="BP104" s="36">
        <f t="shared" si="29"/>
        <v>0.33016589355549525</v>
      </c>
      <c r="BQ104" s="36">
        <f t="shared" si="30"/>
        <v>0.6698341064445047</v>
      </c>
      <c r="BR104" s="36" t="str">
        <f t="shared" si="31"/>
        <v/>
      </c>
      <c r="BS104" s="36" t="str">
        <f t="shared" si="32"/>
        <v/>
      </c>
    </row>
    <row r="105" spans="1:82" x14ac:dyDescent="0.35">
      <c r="A105" s="8">
        <v>2020</v>
      </c>
      <c r="B105" s="9">
        <v>5487</v>
      </c>
      <c r="C105" s="10" t="s">
        <v>196</v>
      </c>
      <c r="D105" s="10" t="s">
        <v>197</v>
      </c>
      <c r="E105" s="10" t="s">
        <v>45</v>
      </c>
      <c r="F105" s="11">
        <v>8528</v>
      </c>
      <c r="G105" s="11">
        <v>47306</v>
      </c>
      <c r="H105" s="11">
        <v>34255</v>
      </c>
      <c r="I105" s="11" t="s">
        <v>25</v>
      </c>
      <c r="J105" s="11">
        <v>90089</v>
      </c>
      <c r="K105" s="12">
        <v>0.97499999999999998</v>
      </c>
      <c r="L105" s="12">
        <v>7.44</v>
      </c>
      <c r="M105" s="12">
        <v>4.43</v>
      </c>
      <c r="N105" s="12" t="s">
        <v>25</v>
      </c>
      <c r="O105" s="12">
        <v>12.845000000000001</v>
      </c>
      <c r="P105" s="13">
        <v>65921</v>
      </c>
      <c r="Q105" s="13">
        <v>440911</v>
      </c>
      <c r="R105" s="13">
        <v>342335</v>
      </c>
      <c r="S105" s="13" t="s">
        <v>25</v>
      </c>
      <c r="T105" s="13">
        <v>849167</v>
      </c>
      <c r="U105" s="14">
        <v>0.97499999999999998</v>
      </c>
      <c r="V105" s="14">
        <v>4.93</v>
      </c>
      <c r="W105" s="14">
        <v>2.33</v>
      </c>
      <c r="X105" s="14" t="s">
        <v>25</v>
      </c>
      <c r="Y105" s="14">
        <v>8.2349999999999994</v>
      </c>
      <c r="Z105" s="11">
        <v>791</v>
      </c>
      <c r="AA105" s="11">
        <v>4347</v>
      </c>
      <c r="AB105" s="11">
        <v>1403</v>
      </c>
      <c r="AC105" s="11" t="s">
        <v>25</v>
      </c>
      <c r="AD105" s="11">
        <v>6541</v>
      </c>
      <c r="AE105" s="11">
        <v>4706</v>
      </c>
      <c r="AF105" s="11">
        <v>5148</v>
      </c>
      <c r="AG105" s="11">
        <v>2446</v>
      </c>
      <c r="AH105" s="11" t="s">
        <v>25</v>
      </c>
      <c r="AI105" s="11">
        <v>12300</v>
      </c>
      <c r="AJ105" s="13">
        <v>791</v>
      </c>
      <c r="AK105" s="13">
        <v>4347</v>
      </c>
      <c r="AL105" s="13">
        <v>1403</v>
      </c>
      <c r="AM105" s="13" t="s">
        <v>25</v>
      </c>
      <c r="AN105" s="13">
        <v>6541</v>
      </c>
      <c r="AO105" s="13">
        <v>4706</v>
      </c>
      <c r="AP105" s="13">
        <v>5148</v>
      </c>
      <c r="AQ105" s="13">
        <v>2446</v>
      </c>
      <c r="AR105" s="13" t="s">
        <v>25</v>
      </c>
      <c r="AS105" s="13">
        <v>12300</v>
      </c>
      <c r="AT105" s="15">
        <v>6.99</v>
      </c>
      <c r="AU105" s="15">
        <v>7</v>
      </c>
      <c r="AV105" s="15">
        <v>15</v>
      </c>
      <c r="AW105" s="15" t="s">
        <v>25</v>
      </c>
      <c r="AX105" s="10" t="s">
        <v>6</v>
      </c>
      <c r="AY105" s="10" t="str">
        <f>IFERROR(VLOOKUP(B105,Sales!$B$4:$H$2834,7,FALSE),"Not Found")</f>
        <v>Investor Owned</v>
      </c>
      <c r="AZ105" s="30">
        <f>IFERROR(SUMIFS(Sales!$K$4:$K$2834,Sales!$B$4:$B$2834,$B105,Sales!$G$4:$G$2834,$D105),"")</f>
        <v>4217352</v>
      </c>
      <c r="BA105" s="30">
        <f>IFERROR(SUMIFS(Sales!$N$4:$N$2834,Sales!$B$4:$B$2834,$B105,Sales!$G$4:$G$2834,$D105),"")</f>
        <v>5572796</v>
      </c>
      <c r="BB105" s="30">
        <f>IFERROR(SUMIFS(Sales!$Q$4:$Q$2834,Sales!$B$4:$B$2834,$B105,Sales!$G$4:$G$2834,$D105),"")</f>
        <v>2341653</v>
      </c>
      <c r="BC105" s="30">
        <f t="shared" si="23"/>
        <v>12131801</v>
      </c>
      <c r="BD105" s="33"/>
      <c r="BE105" s="35">
        <f t="shared" si="24"/>
        <v>2.0221219381261037E-3</v>
      </c>
      <c r="BF105" s="35">
        <f t="shared" si="25"/>
        <v>8.4887370720191438E-3</v>
      </c>
      <c r="BG105" s="35">
        <f t="shared" si="26"/>
        <v>1.4628555127510353E-2</v>
      </c>
      <c r="BH105" s="35">
        <f t="shared" si="27"/>
        <v>7.425855402672695E-3</v>
      </c>
      <c r="BJ105" s="31">
        <f>IFERROR(SUMIFS(Sales!$J$4:$J$2834,Sales!$B$4:$B$2834,$B105,Sales!$G$4:$G$2834,$D105),"")</f>
        <v>593286.69999999995</v>
      </c>
      <c r="BK105" s="31">
        <f>IFERROR(SUMIFS(Sales!$M$4:$M$2834,Sales!$B$4:$B$2834,$B105,Sales!$G$4:$G$2834,$D105),"")</f>
        <v>247279</v>
      </c>
      <c r="BL105" s="31">
        <f>IFERROR(SUMIFS(Sales!$P$4:$P$2834,Sales!$B$4:$B$2834,$B105,Sales!$G$4:$G$2834,$D105),"")</f>
        <v>47090.7</v>
      </c>
      <c r="BM105" s="31">
        <f t="shared" si="28"/>
        <v>887656.39999999991</v>
      </c>
      <c r="BP105" s="36">
        <f t="shared" si="29"/>
        <v>0.14389667091140623</v>
      </c>
      <c r="BQ105" s="36">
        <f t="shared" si="30"/>
        <v>0.85610332908859377</v>
      </c>
      <c r="BR105" s="36">
        <f t="shared" si="31"/>
        <v>0.43090527577937648</v>
      </c>
      <c r="BS105" s="36">
        <f t="shared" si="32"/>
        <v>0.56909472422062346</v>
      </c>
      <c r="BV105" s="38">
        <f>IFERROR((G105+H105)/$BV$3,"")</f>
        <v>7.7247089915419452E-3</v>
      </c>
      <c r="BW105" s="37">
        <f>IFERROR(BR105*BV105,"")</f>
        <v>3.3286178583158111E-3</v>
      </c>
      <c r="BX105" s="37">
        <f>IFERROR(BS105*BV105,"")</f>
        <v>4.3960911332261337E-3</v>
      </c>
      <c r="CB105" s="38">
        <f>IFERROR((F105)/$CB$3,"")</f>
        <v>8.5443984094273734E-4</v>
      </c>
      <c r="CC105" s="37">
        <f>IFERROR(BP105*CB105,"")</f>
        <v>1.2295104860573136E-4</v>
      </c>
      <c r="CD105" s="37">
        <f>IFERROR(BQ105*CB105,"")</f>
        <v>7.3148879233700598E-4</v>
      </c>
    </row>
    <row r="106" spans="1:82" x14ac:dyDescent="0.35">
      <c r="A106" s="8">
        <v>2020</v>
      </c>
      <c r="B106" s="9">
        <v>5552</v>
      </c>
      <c r="C106" s="10" t="s">
        <v>198</v>
      </c>
      <c r="D106" s="10" t="s">
        <v>98</v>
      </c>
      <c r="E106" s="10" t="s">
        <v>54</v>
      </c>
      <c r="F106" s="11">
        <v>0</v>
      </c>
      <c r="G106" s="11">
        <v>0</v>
      </c>
      <c r="H106" s="11">
        <v>0</v>
      </c>
      <c r="I106" s="11" t="s">
        <v>25</v>
      </c>
      <c r="J106" s="11">
        <v>0</v>
      </c>
      <c r="K106" s="12">
        <v>34</v>
      </c>
      <c r="L106" s="12">
        <v>9</v>
      </c>
      <c r="M106" s="12">
        <v>29</v>
      </c>
      <c r="N106" s="12" t="s">
        <v>25</v>
      </c>
      <c r="O106" s="12">
        <v>72</v>
      </c>
      <c r="P106" s="13">
        <v>0</v>
      </c>
      <c r="Q106" s="13">
        <v>0</v>
      </c>
      <c r="R106" s="13">
        <v>0</v>
      </c>
      <c r="S106" s="13" t="s">
        <v>25</v>
      </c>
      <c r="T106" s="13">
        <v>0</v>
      </c>
      <c r="U106" s="14">
        <v>34</v>
      </c>
      <c r="V106" s="14">
        <v>9</v>
      </c>
      <c r="W106" s="14">
        <v>29</v>
      </c>
      <c r="X106" s="14" t="s">
        <v>25</v>
      </c>
      <c r="Y106" s="14">
        <v>72</v>
      </c>
      <c r="Z106" s="11">
        <v>309.7</v>
      </c>
      <c r="AA106" s="11">
        <v>123.3</v>
      </c>
      <c r="AB106" s="11">
        <v>30.8</v>
      </c>
      <c r="AC106" s="11" t="s">
        <v>25</v>
      </c>
      <c r="AD106" s="11">
        <v>463.8</v>
      </c>
      <c r="AE106" s="11">
        <v>285.3</v>
      </c>
      <c r="AF106" s="11">
        <v>57</v>
      </c>
      <c r="AG106" s="11">
        <v>14.3</v>
      </c>
      <c r="AH106" s="11" t="s">
        <v>25</v>
      </c>
      <c r="AI106" s="11">
        <v>356.6</v>
      </c>
      <c r="AJ106" s="13">
        <v>309.7</v>
      </c>
      <c r="AK106" s="13">
        <v>123.3</v>
      </c>
      <c r="AL106" s="13">
        <v>30.8</v>
      </c>
      <c r="AM106" s="13" t="s">
        <v>25</v>
      </c>
      <c r="AN106" s="13">
        <v>463.8</v>
      </c>
      <c r="AO106" s="13">
        <v>285.3</v>
      </c>
      <c r="AP106" s="13">
        <v>57</v>
      </c>
      <c r="AQ106" s="13">
        <v>14.3</v>
      </c>
      <c r="AR106" s="13" t="s">
        <v>25</v>
      </c>
      <c r="AS106" s="13">
        <v>356.6</v>
      </c>
      <c r="AT106" s="15" t="s">
        <v>25</v>
      </c>
      <c r="AU106" s="15" t="s">
        <v>25</v>
      </c>
      <c r="AV106" s="15" t="s">
        <v>25</v>
      </c>
      <c r="AW106" s="15" t="s">
        <v>25</v>
      </c>
      <c r="AX106" s="10" t="s">
        <v>6</v>
      </c>
      <c r="AY106" s="10" t="str">
        <f>IFERROR(VLOOKUP(B106,Sales!$B$4:$H$2834,7,FALSE),"Not Found")</f>
        <v>Not Found</v>
      </c>
      <c r="AZ106" s="30">
        <f>IFERROR(SUMIFS(Sales!$K$4:$K$2834,Sales!$B$4:$B$2834,$B106,Sales!$G$4:$G$2834,$D106),"")</f>
        <v>0</v>
      </c>
      <c r="BA106" s="30">
        <f>IFERROR(SUMIFS(Sales!$N$4:$N$2834,Sales!$B$4:$B$2834,$B106,Sales!$G$4:$G$2834,$D106),"")</f>
        <v>0</v>
      </c>
      <c r="BB106" s="30">
        <f>IFERROR(SUMIFS(Sales!$Q$4:$Q$2834,Sales!$B$4:$B$2834,$B106,Sales!$G$4:$G$2834,$D106),"")</f>
        <v>0</v>
      </c>
      <c r="BC106" s="30">
        <f t="shared" si="23"/>
        <v>0</v>
      </c>
      <c r="BD106" s="33"/>
      <c r="BE106" s="35" t="str">
        <f t="shared" si="24"/>
        <v/>
      </c>
      <c r="BF106" s="35" t="str">
        <f t="shared" si="25"/>
        <v/>
      </c>
      <c r="BG106" s="35" t="str">
        <f t="shared" si="26"/>
        <v/>
      </c>
      <c r="BH106" s="35" t="str">
        <f t="shared" si="27"/>
        <v/>
      </c>
      <c r="BJ106" s="31">
        <f>IFERROR(SUMIFS(Sales!$J$4:$J$2834,Sales!$B$4:$B$2834,$B106,Sales!$G$4:$G$2834,$D106),"")</f>
        <v>0</v>
      </c>
      <c r="BK106" s="31">
        <f>IFERROR(SUMIFS(Sales!$M$4:$M$2834,Sales!$B$4:$B$2834,$B106,Sales!$G$4:$G$2834,$D106),"")</f>
        <v>0</v>
      </c>
      <c r="BL106" s="31">
        <f>IFERROR(SUMIFS(Sales!$P$4:$P$2834,Sales!$B$4:$B$2834,$B106,Sales!$G$4:$G$2834,$D106),"")</f>
        <v>0</v>
      </c>
      <c r="BM106" s="31">
        <f t="shared" si="28"/>
        <v>0</v>
      </c>
      <c r="BP106" s="36">
        <f t="shared" si="29"/>
        <v>0.52050420168067224</v>
      </c>
      <c r="BQ106" s="36">
        <f t="shared" si="30"/>
        <v>0.47949579831932776</v>
      </c>
      <c r="BR106" s="36">
        <f t="shared" si="31"/>
        <v>0.68367346938775508</v>
      </c>
      <c r="BS106" s="36">
        <f t="shared" si="32"/>
        <v>0.31632653061224486</v>
      </c>
    </row>
    <row r="107" spans="1:82" x14ac:dyDescent="0.35">
      <c r="A107" s="8">
        <v>2020</v>
      </c>
      <c r="B107" s="9">
        <v>5580</v>
      </c>
      <c r="C107" s="10" t="s">
        <v>199</v>
      </c>
      <c r="D107" s="10" t="s">
        <v>79</v>
      </c>
      <c r="E107" s="10" t="s">
        <v>45</v>
      </c>
      <c r="F107" s="11">
        <v>5595</v>
      </c>
      <c r="G107" s="11">
        <v>0</v>
      </c>
      <c r="H107" s="11">
        <v>0</v>
      </c>
      <c r="I107" s="11">
        <v>0</v>
      </c>
      <c r="J107" s="11">
        <v>5595</v>
      </c>
      <c r="K107" s="12">
        <v>1.9</v>
      </c>
      <c r="L107" s="12">
        <v>0</v>
      </c>
      <c r="M107" s="12">
        <v>0</v>
      </c>
      <c r="N107" s="12">
        <v>0</v>
      </c>
      <c r="O107" s="12">
        <v>1.9</v>
      </c>
      <c r="P107" s="13">
        <v>94523</v>
      </c>
      <c r="Q107" s="13">
        <v>0</v>
      </c>
      <c r="R107" s="13">
        <v>0</v>
      </c>
      <c r="S107" s="13">
        <v>0</v>
      </c>
      <c r="T107" s="13">
        <v>94523</v>
      </c>
      <c r="U107" s="14">
        <v>1.9</v>
      </c>
      <c r="V107" s="14">
        <v>0</v>
      </c>
      <c r="W107" s="14">
        <v>0</v>
      </c>
      <c r="X107" s="14">
        <v>0</v>
      </c>
      <c r="Y107" s="14">
        <v>1.9</v>
      </c>
      <c r="Z107" s="11">
        <v>768</v>
      </c>
      <c r="AA107" s="11">
        <v>0</v>
      </c>
      <c r="AB107" s="11">
        <v>0</v>
      </c>
      <c r="AC107" s="11">
        <v>0</v>
      </c>
      <c r="AD107" s="11">
        <v>768</v>
      </c>
      <c r="AE107" s="11">
        <v>117</v>
      </c>
      <c r="AF107" s="11">
        <v>0</v>
      </c>
      <c r="AG107" s="11">
        <v>0</v>
      </c>
      <c r="AH107" s="11">
        <v>0</v>
      </c>
      <c r="AI107" s="11">
        <v>117</v>
      </c>
      <c r="AJ107" s="13">
        <v>768</v>
      </c>
      <c r="AK107" s="13">
        <v>0</v>
      </c>
      <c r="AL107" s="13">
        <v>0</v>
      </c>
      <c r="AM107" s="13">
        <v>0</v>
      </c>
      <c r="AN107" s="13">
        <v>768</v>
      </c>
      <c r="AO107" s="13">
        <v>117</v>
      </c>
      <c r="AP107" s="13">
        <v>0</v>
      </c>
      <c r="AQ107" s="13">
        <v>0</v>
      </c>
      <c r="AR107" s="13">
        <v>0</v>
      </c>
      <c r="AS107" s="13">
        <v>117</v>
      </c>
      <c r="AT107" s="15">
        <v>16.899999999999999</v>
      </c>
      <c r="AU107" s="15" t="s">
        <v>25</v>
      </c>
      <c r="AV107" s="15" t="s">
        <v>25</v>
      </c>
      <c r="AW107" s="15" t="s">
        <v>25</v>
      </c>
      <c r="AX107" s="10" t="s">
        <v>6</v>
      </c>
      <c r="AY107" s="10" t="str">
        <f>IFERROR(VLOOKUP(B107,Sales!$B$4:$H$2834,7,FALSE),"Not Found")</f>
        <v>Not Found</v>
      </c>
      <c r="AZ107" s="30">
        <f>IFERROR(SUMIFS(Sales!$K$4:$K$2834,Sales!$B$4:$B$2834,$B107,Sales!$G$4:$G$2834,$D107),"")</f>
        <v>0</v>
      </c>
      <c r="BA107" s="30">
        <f>IFERROR(SUMIFS(Sales!$N$4:$N$2834,Sales!$B$4:$B$2834,$B107,Sales!$G$4:$G$2834,$D107),"")</f>
        <v>0</v>
      </c>
      <c r="BB107" s="30">
        <f>IFERROR(SUMIFS(Sales!$Q$4:$Q$2834,Sales!$B$4:$B$2834,$B107,Sales!$G$4:$G$2834,$D107),"")</f>
        <v>0</v>
      </c>
      <c r="BC107" s="30">
        <f t="shared" si="23"/>
        <v>0</v>
      </c>
      <c r="BD107" s="33"/>
      <c r="BE107" s="35" t="str">
        <f t="shared" si="24"/>
        <v/>
      </c>
      <c r="BF107" s="35" t="str">
        <f t="shared" si="25"/>
        <v/>
      </c>
      <c r="BG107" s="35" t="str">
        <f t="shared" si="26"/>
        <v/>
      </c>
      <c r="BH107" s="35" t="str">
        <f t="shared" si="27"/>
        <v/>
      </c>
      <c r="BJ107" s="31">
        <f>IFERROR(SUMIFS(Sales!$J$4:$J$2834,Sales!$B$4:$B$2834,$B107,Sales!$G$4:$G$2834,$D107),"")</f>
        <v>0</v>
      </c>
      <c r="BK107" s="31">
        <f>IFERROR(SUMIFS(Sales!$M$4:$M$2834,Sales!$B$4:$B$2834,$B107,Sales!$G$4:$G$2834,$D107),"")</f>
        <v>0</v>
      </c>
      <c r="BL107" s="31">
        <f>IFERROR(SUMIFS(Sales!$P$4:$P$2834,Sales!$B$4:$B$2834,$B107,Sales!$G$4:$G$2834,$D107),"")</f>
        <v>0</v>
      </c>
      <c r="BM107" s="31">
        <f t="shared" si="28"/>
        <v>0</v>
      </c>
      <c r="BP107" s="36">
        <f t="shared" si="29"/>
        <v>0.8677966101694915</v>
      </c>
      <c r="BQ107" s="36">
        <f t="shared" si="30"/>
        <v>0.13220338983050847</v>
      </c>
      <c r="BR107" s="36" t="str">
        <f t="shared" si="31"/>
        <v/>
      </c>
      <c r="BS107" s="36" t="str">
        <f t="shared" si="32"/>
        <v/>
      </c>
    </row>
    <row r="108" spans="1:82" x14ac:dyDescent="0.35">
      <c r="A108" s="8">
        <v>2020</v>
      </c>
      <c r="B108" s="9">
        <v>5585</v>
      </c>
      <c r="C108" s="10" t="s">
        <v>200</v>
      </c>
      <c r="D108" s="10" t="s">
        <v>163</v>
      </c>
      <c r="E108" s="10" t="s">
        <v>36</v>
      </c>
      <c r="F108" s="11">
        <v>0</v>
      </c>
      <c r="G108" s="11" t="s">
        <v>25</v>
      </c>
      <c r="H108" s="11" t="s">
        <v>25</v>
      </c>
      <c r="I108" s="11" t="s">
        <v>25</v>
      </c>
      <c r="J108" s="11">
        <v>0</v>
      </c>
      <c r="K108" s="12">
        <v>0</v>
      </c>
      <c r="L108" s="12" t="s">
        <v>25</v>
      </c>
      <c r="M108" s="12" t="s">
        <v>25</v>
      </c>
      <c r="N108" s="12" t="s">
        <v>25</v>
      </c>
      <c r="O108" s="12">
        <v>0</v>
      </c>
      <c r="P108" s="13">
        <v>0</v>
      </c>
      <c r="Q108" s="13" t="s">
        <v>25</v>
      </c>
      <c r="R108" s="13" t="s">
        <v>25</v>
      </c>
      <c r="S108" s="13" t="s">
        <v>25</v>
      </c>
      <c r="T108" s="13">
        <v>0</v>
      </c>
      <c r="U108" s="14">
        <v>0</v>
      </c>
      <c r="V108" s="14" t="s">
        <v>25</v>
      </c>
      <c r="W108" s="14" t="s">
        <v>25</v>
      </c>
      <c r="X108" s="14" t="s">
        <v>25</v>
      </c>
      <c r="Y108" s="14">
        <v>0</v>
      </c>
      <c r="Z108" s="11" t="s">
        <v>25</v>
      </c>
      <c r="AA108" s="11" t="s">
        <v>25</v>
      </c>
      <c r="AB108" s="11" t="s">
        <v>25</v>
      </c>
      <c r="AC108" s="11" t="s">
        <v>25</v>
      </c>
      <c r="AD108" s="11" t="s">
        <v>25</v>
      </c>
      <c r="AE108" s="11">
        <v>0</v>
      </c>
      <c r="AF108" s="11" t="s">
        <v>25</v>
      </c>
      <c r="AG108" s="11" t="s">
        <v>25</v>
      </c>
      <c r="AH108" s="11" t="s">
        <v>25</v>
      </c>
      <c r="AI108" s="11">
        <v>0</v>
      </c>
      <c r="AJ108" s="13" t="s">
        <v>25</v>
      </c>
      <c r="AK108" s="13" t="s">
        <v>25</v>
      </c>
      <c r="AL108" s="13" t="s">
        <v>25</v>
      </c>
      <c r="AM108" s="13" t="s">
        <v>25</v>
      </c>
      <c r="AN108" s="13" t="s">
        <v>25</v>
      </c>
      <c r="AO108" s="13">
        <v>0</v>
      </c>
      <c r="AP108" s="13" t="s">
        <v>25</v>
      </c>
      <c r="AQ108" s="13" t="s">
        <v>25</v>
      </c>
      <c r="AR108" s="13" t="s">
        <v>25</v>
      </c>
      <c r="AS108" s="13">
        <v>0</v>
      </c>
      <c r="AT108" s="15">
        <v>0</v>
      </c>
      <c r="AU108" s="15" t="s">
        <v>25</v>
      </c>
      <c r="AV108" s="15" t="s">
        <v>25</v>
      </c>
      <c r="AW108" s="15" t="s">
        <v>25</v>
      </c>
      <c r="AX108" s="10" t="s">
        <v>6</v>
      </c>
      <c r="AY108" s="10" t="str">
        <f>IFERROR(VLOOKUP(B108,Sales!$B$4:$H$2834,7,FALSE),"Not Found")</f>
        <v>Cooperative</v>
      </c>
      <c r="AZ108" s="30">
        <f>IFERROR(SUMIFS(Sales!$K$4:$K$2834,Sales!$B$4:$B$2834,$B108,Sales!$G$4:$G$2834,$D108),"")</f>
        <v>173647</v>
      </c>
      <c r="BA108" s="30">
        <f>IFERROR(SUMIFS(Sales!$N$4:$N$2834,Sales!$B$4:$B$2834,$B108,Sales!$G$4:$G$2834,$D108),"")</f>
        <v>45499</v>
      </c>
      <c r="BB108" s="30">
        <f>IFERROR(SUMIFS(Sales!$Q$4:$Q$2834,Sales!$B$4:$B$2834,$B108,Sales!$G$4:$G$2834,$D108),"")</f>
        <v>21002</v>
      </c>
      <c r="BC108" s="30">
        <f t="shared" si="23"/>
        <v>240148</v>
      </c>
      <c r="BD108" s="33"/>
      <c r="BE108" s="35">
        <f t="shared" si="24"/>
        <v>0</v>
      </c>
      <c r="BF108" s="35" t="str">
        <f t="shared" si="25"/>
        <v/>
      </c>
      <c r="BG108" s="35" t="str">
        <f t="shared" si="26"/>
        <v/>
      </c>
      <c r="BH108" s="35">
        <f t="shared" si="27"/>
        <v>0</v>
      </c>
      <c r="BJ108" s="31">
        <f>IFERROR(SUMIFS(Sales!$J$4:$J$2834,Sales!$B$4:$B$2834,$B108,Sales!$G$4:$G$2834,$D108),"")</f>
        <v>24900</v>
      </c>
      <c r="BK108" s="31">
        <f>IFERROR(SUMIFS(Sales!$M$4:$M$2834,Sales!$B$4:$B$2834,$B108,Sales!$G$4:$G$2834,$D108),"")</f>
        <v>6089</v>
      </c>
      <c r="BL108" s="31">
        <f>IFERROR(SUMIFS(Sales!$P$4:$P$2834,Sales!$B$4:$B$2834,$B108,Sales!$G$4:$G$2834,$D108),"")</f>
        <v>2203</v>
      </c>
      <c r="BM108" s="31">
        <f t="shared" si="28"/>
        <v>33192</v>
      </c>
      <c r="BP108" s="36" t="str">
        <f t="shared" si="29"/>
        <v/>
      </c>
      <c r="BQ108" s="36" t="str">
        <f t="shared" si="30"/>
        <v/>
      </c>
      <c r="BR108" s="36" t="str">
        <f t="shared" si="31"/>
        <v/>
      </c>
      <c r="BS108" s="36" t="str">
        <f t="shared" si="32"/>
        <v/>
      </c>
    </row>
    <row r="109" spans="1:82" x14ac:dyDescent="0.35">
      <c r="A109" s="8">
        <v>2020</v>
      </c>
      <c r="B109" s="9">
        <v>5701</v>
      </c>
      <c r="C109" s="10" t="s">
        <v>201</v>
      </c>
      <c r="D109" s="10" t="s">
        <v>129</v>
      </c>
      <c r="E109" s="10" t="s">
        <v>202</v>
      </c>
      <c r="F109" s="11">
        <v>12732</v>
      </c>
      <c r="G109" s="11">
        <v>9170</v>
      </c>
      <c r="H109" s="11">
        <v>0</v>
      </c>
      <c r="I109" s="11">
        <v>0</v>
      </c>
      <c r="J109" s="11">
        <v>21902</v>
      </c>
      <c r="K109" s="12">
        <v>4.0999999999999996</v>
      </c>
      <c r="L109" s="12">
        <v>1.3</v>
      </c>
      <c r="M109" s="12">
        <v>0</v>
      </c>
      <c r="N109" s="12">
        <v>0</v>
      </c>
      <c r="O109" s="12">
        <v>5.4</v>
      </c>
      <c r="P109" s="13">
        <v>229040</v>
      </c>
      <c r="Q109" s="13">
        <v>127808</v>
      </c>
      <c r="R109" s="13">
        <v>0</v>
      </c>
      <c r="S109" s="13">
        <v>0</v>
      </c>
      <c r="T109" s="13">
        <v>356848</v>
      </c>
      <c r="U109" s="14">
        <v>4.0999999999999996</v>
      </c>
      <c r="V109" s="14">
        <v>1.3</v>
      </c>
      <c r="W109" s="14">
        <v>0</v>
      </c>
      <c r="X109" s="14">
        <v>0</v>
      </c>
      <c r="Y109" s="14">
        <v>5.4</v>
      </c>
      <c r="Z109" s="11">
        <v>1925</v>
      </c>
      <c r="AA109" s="11">
        <v>1152</v>
      </c>
      <c r="AB109" s="11">
        <v>0</v>
      </c>
      <c r="AC109" s="11">
        <v>0</v>
      </c>
      <c r="AD109" s="11">
        <v>3077</v>
      </c>
      <c r="AE109" s="11">
        <v>664</v>
      </c>
      <c r="AF109" s="11">
        <v>768</v>
      </c>
      <c r="AG109" s="11">
        <v>0</v>
      </c>
      <c r="AH109" s="11">
        <v>0</v>
      </c>
      <c r="AI109" s="11">
        <v>1432</v>
      </c>
      <c r="AJ109" s="13">
        <v>1925</v>
      </c>
      <c r="AK109" s="13">
        <v>1152</v>
      </c>
      <c r="AL109" s="13">
        <v>0</v>
      </c>
      <c r="AM109" s="13">
        <v>0</v>
      </c>
      <c r="AN109" s="13">
        <v>3077</v>
      </c>
      <c r="AO109" s="13">
        <v>664</v>
      </c>
      <c r="AP109" s="13">
        <v>768</v>
      </c>
      <c r="AQ109" s="13">
        <v>0</v>
      </c>
      <c r="AR109" s="13">
        <v>0</v>
      </c>
      <c r="AS109" s="13">
        <v>1432</v>
      </c>
      <c r="AT109" s="15">
        <v>18</v>
      </c>
      <c r="AU109" s="15">
        <v>14</v>
      </c>
      <c r="AV109" s="15">
        <v>0</v>
      </c>
      <c r="AW109" s="15">
        <v>0</v>
      </c>
      <c r="AX109" s="10" t="s">
        <v>6</v>
      </c>
      <c r="AY109" s="10" t="str">
        <f>IFERROR(VLOOKUP(B109,Sales!$B$4:$H$2834,7,FALSE),"Not Found")</f>
        <v>Investor Owned</v>
      </c>
      <c r="AZ109" s="30">
        <f>IFERROR(SUMIFS(Sales!$K$4:$K$2834,Sales!$B$4:$B$2834,$B109,Sales!$G$4:$G$2834,$D109),"")</f>
        <v>788649</v>
      </c>
      <c r="BA109" s="30">
        <f>IFERROR(SUMIFS(Sales!$N$4:$N$2834,Sales!$B$4:$B$2834,$B109,Sales!$G$4:$G$2834,$D109),"")</f>
        <v>845606</v>
      </c>
      <c r="BB109" s="30">
        <f>IFERROR(SUMIFS(Sales!$Q$4:$Q$2834,Sales!$B$4:$B$2834,$B109,Sales!$G$4:$G$2834,$D109),"")</f>
        <v>71713</v>
      </c>
      <c r="BC109" s="30">
        <f t="shared" si="23"/>
        <v>1705968</v>
      </c>
      <c r="BD109" s="33"/>
      <c r="BE109" s="35">
        <f t="shared" si="24"/>
        <v>1.6144064089347734E-2</v>
      </c>
      <c r="BF109" s="35">
        <f t="shared" si="25"/>
        <v>1.0844293914660019E-2</v>
      </c>
      <c r="BG109" s="35">
        <f t="shared" si="26"/>
        <v>0</v>
      </c>
      <c r="BH109" s="35">
        <f t="shared" si="27"/>
        <v>1.2838458869099538E-2</v>
      </c>
      <c r="BJ109" s="31">
        <f>IFERROR(SUMIFS(Sales!$J$4:$J$2834,Sales!$B$4:$B$2834,$B109,Sales!$G$4:$G$2834,$D109),"")</f>
        <v>84086</v>
      </c>
      <c r="BK109" s="31">
        <f>IFERROR(SUMIFS(Sales!$M$4:$M$2834,Sales!$B$4:$B$2834,$B109,Sales!$G$4:$G$2834,$D109),"")</f>
        <v>77866</v>
      </c>
      <c r="BL109" s="31">
        <f>IFERROR(SUMIFS(Sales!$P$4:$P$2834,Sales!$B$4:$B$2834,$B109,Sales!$G$4:$G$2834,$D109),"")</f>
        <v>4510</v>
      </c>
      <c r="BM109" s="31">
        <f t="shared" si="28"/>
        <v>166462</v>
      </c>
      <c r="BP109" s="36">
        <f t="shared" si="29"/>
        <v>0.74353032058709922</v>
      </c>
      <c r="BQ109" s="36">
        <f t="shared" si="30"/>
        <v>0.25646967941290072</v>
      </c>
      <c r="BR109" s="36">
        <f t="shared" si="31"/>
        <v>0.6</v>
      </c>
      <c r="BS109" s="36">
        <f t="shared" si="32"/>
        <v>0.4</v>
      </c>
      <c r="BV109" s="38">
        <f t="shared" ref="BV109:BV110" si="51">IFERROR((G109+H109)/$BV$3,"")</f>
        <v>8.6849819708487684E-4</v>
      </c>
      <c r="BW109" s="37">
        <f t="shared" ref="BW109:BW110" si="52">IFERROR(BR109*BV109,"")</f>
        <v>5.2109891825092604E-4</v>
      </c>
      <c r="BX109" s="37">
        <f t="shared" ref="BX109:BX110" si="53">IFERROR(BS109*BV109,"")</f>
        <v>3.4739927883395075E-4</v>
      </c>
      <c r="CB109" s="38">
        <f t="shared" ref="CB109:CB110" si="54">IFERROR((F109)/$CB$3,"")</f>
        <v>1.2756482240716383E-3</v>
      </c>
      <c r="CC109" s="37">
        <f t="shared" ref="CC109:CC110" si="55">IFERROR(BP109*CB109,"")</f>
        <v>9.4848313300034898E-4</v>
      </c>
      <c r="CD109" s="37">
        <f t="shared" ref="CD109:CD110" si="56">IFERROR(BQ109*CB109,"")</f>
        <v>3.2716509107128921E-4</v>
      </c>
    </row>
    <row r="110" spans="1:82" x14ac:dyDescent="0.35">
      <c r="A110" s="8">
        <v>2020</v>
      </c>
      <c r="B110" s="9">
        <v>5701</v>
      </c>
      <c r="C110" s="10" t="s">
        <v>201</v>
      </c>
      <c r="D110" s="10" t="s">
        <v>59</v>
      </c>
      <c r="E110" s="10" t="s">
        <v>202</v>
      </c>
      <c r="F110" s="11">
        <v>6596</v>
      </c>
      <c r="G110" s="11">
        <v>23177</v>
      </c>
      <c r="H110" s="11">
        <v>0</v>
      </c>
      <c r="I110" s="11">
        <v>0</v>
      </c>
      <c r="J110" s="11">
        <v>29773</v>
      </c>
      <c r="K110" s="12">
        <v>2.8</v>
      </c>
      <c r="L110" s="12">
        <v>5.6</v>
      </c>
      <c r="M110" s="12">
        <v>0</v>
      </c>
      <c r="N110" s="12">
        <v>0</v>
      </c>
      <c r="O110" s="12">
        <v>8.4</v>
      </c>
      <c r="P110" s="13">
        <v>86812</v>
      </c>
      <c r="Q110" s="13">
        <v>338947</v>
      </c>
      <c r="R110" s="13">
        <v>0</v>
      </c>
      <c r="S110" s="13">
        <v>0</v>
      </c>
      <c r="T110" s="13">
        <v>425759</v>
      </c>
      <c r="U110" s="14">
        <v>2.8</v>
      </c>
      <c r="V110" s="14">
        <v>5.6</v>
      </c>
      <c r="W110" s="14">
        <v>0</v>
      </c>
      <c r="X110" s="14">
        <v>0</v>
      </c>
      <c r="Y110" s="14">
        <v>8.4</v>
      </c>
      <c r="Z110" s="11">
        <v>1512</v>
      </c>
      <c r="AA110" s="11">
        <v>2687</v>
      </c>
      <c r="AB110" s="11">
        <v>0</v>
      </c>
      <c r="AC110" s="11">
        <v>0</v>
      </c>
      <c r="AD110" s="11">
        <v>4199</v>
      </c>
      <c r="AE110" s="11">
        <v>40</v>
      </c>
      <c r="AF110" s="11">
        <v>72</v>
      </c>
      <c r="AG110" s="11">
        <v>0</v>
      </c>
      <c r="AH110" s="11">
        <v>0</v>
      </c>
      <c r="AI110" s="11">
        <v>112</v>
      </c>
      <c r="AJ110" s="13">
        <v>1512</v>
      </c>
      <c r="AK110" s="13">
        <v>2687</v>
      </c>
      <c r="AL110" s="13">
        <v>0</v>
      </c>
      <c r="AM110" s="13">
        <v>0</v>
      </c>
      <c r="AN110" s="13">
        <v>4199</v>
      </c>
      <c r="AO110" s="13">
        <v>40</v>
      </c>
      <c r="AP110" s="13">
        <v>72</v>
      </c>
      <c r="AQ110" s="13">
        <v>0</v>
      </c>
      <c r="AR110" s="13">
        <v>0</v>
      </c>
      <c r="AS110" s="13">
        <v>112</v>
      </c>
      <c r="AT110" s="15">
        <v>13</v>
      </c>
      <c r="AU110" s="15">
        <v>15</v>
      </c>
      <c r="AV110" s="15">
        <v>0</v>
      </c>
      <c r="AW110" s="15">
        <v>0</v>
      </c>
      <c r="AX110" s="10" t="s">
        <v>6</v>
      </c>
      <c r="AY110" s="10" t="str">
        <f>IFERROR(VLOOKUP(B110,Sales!$B$4:$H$2834,7,FALSE),"Not Found")</f>
        <v>Investor Owned</v>
      </c>
      <c r="AZ110" s="30">
        <f>IFERROR(SUMIFS(Sales!$K$4:$K$2834,Sales!$B$4:$B$2834,$B110,Sales!$G$4:$G$2834,$D110),"")</f>
        <v>2534390</v>
      </c>
      <c r="BA110" s="30">
        <f>IFERROR(SUMIFS(Sales!$N$4:$N$2834,Sales!$B$4:$B$2834,$B110,Sales!$G$4:$G$2834,$D110),"")</f>
        <v>2952057</v>
      </c>
      <c r="BB110" s="30">
        <f>IFERROR(SUMIFS(Sales!$Q$4:$Q$2834,Sales!$B$4:$B$2834,$B110,Sales!$G$4:$G$2834,$D110),"")</f>
        <v>907045</v>
      </c>
      <c r="BC110" s="30">
        <f t="shared" si="23"/>
        <v>6393492</v>
      </c>
      <c r="BD110" s="33"/>
      <c r="BE110" s="35">
        <f t="shared" si="24"/>
        <v>2.6025986529302908E-3</v>
      </c>
      <c r="BF110" s="35">
        <f t="shared" si="25"/>
        <v>7.8511356657408708E-3</v>
      </c>
      <c r="BG110" s="35">
        <f t="shared" si="26"/>
        <v>0</v>
      </c>
      <c r="BH110" s="35">
        <f t="shared" si="27"/>
        <v>4.6567665995359032E-3</v>
      </c>
      <c r="BJ110" s="31">
        <f>IFERROR(SUMIFS(Sales!$J$4:$J$2834,Sales!$B$4:$B$2834,$B110,Sales!$G$4:$G$2834,$D110),"")</f>
        <v>305528</v>
      </c>
      <c r="BK110" s="31">
        <f>IFERROR(SUMIFS(Sales!$M$4:$M$2834,Sales!$B$4:$B$2834,$B110,Sales!$G$4:$G$2834,$D110),"")</f>
        <v>263265</v>
      </c>
      <c r="BL110" s="31">
        <f>IFERROR(SUMIFS(Sales!$P$4:$P$2834,Sales!$B$4:$B$2834,$B110,Sales!$G$4:$G$2834,$D110),"")</f>
        <v>42278</v>
      </c>
      <c r="BM110" s="31">
        <f t="shared" si="28"/>
        <v>611071</v>
      </c>
      <c r="BP110" s="36">
        <f t="shared" si="29"/>
        <v>0.97422680412371132</v>
      </c>
      <c r="BQ110" s="36">
        <f t="shared" si="30"/>
        <v>2.5773195876288658E-2</v>
      </c>
      <c r="BR110" s="36">
        <f t="shared" si="31"/>
        <v>0.97390358825661472</v>
      </c>
      <c r="BS110" s="36">
        <f t="shared" si="32"/>
        <v>2.6096411743385284E-2</v>
      </c>
      <c r="BV110" s="38">
        <f t="shared" si="51"/>
        <v>2.1951126187389519E-3</v>
      </c>
      <c r="BW110" s="37">
        <f t="shared" si="52"/>
        <v>2.1378280560172395E-3</v>
      </c>
      <c r="BX110" s="37">
        <f t="shared" si="53"/>
        <v>5.728456272171241E-5</v>
      </c>
      <c r="CB110" s="38">
        <f t="shared" si="54"/>
        <v>6.6086833851527853E-4</v>
      </c>
      <c r="CC110" s="37">
        <f t="shared" si="55"/>
        <v>6.4383564937828676E-4</v>
      </c>
      <c r="CD110" s="37">
        <f t="shared" si="56"/>
        <v>1.7032689136991713E-5</v>
      </c>
    </row>
    <row r="111" spans="1:82" x14ac:dyDescent="0.35">
      <c r="A111" s="8">
        <v>2020</v>
      </c>
      <c r="B111" s="9">
        <v>5729</v>
      </c>
      <c r="C111" s="10" t="s">
        <v>203</v>
      </c>
      <c r="D111" s="10" t="s">
        <v>48</v>
      </c>
      <c r="E111" s="10" t="s">
        <v>49</v>
      </c>
      <c r="F111" s="11" t="s">
        <v>25</v>
      </c>
      <c r="G111" s="11" t="s">
        <v>25</v>
      </c>
      <c r="H111" s="11" t="s">
        <v>25</v>
      </c>
      <c r="I111" s="11" t="s">
        <v>25</v>
      </c>
      <c r="J111" s="11" t="s">
        <v>25</v>
      </c>
      <c r="K111" s="12" t="s">
        <v>25</v>
      </c>
      <c r="L111" s="12" t="s">
        <v>25</v>
      </c>
      <c r="M111" s="12" t="s">
        <v>25</v>
      </c>
      <c r="N111" s="12" t="s">
        <v>25</v>
      </c>
      <c r="O111" s="12" t="s">
        <v>25</v>
      </c>
      <c r="P111" s="13" t="s">
        <v>25</v>
      </c>
      <c r="Q111" s="13" t="s">
        <v>25</v>
      </c>
      <c r="R111" s="13" t="s">
        <v>25</v>
      </c>
      <c r="S111" s="13" t="s">
        <v>25</v>
      </c>
      <c r="T111" s="13" t="s">
        <v>25</v>
      </c>
      <c r="U111" s="14" t="s">
        <v>25</v>
      </c>
      <c r="V111" s="14" t="s">
        <v>25</v>
      </c>
      <c r="W111" s="14" t="s">
        <v>25</v>
      </c>
      <c r="X111" s="14" t="s">
        <v>25</v>
      </c>
      <c r="Y111" s="14" t="s">
        <v>25</v>
      </c>
      <c r="Z111" s="11" t="s">
        <v>25</v>
      </c>
      <c r="AA111" s="11" t="s">
        <v>25</v>
      </c>
      <c r="AB111" s="11" t="s">
        <v>25</v>
      </c>
      <c r="AC111" s="11" t="s">
        <v>25</v>
      </c>
      <c r="AD111" s="11" t="s">
        <v>25</v>
      </c>
      <c r="AE111" s="11" t="s">
        <v>25</v>
      </c>
      <c r="AF111" s="11" t="s">
        <v>25</v>
      </c>
      <c r="AG111" s="11">
        <v>58</v>
      </c>
      <c r="AH111" s="11" t="s">
        <v>25</v>
      </c>
      <c r="AI111" s="11">
        <v>58</v>
      </c>
      <c r="AJ111" s="13" t="s">
        <v>25</v>
      </c>
      <c r="AK111" s="13" t="s">
        <v>25</v>
      </c>
      <c r="AL111" s="13" t="s">
        <v>25</v>
      </c>
      <c r="AM111" s="13" t="s">
        <v>25</v>
      </c>
      <c r="AN111" s="13" t="s">
        <v>25</v>
      </c>
      <c r="AO111" s="13" t="s">
        <v>25</v>
      </c>
      <c r="AP111" s="13" t="s">
        <v>25</v>
      </c>
      <c r="AQ111" s="13">
        <v>58</v>
      </c>
      <c r="AR111" s="13" t="s">
        <v>25</v>
      </c>
      <c r="AS111" s="13">
        <v>58</v>
      </c>
      <c r="AT111" s="15" t="s">
        <v>25</v>
      </c>
      <c r="AU111" s="15" t="s">
        <v>25</v>
      </c>
      <c r="AV111" s="15" t="s">
        <v>25</v>
      </c>
      <c r="AW111" s="15" t="s">
        <v>25</v>
      </c>
      <c r="AX111" s="10" t="s">
        <v>6</v>
      </c>
      <c r="AY111" s="10" t="str">
        <f>IFERROR(VLOOKUP(B111,Sales!$B$4:$H$2834,7,FALSE),"Not Found")</f>
        <v>Political Subdivision</v>
      </c>
      <c r="AZ111" s="30">
        <f>IFERROR(SUMIFS(Sales!$K$4:$K$2834,Sales!$B$4:$B$2834,$B111,Sales!$G$4:$G$2834,$D111),"")</f>
        <v>0</v>
      </c>
      <c r="BA111" s="30">
        <f>IFERROR(SUMIFS(Sales!$N$4:$N$2834,Sales!$B$4:$B$2834,$B111,Sales!$G$4:$G$2834,$D111),"")</f>
        <v>0</v>
      </c>
      <c r="BB111" s="30">
        <f>IFERROR(SUMIFS(Sales!$Q$4:$Q$2834,Sales!$B$4:$B$2834,$B111,Sales!$G$4:$G$2834,$D111),"")</f>
        <v>404532</v>
      </c>
      <c r="BC111" s="30">
        <f t="shared" si="23"/>
        <v>404532</v>
      </c>
      <c r="BD111" s="33"/>
      <c r="BE111" s="35" t="str">
        <f t="shared" si="24"/>
        <v/>
      </c>
      <c r="BF111" s="35" t="str">
        <f t="shared" si="25"/>
        <v/>
      </c>
      <c r="BG111" s="35" t="str">
        <f t="shared" si="26"/>
        <v/>
      </c>
      <c r="BH111" s="35">
        <f t="shared" si="27"/>
        <v>0</v>
      </c>
      <c r="BJ111" s="31">
        <f>IFERROR(SUMIFS(Sales!$J$4:$J$2834,Sales!$B$4:$B$2834,$B111,Sales!$G$4:$G$2834,$D111),"")</f>
        <v>0</v>
      </c>
      <c r="BK111" s="31">
        <f>IFERROR(SUMIFS(Sales!$M$4:$M$2834,Sales!$B$4:$B$2834,$B111,Sales!$G$4:$G$2834,$D111),"")</f>
        <v>0</v>
      </c>
      <c r="BL111" s="31">
        <f>IFERROR(SUMIFS(Sales!$P$4:$P$2834,Sales!$B$4:$B$2834,$B111,Sales!$G$4:$G$2834,$D111),"")</f>
        <v>21416</v>
      </c>
      <c r="BM111" s="31">
        <f t="shared" si="28"/>
        <v>21416</v>
      </c>
      <c r="BP111" s="36" t="str">
        <f t="shared" si="29"/>
        <v/>
      </c>
      <c r="BQ111" s="36" t="str">
        <f t="shared" si="30"/>
        <v/>
      </c>
      <c r="BR111" s="36" t="str">
        <f t="shared" si="31"/>
        <v/>
      </c>
      <c r="BS111" s="36" t="str">
        <f t="shared" si="32"/>
        <v/>
      </c>
    </row>
    <row r="112" spans="1:82" x14ac:dyDescent="0.35">
      <c r="A112" s="8">
        <v>2020</v>
      </c>
      <c r="B112" s="9">
        <v>5773</v>
      </c>
      <c r="C112" s="10" t="s">
        <v>204</v>
      </c>
      <c r="D112" s="10" t="s">
        <v>35</v>
      </c>
      <c r="E112" s="10" t="s">
        <v>36</v>
      </c>
      <c r="F112" s="11">
        <v>422</v>
      </c>
      <c r="G112" s="11">
        <v>357</v>
      </c>
      <c r="H112" s="11">
        <v>3494</v>
      </c>
      <c r="I112" s="11" t="s">
        <v>25</v>
      </c>
      <c r="J112" s="11">
        <v>4273</v>
      </c>
      <c r="K112" s="12" t="s">
        <v>25</v>
      </c>
      <c r="L112" s="12" t="s">
        <v>25</v>
      </c>
      <c r="M112" s="12" t="s">
        <v>25</v>
      </c>
      <c r="N112" s="12" t="s">
        <v>25</v>
      </c>
      <c r="O112" s="12" t="s">
        <v>25</v>
      </c>
      <c r="P112" s="13">
        <v>7232</v>
      </c>
      <c r="Q112" s="13">
        <v>5328</v>
      </c>
      <c r="R112" s="13">
        <v>47039</v>
      </c>
      <c r="S112" s="13" t="s">
        <v>25</v>
      </c>
      <c r="T112" s="13">
        <v>59599</v>
      </c>
      <c r="U112" s="14" t="s">
        <v>25</v>
      </c>
      <c r="V112" s="14" t="s">
        <v>25</v>
      </c>
      <c r="W112" s="14" t="s">
        <v>25</v>
      </c>
      <c r="X112" s="14" t="s">
        <v>25</v>
      </c>
      <c r="Y112" s="14" t="s">
        <v>25</v>
      </c>
      <c r="Z112" s="11">
        <v>50.878</v>
      </c>
      <c r="AA112" s="11">
        <v>13.983000000000001</v>
      </c>
      <c r="AB112" s="11">
        <v>133.678</v>
      </c>
      <c r="AC112" s="11" t="s">
        <v>25</v>
      </c>
      <c r="AD112" s="11">
        <v>198.53899999999999</v>
      </c>
      <c r="AE112" s="11">
        <v>178.23500000000001</v>
      </c>
      <c r="AF112" s="11">
        <v>20.504999999999999</v>
      </c>
      <c r="AG112" s="11">
        <v>82.018000000000001</v>
      </c>
      <c r="AH112" s="11" t="s">
        <v>25</v>
      </c>
      <c r="AI112" s="11">
        <v>280.75799999999998</v>
      </c>
      <c r="AJ112" s="13">
        <v>50.878</v>
      </c>
      <c r="AK112" s="13">
        <v>13.983000000000001</v>
      </c>
      <c r="AL112" s="13">
        <v>133.678</v>
      </c>
      <c r="AM112" s="13" t="s">
        <v>25</v>
      </c>
      <c r="AN112" s="13">
        <v>198.53899999999999</v>
      </c>
      <c r="AO112" s="13">
        <v>178.23500000000001</v>
      </c>
      <c r="AP112" s="13">
        <v>20.504999999999999</v>
      </c>
      <c r="AQ112" s="13">
        <v>82.018000000000001</v>
      </c>
      <c r="AR112" s="13" t="s">
        <v>25</v>
      </c>
      <c r="AS112" s="13">
        <v>280.75799999999998</v>
      </c>
      <c r="AT112" s="15">
        <v>16.25</v>
      </c>
      <c r="AU112" s="15">
        <v>13.6</v>
      </c>
      <c r="AV112" s="15">
        <v>13.6</v>
      </c>
      <c r="AW112" s="15" t="s">
        <v>25</v>
      </c>
      <c r="AX112" s="10" t="s">
        <v>6</v>
      </c>
      <c r="AY112" s="10" t="str">
        <f>IFERROR(VLOOKUP(B112,Sales!$B$4:$H$2834,7,FALSE),"Not Found")</f>
        <v>Municipal</v>
      </c>
      <c r="AZ112" s="30">
        <f>IFERROR(SUMIFS(Sales!$K$4:$K$2834,Sales!$B$4:$B$2834,$B112,Sales!$G$4:$G$2834,$D112),"")</f>
        <v>102157</v>
      </c>
      <c r="BA112" s="30">
        <f>IFERROR(SUMIFS(Sales!$N$4:$N$2834,Sales!$B$4:$B$2834,$B112,Sales!$G$4:$G$2834,$D112),"")</f>
        <v>26008</v>
      </c>
      <c r="BB112" s="30">
        <f>IFERROR(SUMIFS(Sales!$Q$4:$Q$2834,Sales!$B$4:$B$2834,$B112,Sales!$G$4:$G$2834,$D112),"")</f>
        <v>196304</v>
      </c>
      <c r="BC112" s="30">
        <f t="shared" si="23"/>
        <v>324469</v>
      </c>
      <c r="BD112" s="33"/>
      <c r="BE112" s="35">
        <f t="shared" si="24"/>
        <v>4.1308965611754457E-3</v>
      </c>
      <c r="BF112" s="35">
        <f t="shared" si="25"/>
        <v>1.3726545678252846E-2</v>
      </c>
      <c r="BG112" s="35">
        <f t="shared" si="26"/>
        <v>1.7798924117695004E-2</v>
      </c>
      <c r="BH112" s="35">
        <f t="shared" si="27"/>
        <v>1.3169208768788389E-2</v>
      </c>
      <c r="BJ112" s="31">
        <f>IFERROR(SUMIFS(Sales!$J$4:$J$2834,Sales!$B$4:$B$2834,$B112,Sales!$G$4:$G$2834,$D112),"")</f>
        <v>13923</v>
      </c>
      <c r="BK112" s="31">
        <f>IFERROR(SUMIFS(Sales!$M$4:$M$2834,Sales!$B$4:$B$2834,$B112,Sales!$G$4:$G$2834,$D112),"")</f>
        <v>3456</v>
      </c>
      <c r="BL112" s="31">
        <f>IFERROR(SUMIFS(Sales!$P$4:$P$2834,Sales!$B$4:$B$2834,$B112,Sales!$G$4:$G$2834,$D112),"")</f>
        <v>19146</v>
      </c>
      <c r="BM112" s="31">
        <f t="shared" si="28"/>
        <v>36525</v>
      </c>
      <c r="BP112" s="36">
        <f t="shared" si="29"/>
        <v>0.22206509451667955</v>
      </c>
      <c r="BQ112" s="36">
        <f t="shared" si="30"/>
        <v>0.77793490548332056</v>
      </c>
      <c r="BR112" s="36">
        <f t="shared" si="31"/>
        <v>0.59020960573018255</v>
      </c>
      <c r="BS112" s="36">
        <f t="shared" si="32"/>
        <v>0.40979039426981739</v>
      </c>
    </row>
    <row r="113" spans="1:82" x14ac:dyDescent="0.35">
      <c r="A113" s="8">
        <v>2020</v>
      </c>
      <c r="B113" s="9">
        <v>5780</v>
      </c>
      <c r="C113" s="10" t="s">
        <v>205</v>
      </c>
      <c r="D113" s="10" t="s">
        <v>114</v>
      </c>
      <c r="E113" s="10" t="s">
        <v>54</v>
      </c>
      <c r="F113" s="11">
        <v>70.507000000000005</v>
      </c>
      <c r="G113" s="11">
        <v>93.787000000000006</v>
      </c>
      <c r="H113" s="11">
        <v>200.36</v>
      </c>
      <c r="I113" s="11">
        <v>0</v>
      </c>
      <c r="J113" s="11">
        <v>364.654</v>
      </c>
      <c r="K113" s="12">
        <v>1.6E-2</v>
      </c>
      <c r="L113" s="12">
        <v>1.2999999999999999E-2</v>
      </c>
      <c r="M113" s="12">
        <v>8.9999999999999993E-3</v>
      </c>
      <c r="N113" s="12">
        <v>0</v>
      </c>
      <c r="O113" s="12">
        <v>3.7999999999999999E-2</v>
      </c>
      <c r="P113" s="13">
        <v>986.43</v>
      </c>
      <c r="Q113" s="13">
        <v>1031.6569999999999</v>
      </c>
      <c r="R113" s="13">
        <v>1684.107</v>
      </c>
      <c r="S113" s="13">
        <v>0</v>
      </c>
      <c r="T113" s="13">
        <v>3702.194</v>
      </c>
      <c r="U113" s="14">
        <v>1.6E-2</v>
      </c>
      <c r="V113" s="14">
        <v>1.2999999999999999E-2</v>
      </c>
      <c r="W113" s="14">
        <v>8.9999999999999993E-3</v>
      </c>
      <c r="X113" s="14">
        <v>0</v>
      </c>
      <c r="Y113" s="14">
        <v>3.7999999999999999E-2</v>
      </c>
      <c r="Z113" s="11">
        <v>28.34</v>
      </c>
      <c r="AA113" s="11">
        <v>4.3959999999999999</v>
      </c>
      <c r="AB113" s="11">
        <v>17.757000000000001</v>
      </c>
      <c r="AC113" s="11">
        <v>0</v>
      </c>
      <c r="AD113" s="11">
        <v>50.493000000000002</v>
      </c>
      <c r="AE113" s="11">
        <v>4.3769999999999998</v>
      </c>
      <c r="AF113" s="11">
        <v>5.8220000000000001</v>
      </c>
      <c r="AG113" s="11">
        <v>12.436999999999999</v>
      </c>
      <c r="AH113" s="11">
        <v>0</v>
      </c>
      <c r="AI113" s="11">
        <v>22.635999999999999</v>
      </c>
      <c r="AJ113" s="13">
        <v>28.34</v>
      </c>
      <c r="AK113" s="13">
        <v>4.3959999999999999</v>
      </c>
      <c r="AL113" s="13">
        <v>17.757000000000001</v>
      </c>
      <c r="AM113" s="13">
        <v>0</v>
      </c>
      <c r="AN113" s="13">
        <v>50.493000000000002</v>
      </c>
      <c r="AO113" s="13">
        <v>4.3769999999999998</v>
      </c>
      <c r="AP113" s="13">
        <v>5.8220000000000001</v>
      </c>
      <c r="AQ113" s="13">
        <v>12.436999999999999</v>
      </c>
      <c r="AR113" s="13">
        <v>0</v>
      </c>
      <c r="AS113" s="13">
        <v>22.635999999999999</v>
      </c>
      <c r="AT113" s="15">
        <v>13.991</v>
      </c>
      <c r="AU113" s="15">
        <v>11</v>
      </c>
      <c r="AV113" s="15">
        <v>8.4049999999999994</v>
      </c>
      <c r="AW113" s="15">
        <v>0</v>
      </c>
      <c r="AX113" s="10" t="s">
        <v>206</v>
      </c>
      <c r="AY113" s="10" t="str">
        <f>IFERROR(VLOOKUP(B113,Sales!$B$4:$H$2834,7,FALSE),"Not Found")</f>
        <v>Political Subdivision</v>
      </c>
      <c r="AZ113" s="30">
        <f>IFERROR(SUMIFS(Sales!$K$4:$K$2834,Sales!$B$4:$B$2834,$B113,Sales!$G$4:$G$2834,$D113),"")</f>
        <v>115792</v>
      </c>
      <c r="BA113" s="30">
        <f>IFERROR(SUMIFS(Sales!$N$4:$N$2834,Sales!$B$4:$B$2834,$B113,Sales!$G$4:$G$2834,$D113),"")</f>
        <v>35055</v>
      </c>
      <c r="BB113" s="30">
        <f>IFERROR(SUMIFS(Sales!$Q$4:$Q$2834,Sales!$B$4:$B$2834,$B113,Sales!$G$4:$G$2834,$D113),"")</f>
        <v>154397</v>
      </c>
      <c r="BC113" s="30">
        <f t="shared" si="23"/>
        <v>305244</v>
      </c>
      <c r="BD113" s="33"/>
      <c r="BE113" s="35">
        <f t="shared" si="24"/>
        <v>6.0891080558242374E-4</v>
      </c>
      <c r="BF113" s="35">
        <f t="shared" si="25"/>
        <v>2.6754243331907003E-3</v>
      </c>
      <c r="BG113" s="35">
        <f t="shared" si="26"/>
        <v>1.2976936080364256E-3</v>
      </c>
      <c r="BH113" s="35">
        <f t="shared" si="27"/>
        <v>1.1946311803016604E-3</v>
      </c>
      <c r="BJ113" s="31">
        <f>IFERROR(SUMIFS(Sales!$J$4:$J$2834,Sales!$B$4:$B$2834,$B113,Sales!$G$4:$G$2834,$D113),"")</f>
        <v>11242</v>
      </c>
      <c r="BK113" s="31">
        <f>IFERROR(SUMIFS(Sales!$M$4:$M$2834,Sales!$B$4:$B$2834,$B113,Sales!$G$4:$G$2834,$D113),"")</f>
        <v>3532</v>
      </c>
      <c r="BL113" s="31">
        <f>IFERROR(SUMIFS(Sales!$P$4:$P$2834,Sales!$B$4:$B$2834,$B113,Sales!$G$4:$G$2834,$D113),"")</f>
        <v>16264</v>
      </c>
      <c r="BM113" s="31">
        <f t="shared" si="28"/>
        <v>31038</v>
      </c>
      <c r="BP113" s="36">
        <f t="shared" si="29"/>
        <v>0.86621634012898496</v>
      </c>
      <c r="BQ113" s="36">
        <f t="shared" si="30"/>
        <v>0.13378365987101506</v>
      </c>
      <c r="BR113" s="36">
        <f t="shared" si="31"/>
        <v>0.54817875878451949</v>
      </c>
      <c r="BS113" s="36">
        <f t="shared" si="32"/>
        <v>0.45182124121548056</v>
      </c>
    </row>
    <row r="114" spans="1:82" x14ac:dyDescent="0.35">
      <c r="A114" s="8">
        <v>2020</v>
      </c>
      <c r="B114" s="9">
        <v>5832</v>
      </c>
      <c r="C114" s="10" t="s">
        <v>207</v>
      </c>
      <c r="D114" s="10" t="s">
        <v>74</v>
      </c>
      <c r="E114" s="10" t="s">
        <v>75</v>
      </c>
      <c r="F114" s="11">
        <v>190</v>
      </c>
      <c r="G114" s="11">
        <v>382</v>
      </c>
      <c r="H114" s="11" t="s">
        <v>25</v>
      </c>
      <c r="I114" s="11" t="s">
        <v>25</v>
      </c>
      <c r="J114" s="11">
        <v>572</v>
      </c>
      <c r="K114" s="12">
        <v>2.1999999999999999E-2</v>
      </c>
      <c r="L114" s="12">
        <v>4.3999999999999997E-2</v>
      </c>
      <c r="M114" s="12" t="s">
        <v>25</v>
      </c>
      <c r="N114" s="12" t="s">
        <v>25</v>
      </c>
      <c r="O114" s="12">
        <v>6.6000000000000003E-2</v>
      </c>
      <c r="P114" s="13">
        <v>5026</v>
      </c>
      <c r="Q114" s="13">
        <v>5022</v>
      </c>
      <c r="R114" s="13" t="s">
        <v>25</v>
      </c>
      <c r="S114" s="13" t="s">
        <v>25</v>
      </c>
      <c r="T114" s="13">
        <v>10048</v>
      </c>
      <c r="U114" s="14">
        <v>2.1999999999999999E-2</v>
      </c>
      <c r="V114" s="14">
        <v>4.3999999999999997E-2</v>
      </c>
      <c r="W114" s="14" t="s">
        <v>25</v>
      </c>
      <c r="X114" s="14" t="s">
        <v>25</v>
      </c>
      <c r="Y114" s="14">
        <v>6.6000000000000003E-2</v>
      </c>
      <c r="Z114" s="11">
        <v>61.8</v>
      </c>
      <c r="AA114" s="11">
        <v>40.25</v>
      </c>
      <c r="AB114" s="11" t="s">
        <v>25</v>
      </c>
      <c r="AC114" s="11" t="s">
        <v>25</v>
      </c>
      <c r="AD114" s="11">
        <v>102.05</v>
      </c>
      <c r="AE114" s="11" t="s">
        <v>25</v>
      </c>
      <c r="AF114" s="11" t="s">
        <v>25</v>
      </c>
      <c r="AG114" s="11" t="s">
        <v>25</v>
      </c>
      <c r="AH114" s="11" t="s">
        <v>25</v>
      </c>
      <c r="AI114" s="11" t="s">
        <v>25</v>
      </c>
      <c r="AJ114" s="13">
        <v>61.8</v>
      </c>
      <c r="AK114" s="13">
        <v>40.25</v>
      </c>
      <c r="AL114" s="13" t="s">
        <v>25</v>
      </c>
      <c r="AM114" s="13" t="s">
        <v>25</v>
      </c>
      <c r="AN114" s="13">
        <v>102.05</v>
      </c>
      <c r="AO114" s="13" t="s">
        <v>25</v>
      </c>
      <c r="AP114" s="13" t="s">
        <v>25</v>
      </c>
      <c r="AQ114" s="13" t="s">
        <v>25</v>
      </c>
      <c r="AR114" s="13" t="s">
        <v>25</v>
      </c>
      <c r="AS114" s="13" t="s">
        <v>25</v>
      </c>
      <c r="AT114" s="15">
        <v>26.48</v>
      </c>
      <c r="AU114" s="15">
        <v>13.16</v>
      </c>
      <c r="AV114" s="15">
        <v>0</v>
      </c>
      <c r="AW114" s="15">
        <v>0</v>
      </c>
      <c r="AX114" s="10" t="s">
        <v>6</v>
      </c>
      <c r="AY114" s="10" t="str">
        <f>IFERROR(VLOOKUP(B114,Sales!$B$4:$H$2834,7,FALSE),"Not Found")</f>
        <v>Cooperative</v>
      </c>
      <c r="AZ114" s="30">
        <f>IFERROR(SUMIFS(Sales!$K$4:$K$2834,Sales!$B$4:$B$2834,$B114,Sales!$G$4:$G$2834,$D114),"")</f>
        <v>238935</v>
      </c>
      <c r="BA114" s="30">
        <f>IFERROR(SUMIFS(Sales!$N$4:$N$2834,Sales!$B$4:$B$2834,$B114,Sales!$G$4:$G$2834,$D114),"")</f>
        <v>38858</v>
      </c>
      <c r="BB114" s="30">
        <f>IFERROR(SUMIFS(Sales!$Q$4:$Q$2834,Sales!$B$4:$B$2834,$B114,Sales!$G$4:$G$2834,$D114),"")</f>
        <v>0</v>
      </c>
      <c r="BC114" s="30">
        <f t="shared" si="23"/>
        <v>277793</v>
      </c>
      <c r="BD114" s="33"/>
      <c r="BE114" s="35">
        <f t="shared" si="24"/>
        <v>7.9519534601460646E-4</v>
      </c>
      <c r="BF114" s="35">
        <f t="shared" si="25"/>
        <v>9.8306655000257349E-3</v>
      </c>
      <c r="BG114" s="35" t="str">
        <f t="shared" si="26"/>
        <v/>
      </c>
      <c r="BH114" s="35">
        <f t="shared" si="27"/>
        <v>2.0590871620235211E-3</v>
      </c>
      <c r="BJ114" s="31">
        <f>IFERROR(SUMIFS(Sales!$J$4:$J$2834,Sales!$B$4:$B$2834,$B114,Sales!$G$4:$G$2834,$D114),"")</f>
        <v>17524.900000000001</v>
      </c>
      <c r="BK114" s="31">
        <f>IFERROR(SUMIFS(Sales!$M$4:$M$2834,Sales!$B$4:$B$2834,$B114,Sales!$G$4:$G$2834,$D114),"")</f>
        <v>2445.8000000000002</v>
      </c>
      <c r="BL114" s="31">
        <f>IFERROR(SUMIFS(Sales!$P$4:$P$2834,Sales!$B$4:$B$2834,$B114,Sales!$G$4:$G$2834,$D114),"")</f>
        <v>0</v>
      </c>
      <c r="BM114" s="31">
        <f t="shared" si="28"/>
        <v>19970.7</v>
      </c>
      <c r="BP114" s="36" t="str">
        <f t="shared" si="29"/>
        <v/>
      </c>
      <c r="BQ114" s="36" t="str">
        <f t="shared" si="30"/>
        <v/>
      </c>
      <c r="BR114" s="36" t="str">
        <f t="shared" si="31"/>
        <v/>
      </c>
      <c r="BS114" s="36" t="str">
        <f t="shared" si="32"/>
        <v/>
      </c>
    </row>
    <row r="115" spans="1:82" x14ac:dyDescent="0.35">
      <c r="A115" s="8">
        <v>2020</v>
      </c>
      <c r="B115" s="9">
        <v>5860</v>
      </c>
      <c r="C115" s="10" t="s">
        <v>208</v>
      </c>
      <c r="D115" s="10" t="s">
        <v>51</v>
      </c>
      <c r="E115" s="10" t="s">
        <v>54</v>
      </c>
      <c r="F115" s="11">
        <v>125</v>
      </c>
      <c r="G115" s="11">
        <v>9</v>
      </c>
      <c r="H115" s="11">
        <v>0</v>
      </c>
      <c r="I115" s="11">
        <v>0</v>
      </c>
      <c r="J115" s="11">
        <v>134</v>
      </c>
      <c r="K115" s="12">
        <v>0</v>
      </c>
      <c r="L115" s="12">
        <v>0</v>
      </c>
      <c r="M115" s="12">
        <v>0</v>
      </c>
      <c r="N115" s="12">
        <v>0</v>
      </c>
      <c r="O115" s="12">
        <v>0</v>
      </c>
      <c r="P115" s="13">
        <v>1740</v>
      </c>
      <c r="Q115" s="13">
        <v>118</v>
      </c>
      <c r="R115" s="13">
        <v>0</v>
      </c>
      <c r="S115" s="13">
        <v>0</v>
      </c>
      <c r="T115" s="13">
        <v>1858</v>
      </c>
      <c r="U115" s="14">
        <v>0</v>
      </c>
      <c r="V115" s="14">
        <v>0</v>
      </c>
      <c r="W115" s="14">
        <v>0</v>
      </c>
      <c r="X115" s="14">
        <v>0</v>
      </c>
      <c r="Y115" s="14">
        <v>0</v>
      </c>
      <c r="Z115" s="11">
        <v>33</v>
      </c>
      <c r="AA115" s="11">
        <v>3</v>
      </c>
      <c r="AB115" s="11">
        <v>0</v>
      </c>
      <c r="AC115" s="11">
        <v>0</v>
      </c>
      <c r="AD115" s="11">
        <v>36</v>
      </c>
      <c r="AE115" s="11">
        <v>20</v>
      </c>
      <c r="AF115" s="11">
        <v>3</v>
      </c>
      <c r="AG115" s="11">
        <v>0</v>
      </c>
      <c r="AH115" s="11">
        <v>0</v>
      </c>
      <c r="AI115" s="11">
        <v>23</v>
      </c>
      <c r="AJ115" s="13">
        <v>33</v>
      </c>
      <c r="AK115" s="13">
        <v>3</v>
      </c>
      <c r="AL115" s="13">
        <v>0</v>
      </c>
      <c r="AM115" s="13">
        <v>0</v>
      </c>
      <c r="AN115" s="13">
        <v>36</v>
      </c>
      <c r="AO115" s="13">
        <v>20</v>
      </c>
      <c r="AP115" s="13">
        <v>3</v>
      </c>
      <c r="AQ115" s="13">
        <v>0</v>
      </c>
      <c r="AR115" s="13">
        <v>0</v>
      </c>
      <c r="AS115" s="13">
        <v>23</v>
      </c>
      <c r="AT115" s="15">
        <v>13</v>
      </c>
      <c r="AU115" s="15">
        <v>13</v>
      </c>
      <c r="AV115" s="15">
        <v>13</v>
      </c>
      <c r="AW115" s="15">
        <v>0</v>
      </c>
      <c r="AX115" s="10" t="s">
        <v>209</v>
      </c>
      <c r="AY115" s="10" t="str">
        <f>IFERROR(VLOOKUP(B115,Sales!$B$4:$H$2834,7,FALSE),"Not Found")</f>
        <v>Investor Owned</v>
      </c>
      <c r="AZ115" s="30">
        <f>IFERROR(SUMIFS(Sales!$K$4:$K$2834,Sales!$B$4:$B$2834,$B115,Sales!$G$4:$G$2834,$D115),"")</f>
        <v>43465</v>
      </c>
      <c r="BA115" s="30">
        <f>IFERROR(SUMIFS(Sales!$N$4:$N$2834,Sales!$B$4:$B$2834,$B115,Sales!$G$4:$G$2834,$D115),"")</f>
        <v>38716</v>
      </c>
      <c r="BB115" s="30">
        <f>IFERROR(SUMIFS(Sales!$Q$4:$Q$2834,Sales!$B$4:$B$2834,$B115,Sales!$G$4:$G$2834,$D115),"")</f>
        <v>83149</v>
      </c>
      <c r="BC115" s="30">
        <f t="shared" si="23"/>
        <v>165330</v>
      </c>
      <c r="BD115" s="33"/>
      <c r="BE115" s="35">
        <f t="shared" si="24"/>
        <v>2.875877142528471E-3</v>
      </c>
      <c r="BF115" s="35">
        <f t="shared" si="25"/>
        <v>2.3246203120157042E-4</v>
      </c>
      <c r="BG115" s="35">
        <f t="shared" si="26"/>
        <v>0</v>
      </c>
      <c r="BH115" s="35">
        <f t="shared" si="27"/>
        <v>8.1050021169781653E-4</v>
      </c>
      <c r="BJ115" s="31">
        <f>IFERROR(SUMIFS(Sales!$J$4:$J$2834,Sales!$B$4:$B$2834,$B115,Sales!$G$4:$G$2834,$D115),"")</f>
        <v>5438.3</v>
      </c>
      <c r="BK115" s="31">
        <f>IFERROR(SUMIFS(Sales!$M$4:$M$2834,Sales!$B$4:$B$2834,$B115,Sales!$G$4:$G$2834,$D115),"")</f>
        <v>3883.1</v>
      </c>
      <c r="BL115" s="31">
        <f>IFERROR(SUMIFS(Sales!$P$4:$P$2834,Sales!$B$4:$B$2834,$B115,Sales!$G$4:$G$2834,$D115),"")</f>
        <v>6524.2</v>
      </c>
      <c r="BM115" s="31">
        <f t="shared" si="28"/>
        <v>15845.599999999999</v>
      </c>
      <c r="BP115" s="36">
        <f t="shared" si="29"/>
        <v>0.62264150943396224</v>
      </c>
      <c r="BQ115" s="36">
        <f t="shared" si="30"/>
        <v>0.37735849056603776</v>
      </c>
      <c r="BR115" s="36">
        <f t="shared" si="31"/>
        <v>0.5</v>
      </c>
      <c r="BS115" s="36">
        <f t="shared" si="32"/>
        <v>0.5</v>
      </c>
      <c r="BV115" s="38">
        <f t="shared" ref="BV115:BV116" si="57">IFERROR((G115+H115)/$BV$3,"")</f>
        <v>8.5239735809857042E-7</v>
      </c>
      <c r="BW115" s="37">
        <f t="shared" ref="BW115:BW116" si="58">IFERROR(BR115*BV115,"")</f>
        <v>4.2619867904928521E-7</v>
      </c>
      <c r="BX115" s="37">
        <f t="shared" ref="BX115:BX116" si="59">IFERROR(BS115*BV115,"")</f>
        <v>4.2619867904928521E-7</v>
      </c>
      <c r="CB115" s="38">
        <f t="shared" ref="CB115:CB116" si="60">IFERROR((F115)/$CB$3,"")</f>
        <v>1.2524036130140967E-5</v>
      </c>
      <c r="CC115" s="37">
        <f t="shared" ref="CC115:CC116" si="61">IFERROR(BP115*CB115,"")</f>
        <v>7.7979847602764516E-6</v>
      </c>
      <c r="CD115" s="37">
        <f t="shared" ref="CD115:CD116" si="62">IFERROR(BQ115*CB115,"")</f>
        <v>4.7260513698645162E-6</v>
      </c>
    </row>
    <row r="116" spans="1:82" x14ac:dyDescent="0.35">
      <c r="A116" s="8">
        <v>2020</v>
      </c>
      <c r="B116" s="9">
        <v>5860</v>
      </c>
      <c r="C116" s="10" t="s">
        <v>208</v>
      </c>
      <c r="D116" s="10" t="s">
        <v>53</v>
      </c>
      <c r="E116" s="10" t="s">
        <v>54</v>
      </c>
      <c r="F116" s="11">
        <v>389</v>
      </c>
      <c r="G116" s="11">
        <v>1662</v>
      </c>
      <c r="H116" s="11">
        <v>3877</v>
      </c>
      <c r="I116" s="11">
        <v>0</v>
      </c>
      <c r="J116" s="11">
        <v>5928</v>
      </c>
      <c r="K116" s="12">
        <v>0.12</v>
      </c>
      <c r="L116" s="12">
        <v>0.4</v>
      </c>
      <c r="M116" s="12">
        <v>0.17</v>
      </c>
      <c r="N116" s="12">
        <v>0</v>
      </c>
      <c r="O116" s="12">
        <v>0.69</v>
      </c>
      <c r="P116" s="13">
        <v>5060</v>
      </c>
      <c r="Q116" s="13">
        <v>50405</v>
      </c>
      <c r="R116" s="13">
        <v>21602</v>
      </c>
      <c r="S116" s="13">
        <v>0</v>
      </c>
      <c r="T116" s="13">
        <v>77067</v>
      </c>
      <c r="U116" s="14">
        <v>0.12</v>
      </c>
      <c r="V116" s="14">
        <v>0.4</v>
      </c>
      <c r="W116" s="14">
        <v>0.17</v>
      </c>
      <c r="X116" s="14">
        <v>0</v>
      </c>
      <c r="Y116" s="14">
        <v>0.69</v>
      </c>
      <c r="Z116" s="11">
        <v>163</v>
      </c>
      <c r="AA116" s="11">
        <v>342</v>
      </c>
      <c r="AB116" s="11">
        <v>146</v>
      </c>
      <c r="AC116" s="11">
        <v>0</v>
      </c>
      <c r="AD116" s="11">
        <v>651</v>
      </c>
      <c r="AE116" s="11">
        <v>1</v>
      </c>
      <c r="AF116" s="11">
        <v>41</v>
      </c>
      <c r="AG116" s="11">
        <v>17</v>
      </c>
      <c r="AH116" s="11">
        <v>0</v>
      </c>
      <c r="AI116" s="11">
        <v>59</v>
      </c>
      <c r="AJ116" s="13">
        <v>163</v>
      </c>
      <c r="AK116" s="13">
        <v>342</v>
      </c>
      <c r="AL116" s="13">
        <v>146</v>
      </c>
      <c r="AM116" s="13">
        <v>0</v>
      </c>
      <c r="AN116" s="13">
        <v>651</v>
      </c>
      <c r="AO116" s="13">
        <v>1</v>
      </c>
      <c r="AP116" s="13">
        <v>41</v>
      </c>
      <c r="AQ116" s="13">
        <v>17</v>
      </c>
      <c r="AR116" s="13">
        <v>0</v>
      </c>
      <c r="AS116" s="13">
        <v>59</v>
      </c>
      <c r="AT116" s="15">
        <v>13</v>
      </c>
      <c r="AU116" s="15">
        <v>13</v>
      </c>
      <c r="AV116" s="15">
        <v>13</v>
      </c>
      <c r="AW116" s="15">
        <v>0</v>
      </c>
      <c r="AX116" s="10" t="s">
        <v>210</v>
      </c>
      <c r="AY116" s="10" t="str">
        <f>IFERROR(VLOOKUP(B116,Sales!$B$4:$H$2834,7,FALSE),"Not Found")</f>
        <v>Investor Owned</v>
      </c>
      <c r="AZ116" s="30">
        <f>IFERROR(SUMIFS(Sales!$K$4:$K$2834,Sales!$B$4:$B$2834,$B116,Sales!$G$4:$G$2834,$D116),"")</f>
        <v>1644537</v>
      </c>
      <c r="BA116" s="30">
        <f>IFERROR(SUMIFS(Sales!$N$4:$N$2834,Sales!$B$4:$B$2834,$B116,Sales!$G$4:$G$2834,$D116),"")</f>
        <v>1419920</v>
      </c>
      <c r="BB116" s="30">
        <f>IFERROR(SUMIFS(Sales!$Q$4:$Q$2834,Sales!$B$4:$B$2834,$B116,Sales!$G$4:$G$2834,$D116),"")</f>
        <v>911077</v>
      </c>
      <c r="BC116" s="30">
        <f t="shared" si="23"/>
        <v>3975534</v>
      </c>
      <c r="BD116" s="33"/>
      <c r="BE116" s="35">
        <f t="shared" si="24"/>
        <v>2.3654074064615146E-4</v>
      </c>
      <c r="BF116" s="35">
        <f t="shared" si="25"/>
        <v>1.1704884782241254E-3</v>
      </c>
      <c r="BG116" s="35">
        <f t="shared" si="26"/>
        <v>4.2554032205839899E-3</v>
      </c>
      <c r="BH116" s="35">
        <f t="shared" si="27"/>
        <v>1.4911204381600057E-3</v>
      </c>
      <c r="BJ116" s="31">
        <f>IFERROR(SUMIFS(Sales!$J$4:$J$2834,Sales!$B$4:$B$2834,$B116,Sales!$G$4:$G$2834,$D116),"")</f>
        <v>220750.6</v>
      </c>
      <c r="BK116" s="31">
        <f>IFERROR(SUMIFS(Sales!$M$4:$M$2834,Sales!$B$4:$B$2834,$B116,Sales!$G$4:$G$2834,$D116),"")</f>
        <v>159660.79999999999</v>
      </c>
      <c r="BL116" s="31">
        <f>IFERROR(SUMIFS(Sales!$P$4:$P$2834,Sales!$B$4:$B$2834,$B116,Sales!$G$4:$G$2834,$D116),"")</f>
        <v>73434.8</v>
      </c>
      <c r="BM116" s="31">
        <f t="shared" si="28"/>
        <v>453846.2</v>
      </c>
      <c r="BP116" s="36">
        <f t="shared" si="29"/>
        <v>0.99390243902439024</v>
      </c>
      <c r="BQ116" s="36">
        <f t="shared" si="30"/>
        <v>6.0975609756097563E-3</v>
      </c>
      <c r="BR116" s="36">
        <f t="shared" si="31"/>
        <v>0.89377289377289382</v>
      </c>
      <c r="BS116" s="36">
        <f t="shared" si="32"/>
        <v>0.10622710622710622</v>
      </c>
      <c r="BV116" s="38">
        <f t="shared" si="57"/>
        <v>5.2460321850088688E-4</v>
      </c>
      <c r="BW116" s="37">
        <f t="shared" si="58"/>
        <v>4.6887613668211139E-4</v>
      </c>
      <c r="BX116" s="37">
        <f t="shared" si="59"/>
        <v>5.5727081818775527E-5</v>
      </c>
      <c r="CB116" s="38">
        <f t="shared" si="60"/>
        <v>3.8974800436998689E-5</v>
      </c>
      <c r="CC116" s="37">
        <f t="shared" si="61"/>
        <v>3.8737149214821866E-5</v>
      </c>
      <c r="CD116" s="37">
        <f t="shared" si="62"/>
        <v>2.3765122217682128E-7</v>
      </c>
    </row>
    <row r="117" spans="1:82" x14ac:dyDescent="0.35">
      <c r="A117" s="8">
        <v>2020</v>
      </c>
      <c r="B117" s="9">
        <v>5862</v>
      </c>
      <c r="C117" s="10" t="s">
        <v>211</v>
      </c>
      <c r="D117" s="10" t="s">
        <v>157</v>
      </c>
      <c r="E117" s="10" t="s">
        <v>99</v>
      </c>
      <c r="F117" s="11">
        <v>464.55</v>
      </c>
      <c r="G117" s="11">
        <v>1252.79</v>
      </c>
      <c r="H117" s="11" t="s">
        <v>25</v>
      </c>
      <c r="I117" s="11" t="s">
        <v>25</v>
      </c>
      <c r="J117" s="11">
        <v>1717.34</v>
      </c>
      <c r="K117" s="12">
        <v>0.13</v>
      </c>
      <c r="L117" s="12">
        <v>0.34</v>
      </c>
      <c r="M117" s="12" t="s">
        <v>25</v>
      </c>
      <c r="N117" s="12" t="s">
        <v>25</v>
      </c>
      <c r="O117" s="12">
        <v>0.47</v>
      </c>
      <c r="P117" s="13">
        <v>6822.21</v>
      </c>
      <c r="Q117" s="13">
        <v>15033.51</v>
      </c>
      <c r="R117" s="13" t="s">
        <v>25</v>
      </c>
      <c r="S117" s="13" t="s">
        <v>25</v>
      </c>
      <c r="T117" s="13">
        <v>21855.72</v>
      </c>
      <c r="U117" s="14">
        <v>0.13</v>
      </c>
      <c r="V117" s="14">
        <v>0.34</v>
      </c>
      <c r="W117" s="14" t="s">
        <v>25</v>
      </c>
      <c r="X117" s="14" t="s">
        <v>25</v>
      </c>
      <c r="Y117" s="14">
        <v>0.47</v>
      </c>
      <c r="Z117" s="11">
        <v>201.60499999999999</v>
      </c>
      <c r="AA117" s="11">
        <v>36.276000000000003</v>
      </c>
      <c r="AB117" s="11" t="s">
        <v>25</v>
      </c>
      <c r="AC117" s="11" t="s">
        <v>25</v>
      </c>
      <c r="AD117" s="11">
        <v>237.881</v>
      </c>
      <c r="AE117" s="11">
        <v>20</v>
      </c>
      <c r="AF117" s="11">
        <v>8</v>
      </c>
      <c r="AG117" s="11" t="s">
        <v>25</v>
      </c>
      <c r="AH117" s="11" t="s">
        <v>25</v>
      </c>
      <c r="AI117" s="11">
        <v>28</v>
      </c>
      <c r="AJ117" s="13">
        <v>201.60499999999999</v>
      </c>
      <c r="AK117" s="13">
        <v>36.276000000000003</v>
      </c>
      <c r="AL117" s="13" t="s">
        <v>25</v>
      </c>
      <c r="AM117" s="13" t="s">
        <v>25</v>
      </c>
      <c r="AN117" s="13">
        <v>237.881</v>
      </c>
      <c r="AO117" s="13">
        <v>20</v>
      </c>
      <c r="AP117" s="13">
        <v>8</v>
      </c>
      <c r="AQ117" s="13" t="s">
        <v>25</v>
      </c>
      <c r="AR117" s="13" t="s">
        <v>25</v>
      </c>
      <c r="AS117" s="13">
        <v>28</v>
      </c>
      <c r="AT117" s="15">
        <v>14.91</v>
      </c>
      <c r="AU117" s="15">
        <v>12</v>
      </c>
      <c r="AV117" s="15" t="s">
        <v>25</v>
      </c>
      <c r="AW117" s="15" t="s">
        <v>25</v>
      </c>
      <c r="AX117" s="10" t="s">
        <v>6</v>
      </c>
      <c r="AY117" s="10" t="str">
        <f>IFERROR(VLOOKUP(B117,Sales!$B$4:$H$2834,7,FALSE),"Not Found")</f>
        <v>Cooperative</v>
      </c>
      <c r="AZ117" s="30">
        <f>IFERROR(SUMIFS(Sales!$K$4:$K$2834,Sales!$B$4:$B$2834,$B117,Sales!$G$4:$G$2834,$D117),"")</f>
        <v>96217</v>
      </c>
      <c r="BA117" s="30">
        <f>IFERROR(SUMIFS(Sales!$N$4:$N$2834,Sales!$B$4:$B$2834,$B117,Sales!$G$4:$G$2834,$D117),"")</f>
        <v>145895</v>
      </c>
      <c r="BB117" s="30">
        <f>IFERROR(SUMIFS(Sales!$Q$4:$Q$2834,Sales!$B$4:$B$2834,$B117,Sales!$G$4:$G$2834,$D117),"")</f>
        <v>333603</v>
      </c>
      <c r="BC117" s="30">
        <f t="shared" si="23"/>
        <v>575715</v>
      </c>
      <c r="BD117" s="33"/>
      <c r="BE117" s="35">
        <f t="shared" si="24"/>
        <v>4.8281488718209878E-3</v>
      </c>
      <c r="BF117" s="35">
        <f t="shared" si="25"/>
        <v>8.5869289557558518E-3</v>
      </c>
      <c r="BG117" s="35" t="str">
        <f t="shared" si="26"/>
        <v/>
      </c>
      <c r="BH117" s="35">
        <f t="shared" si="27"/>
        <v>2.9829690037605412E-3</v>
      </c>
      <c r="BJ117" s="31">
        <f>IFERROR(SUMIFS(Sales!$J$4:$J$2834,Sales!$B$4:$B$2834,$B117,Sales!$G$4:$G$2834,$D117),"")</f>
        <v>14922.5</v>
      </c>
      <c r="BK117" s="31">
        <f>IFERROR(SUMIFS(Sales!$M$4:$M$2834,Sales!$B$4:$B$2834,$B117,Sales!$G$4:$G$2834,$D117),"")</f>
        <v>16031.3</v>
      </c>
      <c r="BL117" s="31">
        <f>IFERROR(SUMIFS(Sales!$P$4:$P$2834,Sales!$B$4:$B$2834,$B117,Sales!$G$4:$G$2834,$D117),"")</f>
        <v>24848.2</v>
      </c>
      <c r="BM117" s="31">
        <f t="shared" si="28"/>
        <v>55802</v>
      </c>
      <c r="BP117" s="36">
        <f t="shared" si="29"/>
        <v>0.90974932876063264</v>
      </c>
      <c r="BQ117" s="36">
        <f t="shared" si="30"/>
        <v>9.025067123936735E-2</v>
      </c>
      <c r="BR117" s="36" t="str">
        <f t="shared" si="31"/>
        <v/>
      </c>
      <c r="BS117" s="36" t="str">
        <f t="shared" si="32"/>
        <v/>
      </c>
    </row>
    <row r="118" spans="1:82" x14ac:dyDescent="0.35">
      <c r="A118" s="8">
        <v>2020</v>
      </c>
      <c r="B118" s="9">
        <v>5930</v>
      </c>
      <c r="C118" s="10" t="s">
        <v>212</v>
      </c>
      <c r="D118" s="10" t="s">
        <v>122</v>
      </c>
      <c r="E118" s="10" t="s">
        <v>123</v>
      </c>
      <c r="F118" s="11">
        <v>1896.35</v>
      </c>
      <c r="G118" s="11">
        <v>678.54</v>
      </c>
      <c r="H118" s="11">
        <v>0</v>
      </c>
      <c r="I118" s="11">
        <v>0</v>
      </c>
      <c r="J118" s="11">
        <v>2574.89</v>
      </c>
      <c r="K118" s="12">
        <v>24.3</v>
      </c>
      <c r="L118" s="12">
        <v>1.05</v>
      </c>
      <c r="M118" s="12">
        <v>0</v>
      </c>
      <c r="N118" s="12">
        <v>0</v>
      </c>
      <c r="O118" s="12">
        <v>25.35</v>
      </c>
      <c r="P118" s="13">
        <v>18963.5</v>
      </c>
      <c r="Q118" s="13">
        <v>8142.48</v>
      </c>
      <c r="R118" s="13">
        <v>0</v>
      </c>
      <c r="S118" s="13">
        <v>0</v>
      </c>
      <c r="T118" s="13">
        <v>27105.98</v>
      </c>
      <c r="U118" s="14">
        <v>24.3</v>
      </c>
      <c r="V118" s="14">
        <v>1.05</v>
      </c>
      <c r="W118" s="14">
        <v>0</v>
      </c>
      <c r="X118" s="14">
        <v>0</v>
      </c>
      <c r="Y118" s="14">
        <v>25.35</v>
      </c>
      <c r="Z118" s="11">
        <v>182.37</v>
      </c>
      <c r="AA118" s="11">
        <v>284.88</v>
      </c>
      <c r="AB118" s="11">
        <v>0</v>
      </c>
      <c r="AC118" s="11">
        <v>0</v>
      </c>
      <c r="AD118" s="11">
        <v>467.25</v>
      </c>
      <c r="AE118" s="11">
        <v>27.36</v>
      </c>
      <c r="AF118" s="11">
        <v>42.73</v>
      </c>
      <c r="AG118" s="11">
        <v>0</v>
      </c>
      <c r="AH118" s="11">
        <v>0</v>
      </c>
      <c r="AI118" s="11">
        <v>70.09</v>
      </c>
      <c r="AJ118" s="13">
        <v>182.37</v>
      </c>
      <c r="AK118" s="13">
        <v>284.88</v>
      </c>
      <c r="AL118" s="13">
        <v>0</v>
      </c>
      <c r="AM118" s="13">
        <v>0</v>
      </c>
      <c r="AN118" s="13">
        <v>467.25</v>
      </c>
      <c r="AO118" s="13">
        <v>27.36</v>
      </c>
      <c r="AP118" s="13">
        <v>42.73</v>
      </c>
      <c r="AQ118" s="13">
        <v>0</v>
      </c>
      <c r="AR118" s="13">
        <v>0</v>
      </c>
      <c r="AS118" s="13">
        <v>70.09</v>
      </c>
      <c r="AT118" s="15">
        <v>10</v>
      </c>
      <c r="AU118" s="15">
        <v>12</v>
      </c>
      <c r="AV118" s="15" t="s">
        <v>25</v>
      </c>
      <c r="AW118" s="15" t="s">
        <v>25</v>
      </c>
      <c r="AX118" s="10" t="s">
        <v>213</v>
      </c>
      <c r="AY118" s="10" t="str">
        <f>IFERROR(VLOOKUP(B118,Sales!$B$4:$H$2834,7,FALSE),"Not Found")</f>
        <v>Municipal</v>
      </c>
      <c r="AZ118" s="30">
        <f>IFERROR(SUMIFS(Sales!$K$4:$K$2834,Sales!$B$4:$B$2834,$B118,Sales!$G$4:$G$2834,$D118),"")</f>
        <v>250387</v>
      </c>
      <c r="BA118" s="30">
        <f>IFERROR(SUMIFS(Sales!$N$4:$N$2834,Sales!$B$4:$B$2834,$B118,Sales!$G$4:$G$2834,$D118),"")</f>
        <v>86954</v>
      </c>
      <c r="BB118" s="30">
        <f>IFERROR(SUMIFS(Sales!$Q$4:$Q$2834,Sales!$B$4:$B$2834,$B118,Sales!$G$4:$G$2834,$D118),"")</f>
        <v>82174</v>
      </c>
      <c r="BC118" s="30">
        <f t="shared" si="23"/>
        <v>419515</v>
      </c>
      <c r="BD118" s="33"/>
      <c r="BE118" s="35">
        <f t="shared" si="24"/>
        <v>7.5736759496299721E-3</v>
      </c>
      <c r="BF118" s="35">
        <f t="shared" si="25"/>
        <v>7.8034362996526893E-3</v>
      </c>
      <c r="BG118" s="35">
        <f t="shared" si="26"/>
        <v>0</v>
      </c>
      <c r="BH118" s="35">
        <f t="shared" si="27"/>
        <v>6.1377781485763318E-3</v>
      </c>
      <c r="BJ118" s="31">
        <f>IFERROR(SUMIFS(Sales!$J$4:$J$2834,Sales!$B$4:$B$2834,$B118,Sales!$G$4:$G$2834,$D118),"")</f>
        <v>14318.4</v>
      </c>
      <c r="BK118" s="31">
        <f>IFERROR(SUMIFS(Sales!$M$4:$M$2834,Sales!$B$4:$B$2834,$B118,Sales!$G$4:$G$2834,$D118),"")</f>
        <v>5771.5</v>
      </c>
      <c r="BL118" s="31">
        <f>IFERROR(SUMIFS(Sales!$P$4:$P$2834,Sales!$B$4:$B$2834,$B118,Sales!$G$4:$G$2834,$D118),"")</f>
        <v>3364.3</v>
      </c>
      <c r="BM118" s="31">
        <f t="shared" si="28"/>
        <v>23454.2</v>
      </c>
      <c r="BP118" s="36">
        <f t="shared" si="29"/>
        <v>0.86954655986268059</v>
      </c>
      <c r="BQ118" s="36">
        <f t="shared" si="30"/>
        <v>0.13045344013731941</v>
      </c>
      <c r="BR118" s="36">
        <f t="shared" si="31"/>
        <v>0.86957052593022188</v>
      </c>
      <c r="BS118" s="36">
        <f t="shared" si="32"/>
        <v>0.13042947406977806</v>
      </c>
    </row>
    <row r="119" spans="1:82" x14ac:dyDescent="0.35">
      <c r="A119" s="8">
        <v>2020</v>
      </c>
      <c r="B119" s="9">
        <v>6022</v>
      </c>
      <c r="C119" s="10" t="s">
        <v>214</v>
      </c>
      <c r="D119" s="10" t="s">
        <v>116</v>
      </c>
      <c r="E119" s="10" t="s">
        <v>75</v>
      </c>
      <c r="F119" s="11">
        <v>2362.8429999999998</v>
      </c>
      <c r="G119" s="11">
        <v>6188.018</v>
      </c>
      <c r="H119" s="11">
        <v>6502.3440000000001</v>
      </c>
      <c r="I119" s="11">
        <v>0</v>
      </c>
      <c r="J119" s="11">
        <v>15053.205</v>
      </c>
      <c r="K119" s="12">
        <v>0.85699999999999998</v>
      </c>
      <c r="L119" s="12">
        <v>1.776</v>
      </c>
      <c r="M119" s="12">
        <v>1.093</v>
      </c>
      <c r="N119" s="12">
        <v>0</v>
      </c>
      <c r="O119" s="12">
        <v>3.726</v>
      </c>
      <c r="P119" s="13">
        <v>41859.841999999997</v>
      </c>
      <c r="Q119" s="13">
        <v>95995.264999999999</v>
      </c>
      <c r="R119" s="13">
        <v>97535.16</v>
      </c>
      <c r="S119" s="13">
        <v>0</v>
      </c>
      <c r="T119" s="13">
        <v>235390.26699999999</v>
      </c>
      <c r="U119" s="14">
        <v>0.85699999999999998</v>
      </c>
      <c r="V119" s="14">
        <v>1.776</v>
      </c>
      <c r="W119" s="14">
        <v>1.093</v>
      </c>
      <c r="X119" s="14">
        <v>0</v>
      </c>
      <c r="Y119" s="14">
        <v>3.726</v>
      </c>
      <c r="Z119" s="11">
        <v>1414.4780000000001</v>
      </c>
      <c r="AA119" s="11">
        <v>852.04399999999998</v>
      </c>
      <c r="AB119" s="11">
        <v>197.75700000000001</v>
      </c>
      <c r="AC119" s="11">
        <v>0</v>
      </c>
      <c r="AD119" s="11">
        <v>2464.279</v>
      </c>
      <c r="AE119" s="11">
        <v>0</v>
      </c>
      <c r="AF119" s="11">
        <v>0</v>
      </c>
      <c r="AG119" s="11">
        <v>1289.586</v>
      </c>
      <c r="AH119" s="11">
        <v>0</v>
      </c>
      <c r="AI119" s="11">
        <v>1289.586</v>
      </c>
      <c r="AJ119" s="13">
        <v>1414.4780000000001</v>
      </c>
      <c r="AK119" s="13">
        <v>852.04399999999998</v>
      </c>
      <c r="AL119" s="13">
        <v>197.75700000000001</v>
      </c>
      <c r="AM119" s="13">
        <v>0</v>
      </c>
      <c r="AN119" s="13">
        <v>2464.279</v>
      </c>
      <c r="AO119" s="13">
        <v>0</v>
      </c>
      <c r="AP119" s="13">
        <v>0</v>
      </c>
      <c r="AQ119" s="13">
        <v>1289.586</v>
      </c>
      <c r="AR119" s="13">
        <v>0</v>
      </c>
      <c r="AS119" s="13">
        <v>1289.586</v>
      </c>
      <c r="AT119" s="15">
        <v>17.716000000000001</v>
      </c>
      <c r="AU119" s="15">
        <v>15.513</v>
      </c>
      <c r="AV119" s="15">
        <v>15</v>
      </c>
      <c r="AW119" s="15">
        <v>0</v>
      </c>
      <c r="AX119" s="10" t="s">
        <v>6</v>
      </c>
      <c r="AY119" s="10" t="str">
        <f>IFERROR(VLOOKUP(B119,Sales!$B$4:$H$2834,7,FALSE),"Not Found")</f>
        <v>Municipal</v>
      </c>
      <c r="AZ119" s="30">
        <f>IFERROR(SUMIFS(Sales!$K$4:$K$2834,Sales!$B$4:$B$2834,$B119,Sales!$G$4:$G$2834,$D119),"")</f>
        <v>929317</v>
      </c>
      <c r="BA119" s="30">
        <f>IFERROR(SUMIFS(Sales!$N$4:$N$2834,Sales!$B$4:$B$2834,$B119,Sales!$G$4:$G$2834,$D119),"")</f>
        <v>742718</v>
      </c>
      <c r="BB119" s="30">
        <f>IFERROR(SUMIFS(Sales!$Q$4:$Q$2834,Sales!$B$4:$B$2834,$B119,Sales!$G$4:$G$2834,$D119),"")</f>
        <v>589260</v>
      </c>
      <c r="BC119" s="30">
        <f t="shared" si="23"/>
        <v>2261295</v>
      </c>
      <c r="BD119" s="33"/>
      <c r="BE119" s="35">
        <f t="shared" si="24"/>
        <v>2.5425586748117164E-3</v>
      </c>
      <c r="BF119" s="35">
        <f t="shared" si="25"/>
        <v>8.3315848006915143E-3</v>
      </c>
      <c r="BG119" s="35">
        <f t="shared" si="26"/>
        <v>1.1034762244170654E-2</v>
      </c>
      <c r="BH119" s="35">
        <f t="shared" si="27"/>
        <v>6.6568957168348236E-3</v>
      </c>
      <c r="BJ119" s="31">
        <f>IFERROR(SUMIFS(Sales!$J$4:$J$2834,Sales!$B$4:$B$2834,$B119,Sales!$G$4:$G$2834,$D119),"")</f>
        <v>105314</v>
      </c>
      <c r="BK119" s="31">
        <f>IFERROR(SUMIFS(Sales!$M$4:$M$2834,Sales!$B$4:$B$2834,$B119,Sales!$G$4:$G$2834,$D119),"")</f>
        <v>66824</v>
      </c>
      <c r="BL119" s="31">
        <f>IFERROR(SUMIFS(Sales!$P$4:$P$2834,Sales!$B$4:$B$2834,$B119,Sales!$G$4:$G$2834,$D119),"")</f>
        <v>32216</v>
      </c>
      <c r="BM119" s="31">
        <f t="shared" si="28"/>
        <v>204354</v>
      </c>
      <c r="BP119" s="36">
        <f t="shared" si="29"/>
        <v>1</v>
      </c>
      <c r="BQ119" s="36">
        <f t="shared" si="30"/>
        <v>0</v>
      </c>
      <c r="BR119" s="36">
        <f t="shared" si="31"/>
        <v>0.44875046326238455</v>
      </c>
      <c r="BS119" s="36">
        <f t="shared" si="32"/>
        <v>0.55124953673761556</v>
      </c>
    </row>
    <row r="120" spans="1:82" x14ac:dyDescent="0.35">
      <c r="A120" s="8">
        <v>2020</v>
      </c>
      <c r="B120" s="9">
        <v>6198</v>
      </c>
      <c r="C120" s="10" t="s">
        <v>215</v>
      </c>
      <c r="D120" s="10" t="s">
        <v>129</v>
      </c>
      <c r="E120" s="10" t="s">
        <v>54</v>
      </c>
      <c r="F120" s="11">
        <v>139</v>
      </c>
      <c r="G120" s="11" t="s">
        <v>25</v>
      </c>
      <c r="H120" s="11" t="s">
        <v>25</v>
      </c>
      <c r="I120" s="11" t="s">
        <v>25</v>
      </c>
      <c r="J120" s="11">
        <v>139</v>
      </c>
      <c r="K120" s="12">
        <v>3.7999999999999999E-2</v>
      </c>
      <c r="L120" s="12" t="s">
        <v>25</v>
      </c>
      <c r="M120" s="12" t="s">
        <v>25</v>
      </c>
      <c r="N120" s="12" t="s">
        <v>25</v>
      </c>
      <c r="O120" s="12">
        <v>3.7999999999999999E-2</v>
      </c>
      <c r="P120" s="13">
        <v>139</v>
      </c>
      <c r="Q120" s="13" t="s">
        <v>25</v>
      </c>
      <c r="R120" s="13" t="s">
        <v>25</v>
      </c>
      <c r="S120" s="13" t="s">
        <v>25</v>
      </c>
      <c r="T120" s="13">
        <v>139</v>
      </c>
      <c r="U120" s="14">
        <v>3.7999999999999999E-2</v>
      </c>
      <c r="V120" s="14" t="s">
        <v>25</v>
      </c>
      <c r="W120" s="14" t="s">
        <v>25</v>
      </c>
      <c r="X120" s="14" t="s">
        <v>25</v>
      </c>
      <c r="Y120" s="14">
        <v>3.7999999999999999E-2</v>
      </c>
      <c r="Z120" s="11">
        <v>3</v>
      </c>
      <c r="AA120" s="11" t="s">
        <v>25</v>
      </c>
      <c r="AB120" s="11" t="s">
        <v>25</v>
      </c>
      <c r="AC120" s="11" t="s">
        <v>25</v>
      </c>
      <c r="AD120" s="11">
        <v>3</v>
      </c>
      <c r="AE120" s="11">
        <v>1.1000000000000001</v>
      </c>
      <c r="AF120" s="11" t="s">
        <v>25</v>
      </c>
      <c r="AG120" s="11" t="s">
        <v>25</v>
      </c>
      <c r="AH120" s="11" t="s">
        <v>25</v>
      </c>
      <c r="AI120" s="11">
        <v>1.1000000000000001</v>
      </c>
      <c r="AJ120" s="13">
        <v>3</v>
      </c>
      <c r="AK120" s="13" t="s">
        <v>25</v>
      </c>
      <c r="AL120" s="13" t="s">
        <v>25</v>
      </c>
      <c r="AM120" s="13" t="s">
        <v>25</v>
      </c>
      <c r="AN120" s="13">
        <v>3</v>
      </c>
      <c r="AO120" s="13">
        <v>1.1000000000000001</v>
      </c>
      <c r="AP120" s="13" t="s">
        <v>25</v>
      </c>
      <c r="AQ120" s="13" t="s">
        <v>25</v>
      </c>
      <c r="AR120" s="13" t="s">
        <v>25</v>
      </c>
      <c r="AS120" s="13">
        <v>1.1000000000000001</v>
      </c>
      <c r="AT120" s="15">
        <v>1</v>
      </c>
      <c r="AU120" s="15" t="s">
        <v>25</v>
      </c>
      <c r="AV120" s="15" t="s">
        <v>25</v>
      </c>
      <c r="AW120" s="15" t="s">
        <v>25</v>
      </c>
      <c r="AX120" s="10" t="s">
        <v>6</v>
      </c>
      <c r="AY120" s="10" t="str">
        <f>IFERROR(VLOOKUP(B120,Sales!$B$4:$H$2834,7,FALSE),"Not Found")</f>
        <v>Cooperative</v>
      </c>
      <c r="AZ120" s="30">
        <f>IFERROR(SUMIFS(Sales!$K$4:$K$2834,Sales!$B$4:$B$2834,$B120,Sales!$G$4:$G$2834,$D120),"")</f>
        <v>99841</v>
      </c>
      <c r="BA120" s="30">
        <f>IFERROR(SUMIFS(Sales!$N$4:$N$2834,Sales!$B$4:$B$2834,$B120,Sales!$G$4:$G$2834,$D120),"")</f>
        <v>104550</v>
      </c>
      <c r="BB120" s="30">
        <f>IFERROR(SUMIFS(Sales!$Q$4:$Q$2834,Sales!$B$4:$B$2834,$B120,Sales!$G$4:$G$2834,$D120),"")</f>
        <v>196946</v>
      </c>
      <c r="BC120" s="30">
        <f t="shared" si="23"/>
        <v>401337</v>
      </c>
      <c r="BD120" s="33"/>
      <c r="BE120" s="35">
        <f t="shared" si="24"/>
        <v>1.3922136196552518E-3</v>
      </c>
      <c r="BF120" s="35" t="str">
        <f t="shared" si="25"/>
        <v/>
      </c>
      <c r="BG120" s="35" t="str">
        <f t="shared" si="26"/>
        <v/>
      </c>
      <c r="BH120" s="35">
        <f t="shared" si="27"/>
        <v>3.4634235069280929E-4</v>
      </c>
      <c r="BJ120" s="31">
        <f>IFERROR(SUMIFS(Sales!$J$4:$J$2834,Sales!$B$4:$B$2834,$B120,Sales!$G$4:$G$2834,$D120),"")</f>
        <v>11208.8</v>
      </c>
      <c r="BK120" s="31">
        <f>IFERROR(SUMIFS(Sales!$M$4:$M$2834,Sales!$B$4:$B$2834,$B120,Sales!$G$4:$G$2834,$D120),"")</f>
        <v>11314.7</v>
      </c>
      <c r="BL120" s="31">
        <f>IFERROR(SUMIFS(Sales!$P$4:$P$2834,Sales!$B$4:$B$2834,$B120,Sales!$G$4:$G$2834,$D120),"")</f>
        <v>15944.1</v>
      </c>
      <c r="BM120" s="31">
        <f t="shared" si="28"/>
        <v>38467.599999999999</v>
      </c>
      <c r="BP120" s="36">
        <f t="shared" si="29"/>
        <v>0.73170731707317083</v>
      </c>
      <c r="BQ120" s="36">
        <f t="shared" si="30"/>
        <v>0.26829268292682934</v>
      </c>
      <c r="BR120" s="36" t="str">
        <f t="shared" si="31"/>
        <v/>
      </c>
      <c r="BS120" s="36" t="str">
        <f t="shared" si="32"/>
        <v/>
      </c>
    </row>
    <row r="121" spans="1:82" x14ac:dyDescent="0.35">
      <c r="A121" s="8">
        <v>2020</v>
      </c>
      <c r="B121" s="9">
        <v>6374</v>
      </c>
      <c r="C121" s="10" t="s">
        <v>216</v>
      </c>
      <c r="D121" s="10" t="s">
        <v>139</v>
      </c>
      <c r="E121" s="10" t="s">
        <v>95</v>
      </c>
      <c r="F121" s="11">
        <v>2698</v>
      </c>
      <c r="G121" s="11">
        <v>1283.8</v>
      </c>
      <c r="H121" s="11">
        <v>550.20000000000005</v>
      </c>
      <c r="I121" s="11" t="s">
        <v>25</v>
      </c>
      <c r="J121" s="11">
        <v>4532</v>
      </c>
      <c r="K121" s="12">
        <v>0.40600000000000003</v>
      </c>
      <c r="L121" s="12">
        <v>0.21</v>
      </c>
      <c r="M121" s="12">
        <v>0.09</v>
      </c>
      <c r="N121" s="12" t="s">
        <v>25</v>
      </c>
      <c r="O121" s="12">
        <v>0.70599999999999996</v>
      </c>
      <c r="P121" s="13">
        <v>10351</v>
      </c>
      <c r="Q121" s="13">
        <v>15445.5</v>
      </c>
      <c r="R121" s="13">
        <v>6619.5</v>
      </c>
      <c r="S121" s="13" t="s">
        <v>25</v>
      </c>
      <c r="T121" s="13">
        <v>32416</v>
      </c>
      <c r="U121" s="14">
        <v>0.40600000000000003</v>
      </c>
      <c r="V121" s="14">
        <v>0.21</v>
      </c>
      <c r="W121" s="14">
        <v>0.09</v>
      </c>
      <c r="X121" s="14" t="s">
        <v>25</v>
      </c>
      <c r="Y121" s="14">
        <v>0.70599999999999996</v>
      </c>
      <c r="Z121" s="11">
        <v>1983.44</v>
      </c>
      <c r="AA121" s="11">
        <v>548.87</v>
      </c>
      <c r="AB121" s="11">
        <v>235.23</v>
      </c>
      <c r="AC121" s="11" t="s">
        <v>25</v>
      </c>
      <c r="AD121" s="11">
        <v>2767.54</v>
      </c>
      <c r="AE121" s="11">
        <v>1060.55</v>
      </c>
      <c r="AF121" s="11">
        <v>476.93</v>
      </c>
      <c r="AG121" s="11">
        <v>204.4</v>
      </c>
      <c r="AH121" s="11" t="s">
        <v>25</v>
      </c>
      <c r="AI121" s="11">
        <v>1741.88</v>
      </c>
      <c r="AJ121" s="13">
        <v>1983.44</v>
      </c>
      <c r="AK121" s="13">
        <v>548.87</v>
      </c>
      <c r="AL121" s="13">
        <v>235.23</v>
      </c>
      <c r="AM121" s="13" t="s">
        <v>25</v>
      </c>
      <c r="AN121" s="13">
        <v>2767.54</v>
      </c>
      <c r="AO121" s="13">
        <v>1060.55</v>
      </c>
      <c r="AP121" s="13">
        <v>476.93</v>
      </c>
      <c r="AQ121" s="13">
        <v>204.4</v>
      </c>
      <c r="AR121" s="13" t="s">
        <v>25</v>
      </c>
      <c r="AS121" s="13">
        <v>1741.88</v>
      </c>
      <c r="AT121" s="15">
        <v>3.83</v>
      </c>
      <c r="AU121" s="15">
        <v>12.03</v>
      </c>
      <c r="AV121" s="15">
        <v>12.03</v>
      </c>
      <c r="AW121" s="15" t="s">
        <v>25</v>
      </c>
      <c r="AX121" s="10" t="s">
        <v>217</v>
      </c>
      <c r="AY121" s="10" t="str">
        <f>IFERROR(VLOOKUP(B121,Sales!$B$4:$H$2834,7,FALSE),"Not Found")</f>
        <v>Investor Owned</v>
      </c>
      <c r="AZ121" s="30">
        <f>IFERROR(SUMIFS(Sales!$K$4:$K$2834,Sales!$B$4:$B$2834,$B121,Sales!$G$4:$G$2834,$D121),"")</f>
        <v>174577</v>
      </c>
      <c r="BA121" s="30">
        <f>IFERROR(SUMIFS(Sales!$N$4:$N$2834,Sales!$B$4:$B$2834,$B121,Sales!$G$4:$G$2834,$D121),"")</f>
        <v>93577</v>
      </c>
      <c r="BB121" s="30">
        <f>IFERROR(SUMIFS(Sales!$Q$4:$Q$2834,Sales!$B$4:$B$2834,$B121,Sales!$G$4:$G$2834,$D121),"")</f>
        <v>167145</v>
      </c>
      <c r="BC121" s="30">
        <f t="shared" si="23"/>
        <v>435299</v>
      </c>
      <c r="BD121" s="33"/>
      <c r="BE121" s="35">
        <f t="shared" si="24"/>
        <v>1.5454498588015604E-2</v>
      </c>
      <c r="BF121" s="35">
        <f t="shared" si="25"/>
        <v>1.3719183132607371E-2</v>
      </c>
      <c r="BG121" s="35">
        <f t="shared" si="26"/>
        <v>3.2917526698375663E-3</v>
      </c>
      <c r="BH121" s="35">
        <f t="shared" si="27"/>
        <v>1.0411234576693261E-2</v>
      </c>
      <c r="BJ121" s="31">
        <f>IFERROR(SUMIFS(Sales!$J$4:$J$2834,Sales!$B$4:$B$2834,$B121,Sales!$G$4:$G$2834,$D121),"")</f>
        <v>36911.5</v>
      </c>
      <c r="BK121" s="31">
        <f>IFERROR(SUMIFS(Sales!$M$4:$M$2834,Sales!$B$4:$B$2834,$B121,Sales!$G$4:$G$2834,$D121),"")</f>
        <v>13954.4</v>
      </c>
      <c r="BL121" s="31">
        <f>IFERROR(SUMIFS(Sales!$P$4:$P$2834,Sales!$B$4:$B$2834,$B121,Sales!$G$4:$G$2834,$D121),"")</f>
        <v>9857.5</v>
      </c>
      <c r="BM121" s="31">
        <f t="shared" si="28"/>
        <v>60723.4</v>
      </c>
      <c r="BP121" s="36">
        <f t="shared" si="29"/>
        <v>0.65159215371929613</v>
      </c>
      <c r="BQ121" s="36">
        <f t="shared" si="30"/>
        <v>0.34840784628070398</v>
      </c>
      <c r="BR121" s="36">
        <f t="shared" si="31"/>
        <v>0.53506479326886991</v>
      </c>
      <c r="BS121" s="36">
        <f t="shared" si="32"/>
        <v>0.46493520673113015</v>
      </c>
      <c r="BV121" s="38">
        <f>IFERROR((G121+H121)/$BV$3,"")</f>
        <v>1.7369963941697537E-4</v>
      </c>
      <c r="BW121" s="37">
        <f>IFERROR(BR121*BV121,"")</f>
        <v>9.2940561655521179E-5</v>
      </c>
      <c r="BX121" s="37">
        <f>IFERROR(BS121*BV121,"")</f>
        <v>8.0759077761454208E-5</v>
      </c>
      <c r="CB121" s="38">
        <f>IFERROR((F121)/$CB$3,"")</f>
        <v>2.703187958329626E-4</v>
      </c>
      <c r="CC121" s="37">
        <f>IFERROR(BP121*CB121,"")</f>
        <v>1.761376063676068E-4</v>
      </c>
      <c r="CD121" s="37">
        <f>IFERROR(BQ121*CB121,"")</f>
        <v>9.4181189465355838E-5</v>
      </c>
    </row>
    <row r="122" spans="1:82" x14ac:dyDescent="0.35">
      <c r="A122" s="8">
        <v>2020</v>
      </c>
      <c r="B122" s="9">
        <v>6395</v>
      </c>
      <c r="C122" s="10" t="s">
        <v>218</v>
      </c>
      <c r="D122" s="10" t="s">
        <v>219</v>
      </c>
      <c r="E122" s="10" t="s">
        <v>75</v>
      </c>
      <c r="F122" s="11">
        <v>866</v>
      </c>
      <c r="G122" s="11">
        <v>2509</v>
      </c>
      <c r="H122" s="11">
        <v>839</v>
      </c>
      <c r="I122" s="11" t="s">
        <v>25</v>
      </c>
      <c r="J122" s="11">
        <v>4214</v>
      </c>
      <c r="K122" s="12" t="s">
        <v>25</v>
      </c>
      <c r="L122" s="12" t="s">
        <v>25</v>
      </c>
      <c r="M122" s="12" t="s">
        <v>25</v>
      </c>
      <c r="N122" s="12" t="s">
        <v>25</v>
      </c>
      <c r="O122" s="12" t="s">
        <v>25</v>
      </c>
      <c r="P122" s="13">
        <v>18194</v>
      </c>
      <c r="Q122" s="13">
        <v>30800</v>
      </c>
      <c r="R122" s="13">
        <v>9998</v>
      </c>
      <c r="S122" s="13" t="s">
        <v>25</v>
      </c>
      <c r="T122" s="13">
        <v>58992</v>
      </c>
      <c r="U122" s="14" t="s">
        <v>25</v>
      </c>
      <c r="V122" s="14" t="s">
        <v>25</v>
      </c>
      <c r="W122" s="14" t="s">
        <v>25</v>
      </c>
      <c r="X122" s="14" t="s">
        <v>25</v>
      </c>
      <c r="Y122" s="14" t="s">
        <v>25</v>
      </c>
      <c r="Z122" s="11">
        <v>377.41500000000002</v>
      </c>
      <c r="AA122" s="11">
        <v>377.73500000000001</v>
      </c>
      <c r="AB122" s="11">
        <v>176.20699999999999</v>
      </c>
      <c r="AC122" s="11" t="s">
        <v>25</v>
      </c>
      <c r="AD122" s="11">
        <v>931.35699999999997</v>
      </c>
      <c r="AE122" s="11" t="s">
        <v>25</v>
      </c>
      <c r="AF122" s="11" t="s">
        <v>25</v>
      </c>
      <c r="AG122" s="11" t="s">
        <v>25</v>
      </c>
      <c r="AH122" s="11" t="s">
        <v>25</v>
      </c>
      <c r="AI122" s="11" t="s">
        <v>25</v>
      </c>
      <c r="AJ122" s="13">
        <v>377.41500000000002</v>
      </c>
      <c r="AK122" s="13">
        <v>377.73500000000001</v>
      </c>
      <c r="AL122" s="13">
        <v>176.20699999999999</v>
      </c>
      <c r="AM122" s="13" t="s">
        <v>25</v>
      </c>
      <c r="AN122" s="13">
        <v>931.35699999999997</v>
      </c>
      <c r="AO122" s="13" t="s">
        <v>25</v>
      </c>
      <c r="AP122" s="13" t="s">
        <v>25</v>
      </c>
      <c r="AQ122" s="13" t="s">
        <v>25</v>
      </c>
      <c r="AR122" s="13" t="s">
        <v>25</v>
      </c>
      <c r="AS122" s="13" t="s">
        <v>25</v>
      </c>
      <c r="AT122" s="15">
        <v>20</v>
      </c>
      <c r="AU122" s="15">
        <v>12</v>
      </c>
      <c r="AV122" s="15">
        <v>12</v>
      </c>
      <c r="AW122" s="15" t="s">
        <v>25</v>
      </c>
      <c r="AX122" s="10" t="s">
        <v>6</v>
      </c>
      <c r="AY122" s="10" t="str">
        <f>IFERROR(VLOOKUP(B122,Sales!$B$4:$H$2834,7,FALSE),"Not Found")</f>
        <v>Cooperative</v>
      </c>
      <c r="AZ122" s="30">
        <f>IFERROR(SUMIFS(Sales!$K$4:$K$2834,Sales!$B$4:$B$2834,$B122,Sales!$G$4:$G$2834,$D122),"")</f>
        <v>783037</v>
      </c>
      <c r="BA122" s="30">
        <f>IFERROR(SUMIFS(Sales!$N$4:$N$2834,Sales!$B$4:$B$2834,$B122,Sales!$G$4:$G$2834,$D122),"")</f>
        <v>437510</v>
      </c>
      <c r="BB122" s="30">
        <f>IFERROR(SUMIFS(Sales!$Q$4:$Q$2834,Sales!$B$4:$B$2834,$B122,Sales!$G$4:$G$2834,$D122),"")</f>
        <v>210293</v>
      </c>
      <c r="BC122" s="30">
        <f t="shared" si="23"/>
        <v>1430840</v>
      </c>
      <c r="BD122" s="33"/>
      <c r="BE122" s="35">
        <f t="shared" si="24"/>
        <v>1.1059502935365762E-3</v>
      </c>
      <c r="BF122" s="35">
        <f t="shared" si="25"/>
        <v>5.7347260634042652E-3</v>
      </c>
      <c r="BG122" s="35">
        <f t="shared" si="26"/>
        <v>3.9896715534991651E-3</v>
      </c>
      <c r="BH122" s="35">
        <f t="shared" si="27"/>
        <v>2.9451231444466187E-3</v>
      </c>
      <c r="BJ122" s="31">
        <f>IFERROR(SUMIFS(Sales!$J$4:$J$2834,Sales!$B$4:$B$2834,$B122,Sales!$G$4:$G$2834,$D122),"")</f>
        <v>74940.600000000006</v>
      </c>
      <c r="BK122" s="31">
        <f>IFERROR(SUMIFS(Sales!$M$4:$M$2834,Sales!$B$4:$B$2834,$B122,Sales!$G$4:$G$2834,$D122),"")</f>
        <v>32056</v>
      </c>
      <c r="BL122" s="31">
        <f>IFERROR(SUMIFS(Sales!$P$4:$P$2834,Sales!$B$4:$B$2834,$B122,Sales!$G$4:$G$2834,$D122),"")</f>
        <v>11871.7</v>
      </c>
      <c r="BM122" s="31">
        <f t="shared" si="28"/>
        <v>118868.3</v>
      </c>
      <c r="BP122" s="36" t="str">
        <f t="shared" si="29"/>
        <v/>
      </c>
      <c r="BQ122" s="36" t="str">
        <f t="shared" si="30"/>
        <v/>
      </c>
      <c r="BR122" s="36" t="str">
        <f t="shared" si="31"/>
        <v/>
      </c>
      <c r="BS122" s="36" t="str">
        <f t="shared" si="32"/>
        <v/>
      </c>
    </row>
    <row r="123" spans="1:82" x14ac:dyDescent="0.35">
      <c r="A123" s="8">
        <v>2020</v>
      </c>
      <c r="B123" s="9">
        <v>6452</v>
      </c>
      <c r="C123" s="10" t="s">
        <v>220</v>
      </c>
      <c r="D123" s="10" t="s">
        <v>118</v>
      </c>
      <c r="E123" s="10" t="s">
        <v>221</v>
      </c>
      <c r="F123" s="11">
        <v>19688</v>
      </c>
      <c r="G123" s="11">
        <v>29029</v>
      </c>
      <c r="H123" s="11"/>
      <c r="I123" s="11" t="s">
        <v>25</v>
      </c>
      <c r="J123" s="11">
        <v>48717</v>
      </c>
      <c r="K123" s="12">
        <v>8.7159999999999993</v>
      </c>
      <c r="L123" s="12">
        <v>9.2409999999999997</v>
      </c>
      <c r="M123" s="12" t="s">
        <v>25</v>
      </c>
      <c r="N123" s="12" t="s">
        <v>25</v>
      </c>
      <c r="O123" s="12">
        <v>17.957000000000001</v>
      </c>
      <c r="P123" s="13" t="s">
        <v>25</v>
      </c>
      <c r="Q123" s="13" t="s">
        <v>25</v>
      </c>
      <c r="R123" s="13" t="s">
        <v>25</v>
      </c>
      <c r="S123" s="13" t="s">
        <v>25</v>
      </c>
      <c r="T123" s="13" t="s">
        <v>25</v>
      </c>
      <c r="U123" s="14" t="s">
        <v>25</v>
      </c>
      <c r="V123" s="14" t="s">
        <v>25</v>
      </c>
      <c r="W123" s="14" t="s">
        <v>25</v>
      </c>
      <c r="X123" s="14" t="s">
        <v>25</v>
      </c>
      <c r="Y123" s="14" t="s">
        <v>25</v>
      </c>
      <c r="Z123" s="11">
        <v>3599.2860000000001</v>
      </c>
      <c r="AA123" s="11">
        <v>6560.8379999999997</v>
      </c>
      <c r="AB123" s="11"/>
      <c r="AC123" s="11" t="s">
        <v>25</v>
      </c>
      <c r="AD123" s="11">
        <v>10160.124</v>
      </c>
      <c r="AE123" s="11">
        <v>14283.825000000001</v>
      </c>
      <c r="AF123" s="11">
        <v>9330.2890000000007</v>
      </c>
      <c r="AG123" s="11"/>
      <c r="AH123" s="11" t="s">
        <v>25</v>
      </c>
      <c r="AI123" s="11">
        <v>23614.114000000001</v>
      </c>
      <c r="AJ123" s="13" t="s">
        <v>25</v>
      </c>
      <c r="AK123" s="13" t="s">
        <v>25</v>
      </c>
      <c r="AL123" s="13" t="s">
        <v>25</v>
      </c>
      <c r="AM123" s="13" t="s">
        <v>25</v>
      </c>
      <c r="AN123" s="13" t="s">
        <v>25</v>
      </c>
      <c r="AO123" s="13" t="s">
        <v>25</v>
      </c>
      <c r="AP123" s="13" t="s">
        <v>25</v>
      </c>
      <c r="AQ123" s="13" t="s">
        <v>25</v>
      </c>
      <c r="AR123" s="13" t="s">
        <v>25</v>
      </c>
      <c r="AS123" s="13" t="s">
        <v>25</v>
      </c>
      <c r="AT123" s="15" t="s">
        <v>25</v>
      </c>
      <c r="AU123" s="15" t="s">
        <v>25</v>
      </c>
      <c r="AV123" s="15" t="s">
        <v>25</v>
      </c>
      <c r="AW123" s="15" t="s">
        <v>25</v>
      </c>
      <c r="AX123" s="10" t="s">
        <v>6</v>
      </c>
      <c r="AY123" s="10" t="str">
        <f>IFERROR(VLOOKUP(B123,Sales!$B$4:$H$2834,7,FALSE),"Not Found")</f>
        <v>Investor Owned</v>
      </c>
      <c r="AZ123" s="30">
        <f>IFERROR(SUMIFS(Sales!$K$4:$K$2834,Sales!$B$4:$B$2834,$B123,Sales!$G$4:$G$2834,$D123),"")</f>
        <v>63817760</v>
      </c>
      <c r="BA123" s="30">
        <f>IFERROR(SUMIFS(Sales!$N$4:$N$2834,Sales!$B$4:$B$2834,$B123,Sales!$G$4:$G$2834,$D123),"")</f>
        <v>46652403</v>
      </c>
      <c r="BB123" s="30">
        <f>IFERROR(SUMIFS(Sales!$Q$4:$Q$2834,Sales!$B$4:$B$2834,$B123,Sales!$G$4:$G$2834,$D123),"")</f>
        <v>3123005</v>
      </c>
      <c r="BC123" s="30">
        <f t="shared" si="23"/>
        <v>113593168</v>
      </c>
      <c r="BD123" s="33"/>
      <c r="BE123" s="35">
        <f t="shared" si="24"/>
        <v>3.0850346361263701E-4</v>
      </c>
      <c r="BF123" s="35">
        <f t="shared" si="25"/>
        <v>6.2224018771337461E-4</v>
      </c>
      <c r="BG123" s="35">
        <f t="shared" si="26"/>
        <v>0</v>
      </c>
      <c r="BH123" s="35">
        <f t="shared" si="27"/>
        <v>4.2887262374793526E-4</v>
      </c>
      <c r="BJ123" s="31">
        <f>IFERROR(SUMIFS(Sales!$J$4:$J$2834,Sales!$B$4:$B$2834,$B123,Sales!$G$4:$G$2834,$D123),"")</f>
        <v>6665244</v>
      </c>
      <c r="BK123" s="31">
        <f>IFERROR(SUMIFS(Sales!$M$4:$M$2834,Sales!$B$4:$B$2834,$B123,Sales!$G$4:$G$2834,$D123),"")</f>
        <v>3805456</v>
      </c>
      <c r="BL123" s="31">
        <f>IFERROR(SUMIFS(Sales!$P$4:$P$2834,Sales!$B$4:$B$2834,$B123,Sales!$G$4:$G$2834,$D123),"")</f>
        <v>177675</v>
      </c>
      <c r="BM123" s="31">
        <f t="shared" si="28"/>
        <v>10648375</v>
      </c>
      <c r="BP123" s="36">
        <f t="shared" si="29"/>
        <v>0.20126732982868584</v>
      </c>
      <c r="BQ123" s="36">
        <f t="shared" si="30"/>
        <v>0.79873267017131411</v>
      </c>
      <c r="BR123" s="36">
        <f t="shared" si="31"/>
        <v>0.41286171836648211</v>
      </c>
      <c r="BS123" s="36">
        <f t="shared" si="32"/>
        <v>0.58713828163351789</v>
      </c>
      <c r="BV123" s="38">
        <f t="shared" ref="BV123:BV125" si="63">IFERROR((G123+H123)/$BV$3,"")</f>
        <v>2.7493603231381557E-3</v>
      </c>
      <c r="BW123" s="37">
        <f t="shared" ref="BW123:BW125" si="64">IFERROR(BR123*BV123,"")</f>
        <v>1.1351056274194456E-3</v>
      </c>
      <c r="BX123" s="37">
        <f t="shared" ref="BX123:BX125" si="65">IFERROR(BS123*BV123,"")</f>
        <v>1.6142546957187102E-3</v>
      </c>
      <c r="CB123" s="38">
        <f t="shared" ref="CB123:CB125" si="66">IFERROR((F123)/$CB$3,"")</f>
        <v>1.9725857866417229E-3</v>
      </c>
      <c r="CC123" s="37">
        <f t="shared" ref="CC123:CC125" si="67">IFERROR(BP123*CB123,"")</f>
        <v>3.9701707413539736E-4</v>
      </c>
      <c r="CD123" s="37">
        <f t="shared" ref="CD123:CD125" si="68">IFERROR(BQ123*CB123,"")</f>
        <v>1.5755687125063255E-3</v>
      </c>
    </row>
    <row r="124" spans="1:82" x14ac:dyDescent="0.35">
      <c r="A124" s="8">
        <v>2020</v>
      </c>
      <c r="B124" s="9">
        <v>6455</v>
      </c>
      <c r="C124" s="10" t="s">
        <v>222</v>
      </c>
      <c r="D124" s="10" t="s">
        <v>118</v>
      </c>
      <c r="E124" s="10" t="s">
        <v>223</v>
      </c>
      <c r="F124" s="11">
        <v>32617</v>
      </c>
      <c r="G124" s="11">
        <v>38197</v>
      </c>
      <c r="H124" s="11">
        <v>0</v>
      </c>
      <c r="I124" s="11">
        <v>0</v>
      </c>
      <c r="J124" s="11">
        <v>70814</v>
      </c>
      <c r="K124" s="12">
        <v>23</v>
      </c>
      <c r="L124" s="12">
        <v>22</v>
      </c>
      <c r="M124" s="12">
        <v>0</v>
      </c>
      <c r="N124" s="12">
        <v>0</v>
      </c>
      <c r="O124" s="12">
        <v>45</v>
      </c>
      <c r="P124" s="13">
        <v>261555</v>
      </c>
      <c r="Q124" s="13">
        <v>468092</v>
      </c>
      <c r="R124" s="13">
        <v>0</v>
      </c>
      <c r="S124" s="13">
        <v>0</v>
      </c>
      <c r="T124" s="13">
        <v>729647</v>
      </c>
      <c r="U124" s="14">
        <v>23</v>
      </c>
      <c r="V124" s="14">
        <v>22</v>
      </c>
      <c r="W124" s="14">
        <v>0</v>
      </c>
      <c r="X124" s="14">
        <v>0</v>
      </c>
      <c r="Y124" s="14">
        <v>45</v>
      </c>
      <c r="Z124" s="11">
        <v>5994</v>
      </c>
      <c r="AA124" s="11">
        <v>2286</v>
      </c>
      <c r="AB124" s="11">
        <v>0</v>
      </c>
      <c r="AC124" s="11">
        <v>0</v>
      </c>
      <c r="AD124" s="11">
        <v>8280</v>
      </c>
      <c r="AE124" s="11">
        <v>6515</v>
      </c>
      <c r="AF124" s="11">
        <v>2394</v>
      </c>
      <c r="AG124" s="11">
        <v>0</v>
      </c>
      <c r="AH124" s="11">
        <v>0</v>
      </c>
      <c r="AI124" s="11">
        <v>8909</v>
      </c>
      <c r="AJ124" s="13">
        <v>5994</v>
      </c>
      <c r="AK124" s="13">
        <v>2286</v>
      </c>
      <c r="AL124" s="13">
        <v>0</v>
      </c>
      <c r="AM124" s="13">
        <v>0</v>
      </c>
      <c r="AN124" s="13">
        <v>8280</v>
      </c>
      <c r="AO124" s="13">
        <v>6515</v>
      </c>
      <c r="AP124" s="13">
        <v>2394</v>
      </c>
      <c r="AQ124" s="13">
        <v>0</v>
      </c>
      <c r="AR124" s="13">
        <v>0</v>
      </c>
      <c r="AS124" s="13">
        <v>8909</v>
      </c>
      <c r="AT124" s="15">
        <v>8</v>
      </c>
      <c r="AU124" s="15">
        <v>12.3</v>
      </c>
      <c r="AV124" s="15">
        <v>0</v>
      </c>
      <c r="AW124" s="15">
        <v>0</v>
      </c>
      <c r="AX124" s="10" t="s">
        <v>224</v>
      </c>
      <c r="AY124" s="10" t="str">
        <f>IFERROR(VLOOKUP(B124,Sales!$B$4:$H$2834,7,FALSE),"Not Found")</f>
        <v>Investor Owned</v>
      </c>
      <c r="AZ124" s="30">
        <f>IFERROR(SUMIFS(Sales!$K$4:$K$2834,Sales!$B$4:$B$2834,$B124,Sales!$G$4:$G$2834,$D124),"")</f>
        <v>21458693</v>
      </c>
      <c r="BA124" s="30">
        <f>IFERROR(SUMIFS(Sales!$N$4:$N$2834,Sales!$B$4:$B$2834,$B124,Sales!$G$4:$G$2834,$D124),"")</f>
        <v>14624126</v>
      </c>
      <c r="BB124" s="30">
        <f>IFERROR(SUMIFS(Sales!$Q$4:$Q$2834,Sales!$B$4:$B$2834,$B124,Sales!$G$4:$G$2834,$D124),"")</f>
        <v>3147394</v>
      </c>
      <c r="BC124" s="30">
        <f t="shared" si="23"/>
        <v>39230213</v>
      </c>
      <c r="BD124" s="33"/>
      <c r="BE124" s="35">
        <f t="shared" si="24"/>
        <v>1.5199900571763621E-3</v>
      </c>
      <c r="BF124" s="35">
        <f t="shared" si="25"/>
        <v>2.6119167736930056E-3</v>
      </c>
      <c r="BG124" s="35">
        <f t="shared" si="26"/>
        <v>0</v>
      </c>
      <c r="BH124" s="35">
        <f t="shared" si="27"/>
        <v>1.8050883384191669E-3</v>
      </c>
      <c r="BJ124" s="31">
        <f>IFERROR(SUMIFS(Sales!$J$4:$J$2834,Sales!$B$4:$B$2834,$B124,Sales!$G$4:$G$2834,$D124),"")</f>
        <v>2895724.9</v>
      </c>
      <c r="BK124" s="31">
        <f>IFERROR(SUMIFS(Sales!$M$4:$M$2834,Sales!$B$4:$B$2834,$B124,Sales!$G$4:$G$2834,$D124),"")</f>
        <v>1421070.4</v>
      </c>
      <c r="BL124" s="31">
        <f>IFERROR(SUMIFS(Sales!$P$4:$P$2834,Sales!$B$4:$B$2834,$B124,Sales!$G$4:$G$2834,$D124),"")</f>
        <v>247131.4</v>
      </c>
      <c r="BM124" s="31">
        <f t="shared" si="28"/>
        <v>4563926.7</v>
      </c>
      <c r="BP124" s="36">
        <f t="shared" si="29"/>
        <v>0.4791749940043169</v>
      </c>
      <c r="BQ124" s="36">
        <f t="shared" si="30"/>
        <v>0.52082500599568315</v>
      </c>
      <c r="BR124" s="36">
        <f t="shared" si="31"/>
        <v>0.48846153846153845</v>
      </c>
      <c r="BS124" s="36">
        <f t="shared" si="32"/>
        <v>0.5115384615384615</v>
      </c>
      <c r="BV124" s="38">
        <f t="shared" si="63"/>
        <v>3.6176690985878996E-3</v>
      </c>
      <c r="BW124" s="37">
        <f t="shared" si="64"/>
        <v>1.7670922135410124E-3</v>
      </c>
      <c r="BX124" s="37">
        <f t="shared" si="65"/>
        <v>1.850576885046887E-3</v>
      </c>
      <c r="CB124" s="38">
        <f t="shared" si="66"/>
        <v>3.2679718916544631E-3</v>
      </c>
      <c r="CC124" s="37">
        <f t="shared" si="67"/>
        <v>1.5659304115898036E-3</v>
      </c>
      <c r="CD124" s="37">
        <f t="shared" si="68"/>
        <v>1.7020414800646597E-3</v>
      </c>
    </row>
    <row r="125" spans="1:82" x14ac:dyDescent="0.35">
      <c r="A125" s="8">
        <v>2020</v>
      </c>
      <c r="B125" s="9">
        <v>6457</v>
      </c>
      <c r="C125" s="10" t="s">
        <v>225</v>
      </c>
      <c r="D125" s="10" t="s">
        <v>118</v>
      </c>
      <c r="E125" s="10" t="s">
        <v>226</v>
      </c>
      <c r="F125" s="11">
        <v>473</v>
      </c>
      <c r="G125" s="11">
        <v>43</v>
      </c>
      <c r="H125" s="11">
        <v>0</v>
      </c>
      <c r="I125" s="11">
        <v>0</v>
      </c>
      <c r="J125" s="11">
        <v>516</v>
      </c>
      <c r="K125" s="12">
        <v>0.35899999999999999</v>
      </c>
      <c r="L125" s="12">
        <v>1.7000000000000001E-2</v>
      </c>
      <c r="M125" s="12">
        <v>0</v>
      </c>
      <c r="N125" s="12">
        <v>0</v>
      </c>
      <c r="O125" s="12">
        <v>0.376</v>
      </c>
      <c r="P125" s="13">
        <v>4730</v>
      </c>
      <c r="Q125" s="13">
        <v>430</v>
      </c>
      <c r="R125" s="13">
        <v>0</v>
      </c>
      <c r="S125" s="13">
        <v>0</v>
      </c>
      <c r="T125" s="13">
        <v>5160</v>
      </c>
      <c r="U125" s="14">
        <v>0.35899999999999999</v>
      </c>
      <c r="V125" s="14">
        <v>1.7000000000000001E-2</v>
      </c>
      <c r="W125" s="14">
        <v>0</v>
      </c>
      <c r="X125" s="14">
        <v>0</v>
      </c>
      <c r="Y125" s="14">
        <v>0.376</v>
      </c>
      <c r="Z125" s="11">
        <v>42</v>
      </c>
      <c r="AA125" s="11">
        <v>46</v>
      </c>
      <c r="AB125" s="11">
        <v>7</v>
      </c>
      <c r="AC125" s="11">
        <v>0</v>
      </c>
      <c r="AD125" s="11">
        <v>95</v>
      </c>
      <c r="AE125" s="11">
        <v>46</v>
      </c>
      <c r="AF125" s="11">
        <v>340</v>
      </c>
      <c r="AG125" s="11">
        <v>20</v>
      </c>
      <c r="AH125" s="11">
        <v>0</v>
      </c>
      <c r="AI125" s="11">
        <v>406</v>
      </c>
      <c r="AJ125" s="13">
        <v>177</v>
      </c>
      <c r="AK125" s="13">
        <v>140</v>
      </c>
      <c r="AL125" s="13">
        <v>0</v>
      </c>
      <c r="AM125" s="13">
        <v>0</v>
      </c>
      <c r="AN125" s="13">
        <v>317</v>
      </c>
      <c r="AO125" s="13">
        <v>1350</v>
      </c>
      <c r="AP125" s="13">
        <v>451</v>
      </c>
      <c r="AQ125" s="13">
        <v>0</v>
      </c>
      <c r="AR125" s="13">
        <v>0</v>
      </c>
      <c r="AS125" s="13">
        <v>1801</v>
      </c>
      <c r="AT125" s="15">
        <v>10</v>
      </c>
      <c r="AU125" s="15">
        <v>10</v>
      </c>
      <c r="AV125" s="15">
        <v>0</v>
      </c>
      <c r="AW125" s="15">
        <v>0</v>
      </c>
      <c r="AX125" s="10" t="s">
        <v>227</v>
      </c>
      <c r="AY125" s="10" t="str">
        <f>IFERROR(VLOOKUP(B125,Sales!$B$4:$H$2834,7,FALSE),"Not Found")</f>
        <v>Investor Owned</v>
      </c>
      <c r="AZ125" s="30">
        <f>IFERROR(SUMIFS(Sales!$K$4:$K$2834,Sales!$B$4:$B$2834,$B125,Sales!$G$4:$G$2834,$D125),"")</f>
        <v>303916</v>
      </c>
      <c r="BA125" s="30">
        <f>IFERROR(SUMIFS(Sales!$N$4:$N$2834,Sales!$B$4:$B$2834,$B125,Sales!$G$4:$G$2834,$D125),"")</f>
        <v>293640</v>
      </c>
      <c r="BB125" s="30">
        <f>IFERROR(SUMIFS(Sales!$Q$4:$Q$2834,Sales!$B$4:$B$2834,$B125,Sales!$G$4:$G$2834,$D125),"")</f>
        <v>47608</v>
      </c>
      <c r="BC125" s="30">
        <f t="shared" si="23"/>
        <v>645164</v>
      </c>
      <c r="BD125" s="33"/>
      <c r="BE125" s="35">
        <f t="shared" si="24"/>
        <v>1.5563510970136485E-3</v>
      </c>
      <c r="BF125" s="35">
        <f t="shared" si="25"/>
        <v>1.4643781501157881E-4</v>
      </c>
      <c r="BG125" s="35">
        <f t="shared" si="26"/>
        <v>0</v>
      </c>
      <c r="BH125" s="35">
        <f t="shared" si="27"/>
        <v>7.9979664085410847E-4</v>
      </c>
      <c r="BJ125" s="31">
        <f>IFERROR(SUMIFS(Sales!$J$4:$J$2834,Sales!$B$4:$B$2834,$B125,Sales!$G$4:$G$2834,$D125),"")</f>
        <v>46108.1</v>
      </c>
      <c r="BK125" s="31">
        <f>IFERROR(SUMIFS(Sales!$M$4:$M$2834,Sales!$B$4:$B$2834,$B125,Sales!$G$4:$G$2834,$D125),"")</f>
        <v>38008.9</v>
      </c>
      <c r="BL125" s="31">
        <f>IFERROR(SUMIFS(Sales!$P$4:$P$2834,Sales!$B$4:$B$2834,$B125,Sales!$G$4:$G$2834,$D125),"")</f>
        <v>2831.2</v>
      </c>
      <c r="BM125" s="31">
        <f t="shared" si="28"/>
        <v>86948.2</v>
      </c>
      <c r="BP125" s="36">
        <f t="shared" si="29"/>
        <v>0.47727272727272729</v>
      </c>
      <c r="BQ125" s="36">
        <f t="shared" si="30"/>
        <v>0.52272727272727271</v>
      </c>
      <c r="BR125" s="36">
        <f t="shared" si="31"/>
        <v>0.12832929782082325</v>
      </c>
      <c r="BS125" s="36">
        <f t="shared" si="32"/>
        <v>0.87167070217917675</v>
      </c>
      <c r="BV125" s="38">
        <f t="shared" si="63"/>
        <v>4.0725651553598371E-6</v>
      </c>
      <c r="BW125" s="37">
        <f t="shared" si="64"/>
        <v>5.2262942671687987E-7</v>
      </c>
      <c r="BX125" s="37">
        <f t="shared" si="65"/>
        <v>3.5499357286429574E-6</v>
      </c>
      <c r="CB125" s="38">
        <f t="shared" si="66"/>
        <v>4.7390952716453416E-5</v>
      </c>
      <c r="CC125" s="37">
        <f t="shared" si="67"/>
        <v>2.2618409251034587E-5</v>
      </c>
      <c r="CD125" s="37">
        <f t="shared" si="68"/>
        <v>2.4772543465418829E-5</v>
      </c>
    </row>
    <row r="126" spans="1:82" x14ac:dyDescent="0.35">
      <c r="A126" s="8">
        <v>2020</v>
      </c>
      <c r="B126" s="9">
        <v>6604</v>
      </c>
      <c r="C126" s="10" t="s">
        <v>228</v>
      </c>
      <c r="D126" s="10" t="s">
        <v>157</v>
      </c>
      <c r="E126" s="10" t="s">
        <v>158</v>
      </c>
      <c r="F126" s="11">
        <v>13112</v>
      </c>
      <c r="G126" s="11">
        <v>6067</v>
      </c>
      <c r="H126" s="11">
        <v>6067</v>
      </c>
      <c r="I126" s="11">
        <v>0</v>
      </c>
      <c r="J126" s="11">
        <v>25246</v>
      </c>
      <c r="K126" s="12">
        <v>1.6910000000000001</v>
      </c>
      <c r="L126" s="12">
        <v>0.80400000000000005</v>
      </c>
      <c r="M126" s="12">
        <v>0.80300000000000005</v>
      </c>
      <c r="N126" s="12">
        <v>0</v>
      </c>
      <c r="O126" s="12">
        <v>3.298</v>
      </c>
      <c r="P126" s="13">
        <v>58916</v>
      </c>
      <c r="Q126" s="13">
        <v>82331.5</v>
      </c>
      <c r="R126" s="13">
        <v>82331.5</v>
      </c>
      <c r="S126" s="13">
        <v>0</v>
      </c>
      <c r="T126" s="13">
        <v>223579</v>
      </c>
      <c r="U126" s="14">
        <v>1.6910000000000001</v>
      </c>
      <c r="V126" s="14">
        <v>0.80400000000000005</v>
      </c>
      <c r="W126" s="14">
        <v>0.80300000000000005</v>
      </c>
      <c r="X126" s="14">
        <v>0</v>
      </c>
      <c r="Y126" s="14">
        <v>3.298</v>
      </c>
      <c r="Z126" s="11">
        <v>955</v>
      </c>
      <c r="AA126" s="11">
        <v>1496.5</v>
      </c>
      <c r="AB126" s="11">
        <v>1496.5</v>
      </c>
      <c r="AC126" s="11">
        <v>0</v>
      </c>
      <c r="AD126" s="11">
        <v>3948</v>
      </c>
      <c r="AE126" s="11">
        <v>606</v>
      </c>
      <c r="AF126" s="11">
        <v>328.5</v>
      </c>
      <c r="AG126" s="11">
        <v>328.5</v>
      </c>
      <c r="AH126" s="11">
        <v>0</v>
      </c>
      <c r="AI126" s="11">
        <v>1263</v>
      </c>
      <c r="AJ126" s="13">
        <v>955</v>
      </c>
      <c r="AK126" s="13">
        <v>1496.5</v>
      </c>
      <c r="AL126" s="13">
        <v>1496.5</v>
      </c>
      <c r="AM126" s="13">
        <v>0</v>
      </c>
      <c r="AN126" s="13">
        <v>3948</v>
      </c>
      <c r="AO126" s="13">
        <v>606</v>
      </c>
      <c r="AP126" s="13">
        <v>328.5</v>
      </c>
      <c r="AQ126" s="13">
        <v>328.5</v>
      </c>
      <c r="AR126" s="13">
        <v>0</v>
      </c>
      <c r="AS126" s="13">
        <v>1263</v>
      </c>
      <c r="AT126" s="15">
        <v>4.4930000000000003</v>
      </c>
      <c r="AU126" s="15">
        <v>6.7850000000000001</v>
      </c>
      <c r="AV126" s="15">
        <v>6.7850000000000001</v>
      </c>
      <c r="AW126" s="15">
        <v>0</v>
      </c>
      <c r="AX126" s="10" t="s">
        <v>229</v>
      </c>
      <c r="AY126" s="10" t="str">
        <f>IFERROR(VLOOKUP(B126,Sales!$B$4:$H$2834,7,FALSE),"Not Found")</f>
        <v>Municipal</v>
      </c>
      <c r="AZ126" s="30">
        <f>IFERROR(SUMIFS(Sales!$K$4:$K$2834,Sales!$B$4:$B$2834,$B126,Sales!$G$4:$G$2834,$D126),"")</f>
        <v>529314</v>
      </c>
      <c r="BA126" s="30">
        <f>IFERROR(SUMIFS(Sales!$N$4:$N$2834,Sales!$B$4:$B$2834,$B126,Sales!$G$4:$G$2834,$D126),"")</f>
        <v>457862</v>
      </c>
      <c r="BB126" s="30">
        <f>IFERROR(SUMIFS(Sales!$Q$4:$Q$2834,Sales!$B$4:$B$2834,$B126,Sales!$G$4:$G$2834,$D126),"")</f>
        <v>470160</v>
      </c>
      <c r="BC126" s="30">
        <f t="shared" si="23"/>
        <v>1457336</v>
      </c>
      <c r="BD126" s="33"/>
      <c r="BE126" s="35">
        <f t="shared" si="24"/>
        <v>2.4771685615721482E-2</v>
      </c>
      <c r="BF126" s="35">
        <f t="shared" si="25"/>
        <v>1.3250717465087734E-2</v>
      </c>
      <c r="BG126" s="35">
        <f t="shared" si="26"/>
        <v>1.2904117747149906E-2</v>
      </c>
      <c r="BH126" s="35">
        <f t="shared" si="27"/>
        <v>1.7323390076138926E-2</v>
      </c>
      <c r="BJ126" s="31">
        <f>IFERROR(SUMIFS(Sales!$J$4:$J$2834,Sales!$B$4:$B$2834,$B126,Sales!$G$4:$G$2834,$D126),"")</f>
        <v>61091.9</v>
      </c>
      <c r="BK126" s="31">
        <f>IFERROR(SUMIFS(Sales!$M$4:$M$2834,Sales!$B$4:$B$2834,$B126,Sales!$G$4:$G$2834,$D126),"")</f>
        <v>44293.9</v>
      </c>
      <c r="BL126" s="31">
        <f>IFERROR(SUMIFS(Sales!$P$4:$P$2834,Sales!$B$4:$B$2834,$B126,Sales!$G$4:$G$2834,$D126),"")</f>
        <v>33857.199999999997</v>
      </c>
      <c r="BM126" s="31">
        <f t="shared" si="28"/>
        <v>139243</v>
      </c>
      <c r="BP126" s="36">
        <f t="shared" si="29"/>
        <v>0.61178731582319024</v>
      </c>
      <c r="BQ126" s="36">
        <f t="shared" si="30"/>
        <v>0.38821268417680976</v>
      </c>
      <c r="BR126" s="36">
        <f t="shared" si="31"/>
        <v>0.82</v>
      </c>
      <c r="BS126" s="36">
        <f t="shared" si="32"/>
        <v>0.18</v>
      </c>
    </row>
    <row r="127" spans="1:82" x14ac:dyDescent="0.35">
      <c r="A127" s="8">
        <v>2020</v>
      </c>
      <c r="B127" s="9">
        <v>6616</v>
      </c>
      <c r="C127" s="10" t="s">
        <v>230</v>
      </c>
      <c r="D127" s="10" t="s">
        <v>118</v>
      </c>
      <c r="E127" s="10" t="s">
        <v>231</v>
      </c>
      <c r="F127" s="11">
        <v>214.85</v>
      </c>
      <c r="G127" s="11" t="s">
        <v>25</v>
      </c>
      <c r="H127" s="11" t="s">
        <v>25</v>
      </c>
      <c r="I127" s="11" t="s">
        <v>25</v>
      </c>
      <c r="J127" s="11">
        <v>214.85</v>
      </c>
      <c r="K127" s="12">
        <v>1.4999999999999999E-2</v>
      </c>
      <c r="L127" s="12" t="s">
        <v>25</v>
      </c>
      <c r="M127" s="12" t="s">
        <v>25</v>
      </c>
      <c r="N127" s="12" t="s">
        <v>25</v>
      </c>
      <c r="O127" s="12">
        <v>1.4999999999999999E-2</v>
      </c>
      <c r="P127" s="13">
        <v>2860.326</v>
      </c>
      <c r="Q127" s="13" t="s">
        <v>25</v>
      </c>
      <c r="R127" s="13" t="s">
        <v>25</v>
      </c>
      <c r="S127" s="13" t="s">
        <v>25</v>
      </c>
      <c r="T127" s="13">
        <v>2860.326</v>
      </c>
      <c r="U127" s="14">
        <v>1.4999999999999999E-2</v>
      </c>
      <c r="V127" s="14" t="s">
        <v>25</v>
      </c>
      <c r="W127" s="14" t="s">
        <v>25</v>
      </c>
      <c r="X127" s="14" t="s">
        <v>25</v>
      </c>
      <c r="Y127" s="14">
        <v>1.4999999999999999E-2</v>
      </c>
      <c r="Z127" s="11">
        <v>30.358000000000001</v>
      </c>
      <c r="AA127" s="11" t="s">
        <v>25</v>
      </c>
      <c r="AB127" s="11" t="s">
        <v>25</v>
      </c>
      <c r="AC127" s="11" t="s">
        <v>25</v>
      </c>
      <c r="AD127" s="11">
        <v>30.358000000000001</v>
      </c>
      <c r="AE127" s="11">
        <v>7.375</v>
      </c>
      <c r="AF127" s="11" t="s">
        <v>25</v>
      </c>
      <c r="AG127" s="11" t="s">
        <v>25</v>
      </c>
      <c r="AH127" s="11" t="s">
        <v>25</v>
      </c>
      <c r="AI127" s="11">
        <v>7.375</v>
      </c>
      <c r="AJ127" s="13">
        <v>30.358000000000001</v>
      </c>
      <c r="AK127" s="13" t="s">
        <v>25</v>
      </c>
      <c r="AL127" s="13" t="s">
        <v>25</v>
      </c>
      <c r="AM127" s="13" t="s">
        <v>25</v>
      </c>
      <c r="AN127" s="13">
        <v>30.358000000000001</v>
      </c>
      <c r="AO127" s="13">
        <v>7.375</v>
      </c>
      <c r="AP127" s="13" t="s">
        <v>25</v>
      </c>
      <c r="AQ127" s="13" t="s">
        <v>25</v>
      </c>
      <c r="AR127" s="13" t="s">
        <v>25</v>
      </c>
      <c r="AS127" s="13">
        <v>7.375</v>
      </c>
      <c r="AT127" s="15">
        <v>13.31</v>
      </c>
      <c r="AU127" s="15" t="s">
        <v>25</v>
      </c>
      <c r="AV127" s="15" t="s">
        <v>25</v>
      </c>
      <c r="AW127" s="15" t="s">
        <v>25</v>
      </c>
      <c r="AX127" s="10" t="s">
        <v>6</v>
      </c>
      <c r="AY127" s="10" t="str">
        <f>IFERROR(VLOOKUP(B127,Sales!$B$4:$H$2834,7,FALSE),"Not Found")</f>
        <v>Municipal</v>
      </c>
      <c r="AZ127" s="30">
        <f>IFERROR(SUMIFS(Sales!$K$4:$K$2834,Sales!$B$4:$B$2834,$B127,Sales!$G$4:$G$2834,$D127),"")</f>
        <v>257993</v>
      </c>
      <c r="BA127" s="30">
        <f>IFERROR(SUMIFS(Sales!$N$4:$N$2834,Sales!$B$4:$B$2834,$B127,Sales!$G$4:$G$2834,$D127),"")</f>
        <v>317488</v>
      </c>
      <c r="BB127" s="30">
        <f>IFERROR(SUMIFS(Sales!$Q$4:$Q$2834,Sales!$B$4:$B$2834,$B127,Sales!$G$4:$G$2834,$D127),"")</f>
        <v>0</v>
      </c>
      <c r="BC127" s="30">
        <f t="shared" si="23"/>
        <v>575481</v>
      </c>
      <c r="BD127" s="33"/>
      <c r="BE127" s="35">
        <f t="shared" si="24"/>
        <v>8.3277453264235849E-4</v>
      </c>
      <c r="BF127" s="35" t="str">
        <f t="shared" si="25"/>
        <v/>
      </c>
      <c r="BG127" s="35" t="str">
        <f t="shared" si="26"/>
        <v/>
      </c>
      <c r="BH127" s="35">
        <f t="shared" si="27"/>
        <v>3.7333986699821539E-4</v>
      </c>
      <c r="BJ127" s="31">
        <f>IFERROR(SUMIFS(Sales!$J$4:$J$2834,Sales!$B$4:$B$2834,$B127,Sales!$G$4:$G$2834,$D127),"")</f>
        <v>29471</v>
      </c>
      <c r="BK127" s="31">
        <f>IFERROR(SUMIFS(Sales!$M$4:$M$2834,Sales!$B$4:$B$2834,$B127,Sales!$G$4:$G$2834,$D127),"")</f>
        <v>34044</v>
      </c>
      <c r="BL127" s="31">
        <f>IFERROR(SUMIFS(Sales!$P$4:$P$2834,Sales!$B$4:$B$2834,$B127,Sales!$G$4:$G$2834,$D127),"")</f>
        <v>0</v>
      </c>
      <c r="BM127" s="31">
        <f t="shared" si="28"/>
        <v>63515</v>
      </c>
      <c r="BP127" s="36">
        <f t="shared" si="29"/>
        <v>0.8045477433546232</v>
      </c>
      <c r="BQ127" s="36">
        <f t="shared" si="30"/>
        <v>0.19545225664537672</v>
      </c>
      <c r="BR127" s="36" t="str">
        <f t="shared" si="31"/>
        <v/>
      </c>
      <c r="BS127" s="36" t="str">
        <f t="shared" si="32"/>
        <v/>
      </c>
    </row>
    <row r="128" spans="1:82" x14ac:dyDescent="0.35">
      <c r="A128" s="8">
        <v>2020</v>
      </c>
      <c r="B128" s="9">
        <v>6640</v>
      </c>
      <c r="C128" s="10" t="s">
        <v>232</v>
      </c>
      <c r="D128" s="10" t="s">
        <v>87</v>
      </c>
      <c r="E128" s="10" t="s">
        <v>108</v>
      </c>
      <c r="F128" s="11">
        <v>20675</v>
      </c>
      <c r="G128" s="11" t="s">
        <v>25</v>
      </c>
      <c r="H128" s="11" t="s">
        <v>25</v>
      </c>
      <c r="I128" s="11" t="s">
        <v>25</v>
      </c>
      <c r="J128" s="11">
        <v>20675</v>
      </c>
      <c r="K128" s="12">
        <v>1.08</v>
      </c>
      <c r="L128" s="12" t="s">
        <v>25</v>
      </c>
      <c r="M128" s="12" t="s">
        <v>25</v>
      </c>
      <c r="N128" s="12" t="s">
        <v>25</v>
      </c>
      <c r="O128" s="12">
        <v>1.08</v>
      </c>
      <c r="P128" s="13">
        <v>206750</v>
      </c>
      <c r="Q128" s="13" t="s">
        <v>25</v>
      </c>
      <c r="R128" s="13" t="s">
        <v>25</v>
      </c>
      <c r="S128" s="13" t="s">
        <v>25</v>
      </c>
      <c r="T128" s="13">
        <v>206750</v>
      </c>
      <c r="U128" s="14">
        <v>1.08</v>
      </c>
      <c r="V128" s="14" t="s">
        <v>25</v>
      </c>
      <c r="W128" s="14" t="s">
        <v>25</v>
      </c>
      <c r="X128" s="14" t="s">
        <v>25</v>
      </c>
      <c r="Y128" s="14">
        <v>1.08</v>
      </c>
      <c r="Z128" s="11">
        <v>48.25</v>
      </c>
      <c r="AA128" s="11" t="s">
        <v>25</v>
      </c>
      <c r="AB128" s="11" t="s">
        <v>25</v>
      </c>
      <c r="AC128" s="11" t="s">
        <v>25</v>
      </c>
      <c r="AD128" s="11">
        <v>48.25</v>
      </c>
      <c r="AE128" s="11">
        <v>327.60500000000002</v>
      </c>
      <c r="AF128" s="11" t="s">
        <v>25</v>
      </c>
      <c r="AG128" s="11" t="s">
        <v>25</v>
      </c>
      <c r="AH128" s="11" t="s">
        <v>25</v>
      </c>
      <c r="AI128" s="11">
        <v>327.60500000000002</v>
      </c>
      <c r="AJ128" s="13">
        <v>48.25</v>
      </c>
      <c r="AK128" s="13" t="s">
        <v>25</v>
      </c>
      <c r="AL128" s="13" t="s">
        <v>25</v>
      </c>
      <c r="AM128" s="13" t="s">
        <v>25</v>
      </c>
      <c r="AN128" s="13">
        <v>48.25</v>
      </c>
      <c r="AO128" s="13">
        <v>327.60500000000002</v>
      </c>
      <c r="AP128" s="13" t="s">
        <v>25</v>
      </c>
      <c r="AQ128" s="13" t="s">
        <v>25</v>
      </c>
      <c r="AR128" s="13" t="s">
        <v>25</v>
      </c>
      <c r="AS128" s="13">
        <v>327.60500000000002</v>
      </c>
      <c r="AT128" s="15">
        <v>10</v>
      </c>
      <c r="AU128" s="15" t="s">
        <v>25</v>
      </c>
      <c r="AV128" s="15" t="s">
        <v>25</v>
      </c>
      <c r="AW128" s="15" t="s">
        <v>25</v>
      </c>
      <c r="AX128" s="10" t="s">
        <v>6</v>
      </c>
      <c r="AY128" s="10" t="str">
        <f>IFERROR(VLOOKUP(B128,Sales!$B$4:$H$2834,7,FALSE),"Not Found")</f>
        <v>Cooperative</v>
      </c>
      <c r="AZ128" s="30">
        <f>IFERROR(SUMIFS(Sales!$K$4:$K$2834,Sales!$B$4:$B$2834,$B128,Sales!$G$4:$G$2834,$D128),"")</f>
        <v>421471</v>
      </c>
      <c r="BA128" s="30">
        <f>IFERROR(SUMIFS(Sales!$N$4:$N$2834,Sales!$B$4:$B$2834,$B128,Sales!$G$4:$G$2834,$D128),"")</f>
        <v>233867</v>
      </c>
      <c r="BB128" s="30">
        <f>IFERROR(SUMIFS(Sales!$Q$4:$Q$2834,Sales!$B$4:$B$2834,$B128,Sales!$G$4:$G$2834,$D128),"")</f>
        <v>301860</v>
      </c>
      <c r="BC128" s="30">
        <f t="shared" si="23"/>
        <v>957198</v>
      </c>
      <c r="BD128" s="33"/>
      <c r="BE128" s="35">
        <f t="shared" si="24"/>
        <v>4.9054383338355427E-2</v>
      </c>
      <c r="BF128" s="35" t="str">
        <f t="shared" si="25"/>
        <v/>
      </c>
      <c r="BG128" s="35" t="str">
        <f t="shared" si="26"/>
        <v/>
      </c>
      <c r="BH128" s="35">
        <f t="shared" si="27"/>
        <v>2.1599501879443959E-2</v>
      </c>
      <c r="BJ128" s="31">
        <f>IFERROR(SUMIFS(Sales!$J$4:$J$2834,Sales!$B$4:$B$2834,$B128,Sales!$G$4:$G$2834,$D128),"")</f>
        <v>54758.5</v>
      </c>
      <c r="BK128" s="31">
        <f>IFERROR(SUMIFS(Sales!$M$4:$M$2834,Sales!$B$4:$B$2834,$B128,Sales!$G$4:$G$2834,$D128),"")</f>
        <v>21329.8</v>
      </c>
      <c r="BL128" s="31">
        <f>IFERROR(SUMIFS(Sales!$P$4:$P$2834,Sales!$B$4:$B$2834,$B128,Sales!$G$4:$G$2834,$D128),"")</f>
        <v>19589.8</v>
      </c>
      <c r="BM128" s="31">
        <f t="shared" si="28"/>
        <v>95678.1</v>
      </c>
      <c r="BP128" s="36">
        <f t="shared" si="29"/>
        <v>0.12837397400593314</v>
      </c>
      <c r="BQ128" s="36">
        <f t="shared" si="30"/>
        <v>0.87162602599406691</v>
      </c>
      <c r="BR128" s="36" t="str">
        <f t="shared" si="31"/>
        <v/>
      </c>
      <c r="BS128" s="36" t="str">
        <f t="shared" si="32"/>
        <v/>
      </c>
    </row>
    <row r="129" spans="1:82" x14ac:dyDescent="0.35">
      <c r="A129" s="8">
        <v>2020</v>
      </c>
      <c r="B129" s="9">
        <v>6779</v>
      </c>
      <c r="C129" s="10" t="s">
        <v>233</v>
      </c>
      <c r="D129" s="10" t="s">
        <v>114</v>
      </c>
      <c r="E129" s="10" t="s">
        <v>54</v>
      </c>
      <c r="F129" s="11" t="s">
        <v>25</v>
      </c>
      <c r="G129" s="11" t="s">
        <v>25</v>
      </c>
      <c r="H129" s="11" t="s">
        <v>25</v>
      </c>
      <c r="I129" s="11" t="s">
        <v>25</v>
      </c>
      <c r="J129" s="11" t="s">
        <v>25</v>
      </c>
      <c r="K129" s="12" t="s">
        <v>25</v>
      </c>
      <c r="L129" s="12" t="s">
        <v>25</v>
      </c>
      <c r="M129" s="12" t="s">
        <v>25</v>
      </c>
      <c r="N129" s="12" t="s">
        <v>25</v>
      </c>
      <c r="O129" s="12" t="s">
        <v>25</v>
      </c>
      <c r="P129" s="13" t="s">
        <v>25</v>
      </c>
      <c r="Q129" s="13" t="s">
        <v>25</v>
      </c>
      <c r="R129" s="13" t="s">
        <v>25</v>
      </c>
      <c r="S129" s="13" t="s">
        <v>25</v>
      </c>
      <c r="T129" s="13" t="s">
        <v>25</v>
      </c>
      <c r="U129" s="14" t="s">
        <v>25</v>
      </c>
      <c r="V129" s="14" t="s">
        <v>25</v>
      </c>
      <c r="W129" s="14" t="s">
        <v>25</v>
      </c>
      <c r="X129" s="14" t="s">
        <v>25</v>
      </c>
      <c r="Y129" s="14" t="s">
        <v>25</v>
      </c>
      <c r="Z129" s="11" t="s">
        <v>25</v>
      </c>
      <c r="AA129" s="11" t="s">
        <v>25</v>
      </c>
      <c r="AB129" s="11" t="s">
        <v>25</v>
      </c>
      <c r="AC129" s="11" t="s">
        <v>25</v>
      </c>
      <c r="AD129" s="11" t="s">
        <v>25</v>
      </c>
      <c r="AE129" s="11" t="s">
        <v>25</v>
      </c>
      <c r="AF129" s="11" t="s">
        <v>25</v>
      </c>
      <c r="AG129" s="11" t="s">
        <v>25</v>
      </c>
      <c r="AH129" s="11" t="s">
        <v>25</v>
      </c>
      <c r="AI129" s="11" t="s">
        <v>25</v>
      </c>
      <c r="AJ129" s="13" t="s">
        <v>25</v>
      </c>
      <c r="AK129" s="13" t="s">
        <v>25</v>
      </c>
      <c r="AL129" s="13" t="s">
        <v>25</v>
      </c>
      <c r="AM129" s="13" t="s">
        <v>25</v>
      </c>
      <c r="AN129" s="13" t="s">
        <v>25</v>
      </c>
      <c r="AO129" s="13" t="s">
        <v>25</v>
      </c>
      <c r="AP129" s="13" t="s">
        <v>25</v>
      </c>
      <c r="AQ129" s="13" t="s">
        <v>25</v>
      </c>
      <c r="AR129" s="13" t="s">
        <v>25</v>
      </c>
      <c r="AS129" s="13" t="s">
        <v>25</v>
      </c>
      <c r="AT129" s="15" t="s">
        <v>25</v>
      </c>
      <c r="AU129" s="15" t="s">
        <v>25</v>
      </c>
      <c r="AV129" s="15" t="s">
        <v>25</v>
      </c>
      <c r="AW129" s="15" t="s">
        <v>25</v>
      </c>
      <c r="AX129" s="10" t="s">
        <v>6</v>
      </c>
      <c r="AY129" s="10" t="str">
        <f>IFERROR(VLOOKUP(B129,Sales!$B$4:$H$2834,7,FALSE),"Not Found")</f>
        <v>Municipal</v>
      </c>
      <c r="AZ129" s="30">
        <f>IFERROR(SUMIFS(Sales!$K$4:$K$2834,Sales!$B$4:$B$2834,$B129,Sales!$G$4:$G$2834,$D129),"")</f>
        <v>143655</v>
      </c>
      <c r="BA129" s="30">
        <f>IFERROR(SUMIFS(Sales!$N$4:$N$2834,Sales!$B$4:$B$2834,$B129,Sales!$G$4:$G$2834,$D129),"")</f>
        <v>55089</v>
      </c>
      <c r="BB129" s="30">
        <f>IFERROR(SUMIFS(Sales!$Q$4:$Q$2834,Sales!$B$4:$B$2834,$B129,Sales!$G$4:$G$2834,$D129),"")</f>
        <v>272678</v>
      </c>
      <c r="BC129" s="30">
        <f t="shared" si="23"/>
        <v>471422</v>
      </c>
      <c r="BD129" s="33"/>
      <c r="BE129" s="35" t="str">
        <f t="shared" si="24"/>
        <v/>
      </c>
      <c r="BF129" s="35" t="str">
        <f t="shared" si="25"/>
        <v/>
      </c>
      <c r="BG129" s="35" t="str">
        <f t="shared" si="26"/>
        <v/>
      </c>
      <c r="BH129" s="35">
        <f t="shared" si="27"/>
        <v>0</v>
      </c>
      <c r="BJ129" s="31">
        <f>IFERROR(SUMIFS(Sales!$J$4:$J$2834,Sales!$B$4:$B$2834,$B129,Sales!$G$4:$G$2834,$D129),"")</f>
        <v>15484.3</v>
      </c>
      <c r="BK129" s="31">
        <f>IFERROR(SUMIFS(Sales!$M$4:$M$2834,Sales!$B$4:$B$2834,$B129,Sales!$G$4:$G$2834,$D129),"")</f>
        <v>5598.6</v>
      </c>
      <c r="BL129" s="31">
        <f>IFERROR(SUMIFS(Sales!$P$4:$P$2834,Sales!$B$4:$B$2834,$B129,Sales!$G$4:$G$2834,$D129),"")</f>
        <v>21906.2</v>
      </c>
      <c r="BM129" s="31">
        <f t="shared" si="28"/>
        <v>42989.100000000006</v>
      </c>
      <c r="BP129" s="36" t="str">
        <f t="shared" si="29"/>
        <v/>
      </c>
      <c r="BQ129" s="36" t="str">
        <f t="shared" si="30"/>
        <v/>
      </c>
      <c r="BR129" s="36" t="str">
        <f t="shared" si="31"/>
        <v/>
      </c>
      <c r="BS129" s="36" t="str">
        <f t="shared" si="32"/>
        <v/>
      </c>
    </row>
    <row r="130" spans="1:82" x14ac:dyDescent="0.35">
      <c r="A130" s="8">
        <v>2020</v>
      </c>
      <c r="B130" s="9">
        <v>6782</v>
      </c>
      <c r="C130" s="10" t="s">
        <v>234</v>
      </c>
      <c r="D130" s="10" t="s">
        <v>35</v>
      </c>
      <c r="E130" s="10" t="s">
        <v>36</v>
      </c>
      <c r="F130" s="11">
        <v>2807</v>
      </c>
      <c r="G130" s="11">
        <v>6734</v>
      </c>
      <c r="H130" s="11">
        <v>361</v>
      </c>
      <c r="I130" s="11">
        <v>0</v>
      </c>
      <c r="J130" s="11">
        <v>9902</v>
      </c>
      <c r="K130" s="12">
        <v>0.27500000000000002</v>
      </c>
      <c r="L130" s="12">
        <v>0.55200000000000005</v>
      </c>
      <c r="M130" s="12">
        <v>7.0000000000000001E-3</v>
      </c>
      <c r="N130" s="12">
        <v>0</v>
      </c>
      <c r="O130" s="12">
        <v>0.83399999999999996</v>
      </c>
      <c r="P130" s="13">
        <v>41490</v>
      </c>
      <c r="Q130" s="13">
        <v>87493</v>
      </c>
      <c r="R130" s="13">
        <v>4098</v>
      </c>
      <c r="S130" s="13">
        <v>0</v>
      </c>
      <c r="T130" s="13">
        <v>133081</v>
      </c>
      <c r="U130" s="14">
        <v>0.27500000000000002</v>
      </c>
      <c r="V130" s="14">
        <v>0.55200000000000005</v>
      </c>
      <c r="W130" s="14">
        <v>7.0000000000000001E-3</v>
      </c>
      <c r="X130" s="14">
        <v>0</v>
      </c>
      <c r="Y130" s="14">
        <v>0.83399999999999996</v>
      </c>
      <c r="Z130" s="11">
        <v>287.87400000000002</v>
      </c>
      <c r="AA130" s="11">
        <v>183.60499999999999</v>
      </c>
      <c r="AB130" s="11">
        <v>9.1720000000000006</v>
      </c>
      <c r="AC130" s="11">
        <v>0</v>
      </c>
      <c r="AD130" s="11">
        <v>480.65100000000001</v>
      </c>
      <c r="AE130" s="11">
        <v>321.89299999999997</v>
      </c>
      <c r="AF130" s="11">
        <v>56.805</v>
      </c>
      <c r="AG130" s="11">
        <v>0</v>
      </c>
      <c r="AH130" s="11">
        <v>0</v>
      </c>
      <c r="AI130" s="11">
        <v>378.69799999999998</v>
      </c>
      <c r="AJ130" s="13">
        <v>287.87400000000002</v>
      </c>
      <c r="AK130" s="13">
        <v>183.60499999999999</v>
      </c>
      <c r="AL130" s="13">
        <v>9.1720000000000006</v>
      </c>
      <c r="AM130" s="13">
        <v>0</v>
      </c>
      <c r="AN130" s="13">
        <v>480.65100000000001</v>
      </c>
      <c r="AO130" s="13">
        <v>321.89299999999997</v>
      </c>
      <c r="AP130" s="13">
        <v>56.805</v>
      </c>
      <c r="AQ130" s="13">
        <v>0</v>
      </c>
      <c r="AR130" s="13">
        <v>0</v>
      </c>
      <c r="AS130" s="13">
        <v>378.69799999999998</v>
      </c>
      <c r="AT130" s="15">
        <v>14.781000000000001</v>
      </c>
      <c r="AU130" s="15">
        <v>12.993</v>
      </c>
      <c r="AV130" s="15">
        <v>11.351000000000001</v>
      </c>
      <c r="AW130" s="15">
        <v>0</v>
      </c>
      <c r="AX130" s="10" t="s">
        <v>6</v>
      </c>
      <c r="AY130" s="10" t="str">
        <f>IFERROR(VLOOKUP(B130,Sales!$B$4:$H$2834,7,FALSE),"Not Found")</f>
        <v>Cooperative</v>
      </c>
      <c r="AZ130" s="30">
        <f>IFERROR(SUMIFS(Sales!$K$4:$K$2834,Sales!$B$4:$B$2834,$B130,Sales!$G$4:$G$2834,$D130),"")</f>
        <v>191490</v>
      </c>
      <c r="BA130" s="30">
        <f>IFERROR(SUMIFS(Sales!$N$4:$N$2834,Sales!$B$4:$B$2834,$B130,Sales!$G$4:$G$2834,$D130),"")</f>
        <v>139455</v>
      </c>
      <c r="BB130" s="30">
        <f>IFERROR(SUMIFS(Sales!$Q$4:$Q$2834,Sales!$B$4:$B$2834,$B130,Sales!$G$4:$G$2834,$D130),"")</f>
        <v>147840</v>
      </c>
      <c r="BC130" s="30">
        <f t="shared" si="23"/>
        <v>478785</v>
      </c>
      <c r="BD130" s="33"/>
      <c r="BE130" s="35">
        <f t="shared" si="24"/>
        <v>1.4658728915348061E-2</v>
      </c>
      <c r="BF130" s="35">
        <f t="shared" si="25"/>
        <v>4.8287978200853322E-2</v>
      </c>
      <c r="BG130" s="35">
        <f t="shared" si="26"/>
        <v>2.4418290043290041E-3</v>
      </c>
      <c r="BH130" s="35">
        <f t="shared" si="27"/>
        <v>2.0681516755955177E-2</v>
      </c>
      <c r="BJ130" s="31">
        <f>IFERROR(SUMIFS(Sales!$J$4:$J$2834,Sales!$B$4:$B$2834,$B130,Sales!$G$4:$G$2834,$D130),"")</f>
        <v>25941.8</v>
      </c>
      <c r="BK130" s="31">
        <f>IFERROR(SUMIFS(Sales!$M$4:$M$2834,Sales!$B$4:$B$2834,$B130,Sales!$G$4:$G$2834,$D130),"")</f>
        <v>15468.9</v>
      </c>
      <c r="BL130" s="31">
        <f>IFERROR(SUMIFS(Sales!$P$4:$P$2834,Sales!$B$4:$B$2834,$B130,Sales!$G$4:$G$2834,$D130),"")</f>
        <v>12229.3</v>
      </c>
      <c r="BM130" s="31">
        <f t="shared" si="28"/>
        <v>53640</v>
      </c>
      <c r="BP130" s="36">
        <f t="shared" si="29"/>
        <v>0.47210491876405247</v>
      </c>
      <c r="BQ130" s="36">
        <f t="shared" si="30"/>
        <v>0.52789508123594742</v>
      </c>
      <c r="BR130" s="36">
        <f t="shared" si="31"/>
        <v>0.7723994518835493</v>
      </c>
      <c r="BS130" s="36">
        <f t="shared" si="32"/>
        <v>0.22760054811645072</v>
      </c>
    </row>
    <row r="131" spans="1:82" x14ac:dyDescent="0.35">
      <c r="A131" s="8">
        <v>2020</v>
      </c>
      <c r="B131" s="9">
        <v>6784</v>
      </c>
      <c r="C131" s="10" t="s">
        <v>235</v>
      </c>
      <c r="D131" s="10" t="s">
        <v>87</v>
      </c>
      <c r="E131" s="10" t="s">
        <v>108</v>
      </c>
      <c r="F131" s="11">
        <v>8967.0450000000001</v>
      </c>
      <c r="G131" s="11">
        <v>471.95</v>
      </c>
      <c r="H131" s="11" t="s">
        <v>25</v>
      </c>
      <c r="I131" s="11" t="s">
        <v>25</v>
      </c>
      <c r="J131" s="11">
        <v>9438.9950000000008</v>
      </c>
      <c r="K131" s="12">
        <v>1.024</v>
      </c>
      <c r="L131" s="12">
        <v>5.3999999999999999E-2</v>
      </c>
      <c r="M131" s="12" t="s">
        <v>25</v>
      </c>
      <c r="N131" s="12" t="s">
        <v>25</v>
      </c>
      <c r="O131" s="12">
        <v>1.0780000000000001</v>
      </c>
      <c r="P131" s="13">
        <v>40351.701999999997</v>
      </c>
      <c r="Q131" s="13">
        <v>2123.7750000000001</v>
      </c>
      <c r="R131" s="13" t="s">
        <v>25</v>
      </c>
      <c r="S131" s="13" t="s">
        <v>25</v>
      </c>
      <c r="T131" s="13">
        <v>42475.476999999999</v>
      </c>
      <c r="U131" s="14">
        <v>1.02</v>
      </c>
      <c r="V131" s="14">
        <v>0.05</v>
      </c>
      <c r="W131" s="14" t="s">
        <v>25</v>
      </c>
      <c r="X131" s="14" t="s">
        <v>25</v>
      </c>
      <c r="Y131" s="14">
        <v>1.07</v>
      </c>
      <c r="Z131" s="11" t="s">
        <v>25</v>
      </c>
      <c r="AA131" s="11" t="s">
        <v>25</v>
      </c>
      <c r="AB131" s="11" t="s">
        <v>25</v>
      </c>
      <c r="AC131" s="11" t="s">
        <v>25</v>
      </c>
      <c r="AD131" s="11" t="s">
        <v>25</v>
      </c>
      <c r="AE131" s="11">
        <v>885.15</v>
      </c>
      <c r="AF131" s="11">
        <v>13.1</v>
      </c>
      <c r="AG131" s="11" t="s">
        <v>25</v>
      </c>
      <c r="AH131" s="11" t="s">
        <v>25</v>
      </c>
      <c r="AI131" s="11">
        <v>898.25</v>
      </c>
      <c r="AJ131" s="13" t="s">
        <v>25</v>
      </c>
      <c r="AK131" s="13" t="s">
        <v>25</v>
      </c>
      <c r="AL131" s="13" t="s">
        <v>25</v>
      </c>
      <c r="AM131" s="13" t="s">
        <v>25</v>
      </c>
      <c r="AN131" s="13" t="s">
        <v>25</v>
      </c>
      <c r="AO131" s="13">
        <v>885.15</v>
      </c>
      <c r="AP131" s="13">
        <v>13.1</v>
      </c>
      <c r="AQ131" s="13" t="s">
        <v>25</v>
      </c>
      <c r="AR131" s="13" t="s">
        <v>25</v>
      </c>
      <c r="AS131" s="13">
        <v>898.25</v>
      </c>
      <c r="AT131" s="15">
        <v>1.74</v>
      </c>
      <c r="AU131" s="15">
        <v>11.6</v>
      </c>
      <c r="AV131" s="15" t="s">
        <v>25</v>
      </c>
      <c r="AW131" s="15" t="s">
        <v>25</v>
      </c>
      <c r="AX131" s="10" t="s">
        <v>6</v>
      </c>
      <c r="AY131" s="10" t="str">
        <f>IFERROR(VLOOKUP(B131,Sales!$B$4:$H$2834,7,FALSE),"Not Found")</f>
        <v>Cooperative</v>
      </c>
      <c r="AZ131" s="30">
        <f>IFERROR(SUMIFS(Sales!$K$4:$K$2834,Sales!$B$4:$B$2834,$B131,Sales!$G$4:$G$2834,$D131),"")</f>
        <v>317738</v>
      </c>
      <c r="BA131" s="30">
        <f>IFERROR(SUMIFS(Sales!$N$4:$N$2834,Sales!$B$4:$B$2834,$B131,Sales!$G$4:$G$2834,$D131),"")</f>
        <v>97168</v>
      </c>
      <c r="BB131" s="30">
        <f>IFERROR(SUMIFS(Sales!$Q$4:$Q$2834,Sales!$B$4:$B$2834,$B131,Sales!$G$4:$G$2834,$D131),"")</f>
        <v>99007</v>
      </c>
      <c r="BC131" s="30">
        <f t="shared" si="23"/>
        <v>513913</v>
      </c>
      <c r="BD131" s="33"/>
      <c r="BE131" s="35">
        <f t="shared" si="24"/>
        <v>2.8221506398353361E-2</v>
      </c>
      <c r="BF131" s="35">
        <f t="shared" si="25"/>
        <v>4.8570517042647787E-3</v>
      </c>
      <c r="BG131" s="35" t="str">
        <f t="shared" si="26"/>
        <v/>
      </c>
      <c r="BH131" s="35">
        <f t="shared" si="27"/>
        <v>1.8366912298385135E-2</v>
      </c>
      <c r="BJ131" s="31">
        <f>IFERROR(SUMIFS(Sales!$J$4:$J$2834,Sales!$B$4:$B$2834,$B131,Sales!$G$4:$G$2834,$D131),"")</f>
        <v>39696.6</v>
      </c>
      <c r="BK131" s="31">
        <f>IFERROR(SUMIFS(Sales!$M$4:$M$2834,Sales!$B$4:$B$2834,$B131,Sales!$G$4:$G$2834,$D131),"")</f>
        <v>9787.9</v>
      </c>
      <c r="BL131" s="31">
        <f>IFERROR(SUMIFS(Sales!$P$4:$P$2834,Sales!$B$4:$B$2834,$B131,Sales!$G$4:$G$2834,$D131),"")</f>
        <v>6022.5</v>
      </c>
      <c r="BM131" s="31">
        <f t="shared" si="28"/>
        <v>55507</v>
      </c>
      <c r="BP131" s="36" t="str">
        <f t="shared" si="29"/>
        <v/>
      </c>
      <c r="BQ131" s="36" t="str">
        <f t="shared" si="30"/>
        <v/>
      </c>
      <c r="BR131" s="36" t="str">
        <f t="shared" si="31"/>
        <v/>
      </c>
      <c r="BS131" s="36" t="str">
        <f t="shared" si="32"/>
        <v/>
      </c>
    </row>
    <row r="132" spans="1:82" x14ac:dyDescent="0.35">
      <c r="A132" s="8">
        <v>2020</v>
      </c>
      <c r="B132" s="9">
        <v>6909</v>
      </c>
      <c r="C132" s="10" t="s">
        <v>236</v>
      </c>
      <c r="D132" s="10" t="s">
        <v>118</v>
      </c>
      <c r="E132" s="10" t="s">
        <v>237</v>
      </c>
      <c r="F132" s="11">
        <v>609</v>
      </c>
      <c r="G132" s="11" t="s">
        <v>25</v>
      </c>
      <c r="H132" s="11" t="s">
        <v>25</v>
      </c>
      <c r="I132" s="11" t="s">
        <v>25</v>
      </c>
      <c r="J132" s="11">
        <v>609</v>
      </c>
      <c r="K132" s="12">
        <v>7.1999999999999995E-2</v>
      </c>
      <c r="L132" s="12" t="s">
        <v>25</v>
      </c>
      <c r="M132" s="12" t="s">
        <v>25</v>
      </c>
      <c r="N132" s="12" t="s">
        <v>25</v>
      </c>
      <c r="O132" s="12">
        <v>7.1999999999999995E-2</v>
      </c>
      <c r="P132" s="13">
        <v>9135</v>
      </c>
      <c r="Q132" s="13" t="s">
        <v>25</v>
      </c>
      <c r="R132" s="13" t="s">
        <v>25</v>
      </c>
      <c r="S132" s="13" t="s">
        <v>25</v>
      </c>
      <c r="T132" s="13">
        <v>9135</v>
      </c>
      <c r="U132" s="14">
        <v>7.1999999999999995E-2</v>
      </c>
      <c r="V132" s="14" t="s">
        <v>25</v>
      </c>
      <c r="W132" s="14" t="s">
        <v>25</v>
      </c>
      <c r="X132" s="14" t="s">
        <v>25</v>
      </c>
      <c r="Y132" s="14">
        <v>7.1999999999999995E-2</v>
      </c>
      <c r="Z132" s="11">
        <v>422.36</v>
      </c>
      <c r="AA132" s="11" t="s">
        <v>25</v>
      </c>
      <c r="AB132" s="11" t="s">
        <v>25</v>
      </c>
      <c r="AC132" s="11" t="s">
        <v>25</v>
      </c>
      <c r="AD132" s="11">
        <v>422.36</v>
      </c>
      <c r="AE132" s="11" t="s">
        <v>25</v>
      </c>
      <c r="AF132" s="11" t="s">
        <v>25</v>
      </c>
      <c r="AG132" s="11" t="s">
        <v>25</v>
      </c>
      <c r="AH132" s="11" t="s">
        <v>25</v>
      </c>
      <c r="AI132" s="11" t="s">
        <v>25</v>
      </c>
      <c r="AJ132" s="13">
        <v>422.36</v>
      </c>
      <c r="AK132" s="13" t="s">
        <v>25</v>
      </c>
      <c r="AL132" s="13" t="s">
        <v>25</v>
      </c>
      <c r="AM132" s="13" t="s">
        <v>25</v>
      </c>
      <c r="AN132" s="13">
        <v>422.36</v>
      </c>
      <c r="AO132" s="13" t="s">
        <v>25</v>
      </c>
      <c r="AP132" s="13" t="s">
        <v>25</v>
      </c>
      <c r="AQ132" s="13" t="s">
        <v>25</v>
      </c>
      <c r="AR132" s="13" t="s">
        <v>25</v>
      </c>
      <c r="AS132" s="13" t="s">
        <v>25</v>
      </c>
      <c r="AT132" s="15">
        <v>15</v>
      </c>
      <c r="AU132" s="15" t="s">
        <v>25</v>
      </c>
      <c r="AV132" s="15" t="s">
        <v>25</v>
      </c>
      <c r="AW132" s="15" t="s">
        <v>25</v>
      </c>
      <c r="AX132" s="10" t="s">
        <v>6</v>
      </c>
      <c r="AY132" s="10" t="str">
        <f>IFERROR(VLOOKUP(B132,Sales!$B$4:$H$2834,7,FALSE),"Not Found")</f>
        <v>Municipal</v>
      </c>
      <c r="AZ132" s="30">
        <f>IFERROR(SUMIFS(Sales!$K$4:$K$2834,Sales!$B$4:$B$2834,$B132,Sales!$G$4:$G$2834,$D132),"")</f>
        <v>850316</v>
      </c>
      <c r="BA132" s="30">
        <f>IFERROR(SUMIFS(Sales!$N$4:$N$2834,Sales!$B$4:$B$2834,$B132,Sales!$G$4:$G$2834,$D132),"")</f>
        <v>772089</v>
      </c>
      <c r="BB132" s="30">
        <f>IFERROR(SUMIFS(Sales!$Q$4:$Q$2834,Sales!$B$4:$B$2834,$B132,Sales!$G$4:$G$2834,$D132),"")</f>
        <v>168165</v>
      </c>
      <c r="BC132" s="30">
        <f t="shared" si="23"/>
        <v>1790570</v>
      </c>
      <c r="BD132" s="33"/>
      <c r="BE132" s="35">
        <f t="shared" si="24"/>
        <v>7.1620432874366707E-4</v>
      </c>
      <c r="BF132" s="35" t="str">
        <f t="shared" si="25"/>
        <v/>
      </c>
      <c r="BG132" s="35" t="str">
        <f t="shared" si="26"/>
        <v/>
      </c>
      <c r="BH132" s="35">
        <f t="shared" si="27"/>
        <v>3.4011515886002783E-4</v>
      </c>
      <c r="BJ132" s="31">
        <f>IFERROR(SUMIFS(Sales!$J$4:$J$2834,Sales!$B$4:$B$2834,$B132,Sales!$G$4:$G$2834,$D132),"")</f>
        <v>110697</v>
      </c>
      <c r="BK132" s="31">
        <f>IFERROR(SUMIFS(Sales!$M$4:$M$2834,Sales!$B$4:$B$2834,$B132,Sales!$G$4:$G$2834,$D132),"")</f>
        <v>110985.1</v>
      </c>
      <c r="BL132" s="31">
        <f>IFERROR(SUMIFS(Sales!$P$4:$P$2834,Sales!$B$4:$B$2834,$B132,Sales!$G$4:$G$2834,$D132),"")</f>
        <v>15954.1</v>
      </c>
      <c r="BM132" s="31">
        <f t="shared" si="28"/>
        <v>237636.2</v>
      </c>
      <c r="BP132" s="36" t="str">
        <f t="shared" si="29"/>
        <v/>
      </c>
      <c r="BQ132" s="36" t="str">
        <f t="shared" si="30"/>
        <v/>
      </c>
      <c r="BR132" s="36" t="str">
        <f t="shared" si="31"/>
        <v/>
      </c>
      <c r="BS132" s="36" t="str">
        <f t="shared" si="32"/>
        <v/>
      </c>
    </row>
    <row r="133" spans="1:82" x14ac:dyDescent="0.35">
      <c r="A133" s="8">
        <v>2020</v>
      </c>
      <c r="B133" s="9">
        <v>7004</v>
      </c>
      <c r="C133" s="10" t="s">
        <v>238</v>
      </c>
      <c r="D133" s="10" t="s">
        <v>143</v>
      </c>
      <c r="E133" s="10" t="s">
        <v>45</v>
      </c>
      <c r="F133" s="11">
        <v>2021</v>
      </c>
      <c r="G133" s="11">
        <v>9194</v>
      </c>
      <c r="H133" s="11" t="s">
        <v>25</v>
      </c>
      <c r="I133" s="11" t="s">
        <v>25</v>
      </c>
      <c r="J133" s="11">
        <v>11215</v>
      </c>
      <c r="K133" s="12">
        <v>1</v>
      </c>
      <c r="L133" s="12">
        <v>2.2999999999999998</v>
      </c>
      <c r="M133" s="12" t="s">
        <v>25</v>
      </c>
      <c r="N133" s="12" t="s">
        <v>25</v>
      </c>
      <c r="O133" s="12">
        <v>3.3</v>
      </c>
      <c r="P133" s="13">
        <v>30192</v>
      </c>
      <c r="Q133" s="13">
        <v>65361</v>
      </c>
      <c r="R133" s="13" t="s">
        <v>25</v>
      </c>
      <c r="S133" s="13" t="s">
        <v>25</v>
      </c>
      <c r="T133" s="13">
        <v>95553</v>
      </c>
      <c r="U133" s="14">
        <v>1</v>
      </c>
      <c r="V133" s="14">
        <v>2.2999999999999998</v>
      </c>
      <c r="W133" s="14" t="s">
        <v>25</v>
      </c>
      <c r="X133" s="14" t="s">
        <v>25</v>
      </c>
      <c r="Y133" s="14">
        <v>3.3</v>
      </c>
      <c r="Z133" s="11">
        <v>664.9</v>
      </c>
      <c r="AA133" s="11">
        <v>547.4</v>
      </c>
      <c r="AB133" s="11" t="s">
        <v>25</v>
      </c>
      <c r="AC133" s="11" t="s">
        <v>25</v>
      </c>
      <c r="AD133" s="11">
        <v>1212.3</v>
      </c>
      <c r="AE133" s="11" t="s">
        <v>25</v>
      </c>
      <c r="AF133" s="11" t="s">
        <v>25</v>
      </c>
      <c r="AG133" s="11" t="s">
        <v>25</v>
      </c>
      <c r="AH133" s="11" t="s">
        <v>25</v>
      </c>
      <c r="AI133" s="11" t="s">
        <v>25</v>
      </c>
      <c r="AJ133" s="13">
        <v>664.9</v>
      </c>
      <c r="AK133" s="13">
        <v>547.4</v>
      </c>
      <c r="AL133" s="13" t="s">
        <v>25</v>
      </c>
      <c r="AM133" s="13" t="s">
        <v>25</v>
      </c>
      <c r="AN133" s="13">
        <v>1212.3</v>
      </c>
      <c r="AO133" s="13" t="s">
        <v>25</v>
      </c>
      <c r="AP133" s="13" t="s">
        <v>25</v>
      </c>
      <c r="AQ133" s="13" t="s">
        <v>25</v>
      </c>
      <c r="AR133" s="13" t="s">
        <v>25</v>
      </c>
      <c r="AS133" s="13" t="s">
        <v>25</v>
      </c>
      <c r="AT133" s="15">
        <v>18</v>
      </c>
      <c r="AU133" s="15">
        <v>7</v>
      </c>
      <c r="AV133" s="15" t="s">
        <v>25</v>
      </c>
      <c r="AW133" s="15" t="s">
        <v>25</v>
      </c>
      <c r="AX133" s="10" t="s">
        <v>6</v>
      </c>
      <c r="AY133" s="10" t="str">
        <f>IFERROR(VLOOKUP(B133,Sales!$B$4:$H$2834,7,FALSE),"Not Found")</f>
        <v>Not Found</v>
      </c>
      <c r="AZ133" s="30">
        <f>IFERROR(SUMIFS(Sales!$K$4:$K$2834,Sales!$B$4:$B$2834,$B133,Sales!$G$4:$G$2834,$D133),"")</f>
        <v>0</v>
      </c>
      <c r="BA133" s="30">
        <f>IFERROR(SUMIFS(Sales!$N$4:$N$2834,Sales!$B$4:$B$2834,$B133,Sales!$G$4:$G$2834,$D133),"")</f>
        <v>0</v>
      </c>
      <c r="BB133" s="30">
        <f>IFERROR(SUMIFS(Sales!$Q$4:$Q$2834,Sales!$B$4:$B$2834,$B133,Sales!$G$4:$G$2834,$D133),"")</f>
        <v>0</v>
      </c>
      <c r="BC133" s="30">
        <f t="shared" ref="BC133:BC196" si="69">SUM(AZ133:BB133)</f>
        <v>0</v>
      </c>
      <c r="BD133" s="33"/>
      <c r="BE133" s="35" t="str">
        <f t="shared" ref="BE133:BE196" si="70">IFERROR(F133/AZ133,"")</f>
        <v/>
      </c>
      <c r="BF133" s="35" t="str">
        <f t="shared" ref="BF133:BF196" si="71">IFERROR(G133/BA133,"")</f>
        <v/>
      </c>
      <c r="BG133" s="35" t="str">
        <f t="shared" ref="BG133:BG196" si="72">IFERROR(H133/BB133,"")</f>
        <v/>
      </c>
      <c r="BH133" s="35" t="str">
        <f t="shared" ref="BH133:BH196" si="73">IFERROR(SUM(F133:H133)/BC133,"")</f>
        <v/>
      </c>
      <c r="BJ133" s="31">
        <f>IFERROR(SUMIFS(Sales!$J$4:$J$2834,Sales!$B$4:$B$2834,$B133,Sales!$G$4:$G$2834,$D133),"")</f>
        <v>0</v>
      </c>
      <c r="BK133" s="31">
        <f>IFERROR(SUMIFS(Sales!$M$4:$M$2834,Sales!$B$4:$B$2834,$B133,Sales!$G$4:$G$2834,$D133),"")</f>
        <v>0</v>
      </c>
      <c r="BL133" s="31">
        <f>IFERROR(SUMIFS(Sales!$P$4:$P$2834,Sales!$B$4:$B$2834,$B133,Sales!$G$4:$G$2834,$D133),"")</f>
        <v>0</v>
      </c>
      <c r="BM133" s="31">
        <f t="shared" ref="BM133:BM196" si="74">SUM(BJ133:BL133)</f>
        <v>0</v>
      </c>
      <c r="BP133" s="36" t="str">
        <f t="shared" ref="BP133:BP196" si="75">IFERROR(Z133/(Z133+AE133),"")</f>
        <v/>
      </c>
      <c r="BQ133" s="36" t="str">
        <f t="shared" ref="BQ133:BQ196" si="76">IFERROR(AE133/(Z133+AE133),"")</f>
        <v/>
      </c>
      <c r="BR133" s="36" t="str">
        <f t="shared" ref="BR133:BR196" si="77">IFERROR((AA133+AB133)/(AA133+AB133+AF133+AG133),"")</f>
        <v/>
      </c>
      <c r="BS133" s="36" t="str">
        <f t="shared" ref="BS133:BS196" si="78">IFERROR((AF133+AG133)/(AA133+AB133+AF133+AG133),"")</f>
        <v/>
      </c>
    </row>
    <row r="134" spans="1:82" x14ac:dyDescent="0.35">
      <c r="A134" s="8">
        <v>2020</v>
      </c>
      <c r="B134" s="9">
        <v>7140</v>
      </c>
      <c r="C134" s="10" t="s">
        <v>239</v>
      </c>
      <c r="D134" s="10" t="s">
        <v>38</v>
      </c>
      <c r="E134" s="10" t="s">
        <v>30</v>
      </c>
      <c r="F134" s="11">
        <v>86352.76</v>
      </c>
      <c r="G134" s="11">
        <v>154159.98000000001</v>
      </c>
      <c r="H134" s="11"/>
      <c r="I134" s="11" t="s">
        <v>25</v>
      </c>
      <c r="J134" s="11">
        <v>240512.74</v>
      </c>
      <c r="K134" s="12">
        <v>12.8</v>
      </c>
      <c r="L134" s="12">
        <v>26.1</v>
      </c>
      <c r="M134" s="12" t="s">
        <v>25</v>
      </c>
      <c r="N134" s="12" t="s">
        <v>25</v>
      </c>
      <c r="O134" s="12">
        <v>38.9</v>
      </c>
      <c r="P134" s="13">
        <v>725960</v>
      </c>
      <c r="Q134" s="13">
        <v>3884101</v>
      </c>
      <c r="R134" s="13" t="s">
        <v>25</v>
      </c>
      <c r="S134" s="13" t="s">
        <v>25</v>
      </c>
      <c r="T134" s="13">
        <v>4610061</v>
      </c>
      <c r="U134" s="14">
        <v>40.799999999999997</v>
      </c>
      <c r="V134" s="14">
        <v>64.7</v>
      </c>
      <c r="W134" s="14" t="s">
        <v>25</v>
      </c>
      <c r="X134" s="14" t="s">
        <v>25</v>
      </c>
      <c r="Y134" s="14">
        <v>105.5</v>
      </c>
      <c r="Z134" s="11">
        <v>5347.16</v>
      </c>
      <c r="AA134" s="11">
        <v>9168.32</v>
      </c>
      <c r="AB134" s="11"/>
      <c r="AC134" s="11" t="s">
        <v>25</v>
      </c>
      <c r="AD134" s="11">
        <v>14515.48</v>
      </c>
      <c r="AE134" s="11">
        <v>5551.24</v>
      </c>
      <c r="AF134" s="11">
        <v>9482.09</v>
      </c>
      <c r="AG134" s="11"/>
      <c r="AH134" s="11" t="s">
        <v>25</v>
      </c>
      <c r="AI134" s="11">
        <v>15033.33</v>
      </c>
      <c r="AJ134" s="13">
        <v>9930.25</v>
      </c>
      <c r="AK134" s="13">
        <v>13888.73</v>
      </c>
      <c r="AL134" s="13" t="s">
        <v>25</v>
      </c>
      <c r="AM134" s="13" t="s">
        <v>25</v>
      </c>
      <c r="AN134" s="13">
        <v>23818.98</v>
      </c>
      <c r="AO134" s="13">
        <v>9879.7099999999991</v>
      </c>
      <c r="AP134" s="13">
        <v>17606.7</v>
      </c>
      <c r="AQ134" s="13" t="s">
        <v>25</v>
      </c>
      <c r="AR134" s="13" t="s">
        <v>25</v>
      </c>
      <c r="AS134" s="13">
        <v>27486.41</v>
      </c>
      <c r="AT134" s="15">
        <v>7.26</v>
      </c>
      <c r="AU134" s="15">
        <v>11.65</v>
      </c>
      <c r="AV134" s="15" t="s">
        <v>25</v>
      </c>
      <c r="AW134" s="15" t="s">
        <v>25</v>
      </c>
      <c r="AX134" s="10" t="s">
        <v>6</v>
      </c>
      <c r="AY134" s="10" t="str">
        <f>IFERROR(VLOOKUP(B134,Sales!$B$4:$H$2834,7,FALSE),"Not Found")</f>
        <v>Investor Owned</v>
      </c>
      <c r="AZ134" s="30">
        <f>IFERROR(SUMIFS(Sales!$K$4:$K$2834,Sales!$B$4:$B$2834,$B134,Sales!$G$4:$G$2834,$D134),"")</f>
        <v>27828611</v>
      </c>
      <c r="BA134" s="30">
        <f>IFERROR(SUMIFS(Sales!$N$4:$N$2834,Sales!$B$4:$B$2834,$B134,Sales!$G$4:$G$2834,$D134),"")</f>
        <v>30804771</v>
      </c>
      <c r="BB134" s="30">
        <f>IFERROR(SUMIFS(Sales!$Q$4:$Q$2834,Sales!$B$4:$B$2834,$B134,Sales!$G$4:$G$2834,$D134),"")</f>
        <v>22040396</v>
      </c>
      <c r="BC134" s="30">
        <f t="shared" si="69"/>
        <v>80673778</v>
      </c>
      <c r="BD134" s="33"/>
      <c r="BE134" s="35">
        <f t="shared" si="70"/>
        <v>3.1030208442670744E-3</v>
      </c>
      <c r="BF134" s="35">
        <f t="shared" si="71"/>
        <v>5.0044189583490174E-3</v>
      </c>
      <c r="BG134" s="35">
        <f t="shared" si="72"/>
        <v>0</v>
      </c>
      <c r="BH134" s="35">
        <f t="shared" si="73"/>
        <v>2.9813000700177942E-3</v>
      </c>
      <c r="BJ134" s="31">
        <f>IFERROR(SUMIFS(Sales!$J$4:$J$2834,Sales!$B$4:$B$2834,$B134,Sales!$G$4:$G$2834,$D134),"")</f>
        <v>3446630.6</v>
      </c>
      <c r="BK134" s="31">
        <f>IFERROR(SUMIFS(Sales!$M$4:$M$2834,Sales!$B$4:$B$2834,$B134,Sales!$G$4:$G$2834,$D134),"")</f>
        <v>2970653.3</v>
      </c>
      <c r="BL134" s="31">
        <f>IFERROR(SUMIFS(Sales!$P$4:$P$2834,Sales!$B$4:$B$2834,$B134,Sales!$G$4:$G$2834,$D134),"")</f>
        <v>1185631.8</v>
      </c>
      <c r="BM134" s="31">
        <f t="shared" si="74"/>
        <v>7602915.7000000002</v>
      </c>
      <c r="BP134" s="36">
        <f t="shared" si="75"/>
        <v>0.49063715774792632</v>
      </c>
      <c r="BQ134" s="36">
        <f t="shared" si="76"/>
        <v>0.50936284225207373</v>
      </c>
      <c r="BR134" s="36">
        <f t="shared" si="77"/>
        <v>0.49158812058287188</v>
      </c>
      <c r="BS134" s="36">
        <f t="shared" si="78"/>
        <v>0.50841187941712807</v>
      </c>
      <c r="BV134" s="38">
        <f>IFERROR((G134+H134)/$BV$3,"")</f>
        <v>1.4600617741836497E-2</v>
      </c>
      <c r="BW134" s="37">
        <f>IFERROR(BR134*BV134,"")</f>
        <v>7.1774902350583382E-3</v>
      </c>
      <c r="BX134" s="37">
        <f>IFERROR(BS134*BV134,"")</f>
        <v>7.4231275067781575E-3</v>
      </c>
      <c r="CB134" s="38">
        <f>IFERROR((F134)/$CB$3,"")</f>
        <v>8.6518806894191318E-3</v>
      </c>
      <c r="CC134" s="37">
        <f>IFERROR(BP134*CB134,"")</f>
        <v>4.2449341506307723E-3</v>
      </c>
      <c r="CD134" s="37">
        <f>IFERROR(BQ134*CB134,"")</f>
        <v>4.4069465387883604E-3</v>
      </c>
    </row>
    <row r="135" spans="1:82" x14ac:dyDescent="0.35">
      <c r="A135" s="8">
        <v>2020</v>
      </c>
      <c r="B135" s="9">
        <v>7264</v>
      </c>
      <c r="C135" s="10" t="s">
        <v>240</v>
      </c>
      <c r="D135" s="10" t="s">
        <v>118</v>
      </c>
      <c r="E135" s="10" t="s">
        <v>119</v>
      </c>
      <c r="F135" s="11">
        <v>94</v>
      </c>
      <c r="G135" s="11">
        <v>0</v>
      </c>
      <c r="H135" s="11">
        <v>0</v>
      </c>
      <c r="I135" s="11">
        <v>0</v>
      </c>
      <c r="J135" s="11">
        <v>94</v>
      </c>
      <c r="K135" s="12">
        <v>0</v>
      </c>
      <c r="L135" s="12">
        <v>0</v>
      </c>
      <c r="M135" s="12">
        <v>0</v>
      </c>
      <c r="N135" s="12">
        <v>0</v>
      </c>
      <c r="O135" s="12">
        <v>0</v>
      </c>
      <c r="P135" s="13">
        <v>1165</v>
      </c>
      <c r="Q135" s="13">
        <v>0</v>
      </c>
      <c r="R135" s="13">
        <v>0</v>
      </c>
      <c r="S135" s="13">
        <v>0</v>
      </c>
      <c r="T135" s="13">
        <v>1165</v>
      </c>
      <c r="U135" s="14">
        <v>0</v>
      </c>
      <c r="V135" s="14">
        <v>0</v>
      </c>
      <c r="W135" s="14">
        <v>0</v>
      </c>
      <c r="X135" s="14">
        <v>0</v>
      </c>
      <c r="Y135" s="14">
        <v>0</v>
      </c>
      <c r="Z135" s="11">
        <v>0</v>
      </c>
      <c r="AA135" s="11">
        <v>0</v>
      </c>
      <c r="AB135" s="11">
        <v>0</v>
      </c>
      <c r="AC135" s="11">
        <v>0</v>
      </c>
      <c r="AD135" s="11">
        <v>0</v>
      </c>
      <c r="AE135" s="11">
        <v>0.14499999999999999</v>
      </c>
      <c r="AF135" s="11">
        <v>0</v>
      </c>
      <c r="AG135" s="11">
        <v>0</v>
      </c>
      <c r="AH135" s="11">
        <v>0</v>
      </c>
      <c r="AI135" s="11">
        <v>0.14499999999999999</v>
      </c>
      <c r="AJ135" s="13">
        <v>0</v>
      </c>
      <c r="AK135" s="13">
        <v>0</v>
      </c>
      <c r="AL135" s="13">
        <v>0</v>
      </c>
      <c r="AM135" s="13">
        <v>0</v>
      </c>
      <c r="AN135" s="13">
        <v>0</v>
      </c>
      <c r="AO135" s="13">
        <v>0.14499999999999999</v>
      </c>
      <c r="AP135" s="13">
        <v>0</v>
      </c>
      <c r="AQ135" s="13">
        <v>0</v>
      </c>
      <c r="AR135" s="13">
        <v>0</v>
      </c>
      <c r="AS135" s="13">
        <v>0.14499999999999999</v>
      </c>
      <c r="AT135" s="15">
        <v>12.367000000000001</v>
      </c>
      <c r="AU135" s="15">
        <v>12.367000000000001</v>
      </c>
      <c r="AV135" s="15">
        <v>0</v>
      </c>
      <c r="AW135" s="15">
        <v>0</v>
      </c>
      <c r="AX135" s="10" t="s">
        <v>6</v>
      </c>
      <c r="AY135" s="10" t="str">
        <f>IFERROR(VLOOKUP(B135,Sales!$B$4:$H$2834,7,FALSE),"Not Found")</f>
        <v>Cooperative</v>
      </c>
      <c r="AZ135" s="30">
        <f>IFERROR(SUMIFS(Sales!$K$4:$K$2834,Sales!$B$4:$B$2834,$B135,Sales!$G$4:$G$2834,$D135),"")</f>
        <v>175100</v>
      </c>
      <c r="BA135" s="30">
        <f>IFERROR(SUMIFS(Sales!$N$4:$N$2834,Sales!$B$4:$B$2834,$B135,Sales!$G$4:$G$2834,$D135),"")</f>
        <v>41839</v>
      </c>
      <c r="BB135" s="30">
        <f>IFERROR(SUMIFS(Sales!$Q$4:$Q$2834,Sales!$B$4:$B$2834,$B135,Sales!$G$4:$G$2834,$D135),"")</f>
        <v>114783</v>
      </c>
      <c r="BC135" s="30">
        <f t="shared" si="69"/>
        <v>331722</v>
      </c>
      <c r="BD135" s="33"/>
      <c r="BE135" s="35">
        <f t="shared" si="70"/>
        <v>5.368360936607653E-4</v>
      </c>
      <c r="BF135" s="35">
        <f t="shared" si="71"/>
        <v>0</v>
      </c>
      <c r="BG135" s="35">
        <f t="shared" si="72"/>
        <v>0</v>
      </c>
      <c r="BH135" s="35">
        <f t="shared" si="73"/>
        <v>2.8336980965989594E-4</v>
      </c>
      <c r="BJ135" s="31">
        <f>IFERROR(SUMIFS(Sales!$J$4:$J$2834,Sales!$B$4:$B$2834,$B135,Sales!$G$4:$G$2834,$D135),"")</f>
        <v>24739</v>
      </c>
      <c r="BK135" s="31">
        <f>IFERROR(SUMIFS(Sales!$M$4:$M$2834,Sales!$B$4:$B$2834,$B135,Sales!$G$4:$G$2834,$D135),"")</f>
        <v>7749</v>
      </c>
      <c r="BL135" s="31">
        <f>IFERROR(SUMIFS(Sales!$P$4:$P$2834,Sales!$B$4:$B$2834,$B135,Sales!$G$4:$G$2834,$D135),"")</f>
        <v>12492</v>
      </c>
      <c r="BM135" s="31">
        <f t="shared" si="74"/>
        <v>44980</v>
      </c>
      <c r="BP135" s="36">
        <f t="shared" si="75"/>
        <v>0</v>
      </c>
      <c r="BQ135" s="36">
        <f t="shared" si="76"/>
        <v>1</v>
      </c>
      <c r="BR135" s="36" t="str">
        <f t="shared" si="77"/>
        <v/>
      </c>
      <c r="BS135" s="36" t="str">
        <f t="shared" si="78"/>
        <v/>
      </c>
    </row>
    <row r="136" spans="1:82" ht="26" x14ac:dyDescent="0.35">
      <c r="A136" s="8">
        <v>2020</v>
      </c>
      <c r="B136" s="9">
        <v>7294</v>
      </c>
      <c r="C136" s="10" t="s">
        <v>241</v>
      </c>
      <c r="D136" s="10" t="s">
        <v>32</v>
      </c>
      <c r="E136" s="10" t="s">
        <v>103</v>
      </c>
      <c r="F136" s="11">
        <v>8263</v>
      </c>
      <c r="G136" s="11">
        <v>2405</v>
      </c>
      <c r="H136" s="11" t="s">
        <v>25</v>
      </c>
      <c r="I136" s="11" t="s">
        <v>25</v>
      </c>
      <c r="J136" s="11">
        <v>10668</v>
      </c>
      <c r="K136" s="12">
        <v>5.5</v>
      </c>
      <c r="L136" s="12">
        <v>0.7</v>
      </c>
      <c r="M136" s="12" t="s">
        <v>25</v>
      </c>
      <c r="N136" s="12" t="s">
        <v>25</v>
      </c>
      <c r="O136" s="12">
        <v>6.2</v>
      </c>
      <c r="P136" s="13">
        <v>17721</v>
      </c>
      <c r="Q136" s="13">
        <v>22123</v>
      </c>
      <c r="R136" s="13" t="s">
        <v>25</v>
      </c>
      <c r="S136" s="13" t="s">
        <v>25</v>
      </c>
      <c r="T136" s="13">
        <v>39844</v>
      </c>
      <c r="U136" s="14">
        <v>5.5</v>
      </c>
      <c r="V136" s="14">
        <v>0.6</v>
      </c>
      <c r="W136" s="14" t="s">
        <v>25</v>
      </c>
      <c r="X136" s="14" t="s">
        <v>25</v>
      </c>
      <c r="Y136" s="14">
        <v>6.1</v>
      </c>
      <c r="Z136" s="11">
        <v>1217</v>
      </c>
      <c r="AA136" s="11">
        <v>668</v>
      </c>
      <c r="AB136" s="11" t="s">
        <v>25</v>
      </c>
      <c r="AC136" s="11" t="s">
        <v>25</v>
      </c>
      <c r="AD136" s="11">
        <v>1885</v>
      </c>
      <c r="AE136" s="11">
        <v>214</v>
      </c>
      <c r="AF136" s="11">
        <v>147</v>
      </c>
      <c r="AG136" s="11" t="s">
        <v>25</v>
      </c>
      <c r="AH136" s="11" t="s">
        <v>25</v>
      </c>
      <c r="AI136" s="11">
        <v>361</v>
      </c>
      <c r="AJ136" s="13">
        <v>1217</v>
      </c>
      <c r="AK136" s="13">
        <v>668</v>
      </c>
      <c r="AL136" s="13" t="s">
        <v>25</v>
      </c>
      <c r="AM136" s="13" t="s">
        <v>25</v>
      </c>
      <c r="AN136" s="13">
        <v>1885</v>
      </c>
      <c r="AO136" s="13">
        <v>214</v>
      </c>
      <c r="AP136" s="13">
        <v>147</v>
      </c>
      <c r="AQ136" s="13" t="s">
        <v>25</v>
      </c>
      <c r="AR136" s="13" t="s">
        <v>25</v>
      </c>
      <c r="AS136" s="13">
        <v>361</v>
      </c>
      <c r="AT136" s="15">
        <v>8.5229999999999997</v>
      </c>
      <c r="AU136" s="15">
        <v>10.629</v>
      </c>
      <c r="AV136" s="15" t="s">
        <v>25</v>
      </c>
      <c r="AW136" s="15" t="s">
        <v>25</v>
      </c>
      <c r="AX136" s="10" t="s">
        <v>242</v>
      </c>
      <c r="AY136" s="10" t="str">
        <f>IFERROR(VLOOKUP(B136,Sales!$B$4:$H$2834,7,FALSE),"Not Found")</f>
        <v>Municipal</v>
      </c>
      <c r="AZ136" s="30">
        <f>IFERROR(SUMIFS(Sales!$K$4:$K$2834,Sales!$B$4:$B$2834,$B136,Sales!$G$4:$G$2834,$D136),"")</f>
        <v>404362</v>
      </c>
      <c r="BA136" s="30">
        <f>IFERROR(SUMIFS(Sales!$N$4:$N$2834,Sales!$B$4:$B$2834,$B136,Sales!$G$4:$G$2834,$D136),"")</f>
        <v>560913</v>
      </c>
      <c r="BB136" s="30">
        <f>IFERROR(SUMIFS(Sales!$Q$4:$Q$2834,Sales!$B$4:$B$2834,$B136,Sales!$G$4:$G$2834,$D136),"")</f>
        <v>17486</v>
      </c>
      <c r="BC136" s="30">
        <f t="shared" si="69"/>
        <v>982761</v>
      </c>
      <c r="BD136" s="33"/>
      <c r="BE136" s="35">
        <f t="shared" si="70"/>
        <v>2.0434660032347254E-2</v>
      </c>
      <c r="BF136" s="35">
        <f t="shared" si="71"/>
        <v>4.2876524523410937E-3</v>
      </c>
      <c r="BG136" s="35" t="str">
        <f t="shared" si="72"/>
        <v/>
      </c>
      <c r="BH136" s="35">
        <f t="shared" si="73"/>
        <v>1.0855131613891882E-2</v>
      </c>
      <c r="BJ136" s="31">
        <f>IFERROR(SUMIFS(Sales!$J$4:$J$2834,Sales!$B$4:$B$2834,$B136,Sales!$G$4:$G$2834,$D136),"")</f>
        <v>85227.3</v>
      </c>
      <c r="BK136" s="31">
        <f>IFERROR(SUMIFS(Sales!$M$4:$M$2834,Sales!$B$4:$B$2834,$B136,Sales!$G$4:$G$2834,$D136),"")</f>
        <v>104425.4</v>
      </c>
      <c r="BL136" s="31">
        <f>IFERROR(SUMIFS(Sales!$P$4:$P$2834,Sales!$B$4:$B$2834,$B136,Sales!$G$4:$G$2834,$D136),"")</f>
        <v>2894.6</v>
      </c>
      <c r="BM136" s="31">
        <f t="shared" si="74"/>
        <v>192547.30000000002</v>
      </c>
      <c r="BP136" s="36">
        <f t="shared" si="75"/>
        <v>0.8504542278127184</v>
      </c>
      <c r="BQ136" s="36">
        <f t="shared" si="76"/>
        <v>0.14954577218728163</v>
      </c>
      <c r="BR136" s="36" t="str">
        <f t="shared" si="77"/>
        <v/>
      </c>
      <c r="BS136" s="36" t="str">
        <f t="shared" si="78"/>
        <v/>
      </c>
    </row>
    <row r="137" spans="1:82" x14ac:dyDescent="0.35">
      <c r="A137" s="8">
        <v>2020</v>
      </c>
      <c r="B137" s="9">
        <v>7353</v>
      </c>
      <c r="C137" s="10" t="s">
        <v>243</v>
      </c>
      <c r="D137" s="10" t="s">
        <v>244</v>
      </c>
      <c r="E137" s="10" t="s">
        <v>245</v>
      </c>
      <c r="F137" s="11">
        <v>200</v>
      </c>
      <c r="G137" s="11" t="s">
        <v>25</v>
      </c>
      <c r="H137" s="11" t="s">
        <v>25</v>
      </c>
      <c r="I137" s="11" t="s">
        <v>25</v>
      </c>
      <c r="J137" s="11">
        <v>200</v>
      </c>
      <c r="K137" s="12">
        <v>0.05</v>
      </c>
      <c r="L137" s="12" t="s">
        <v>25</v>
      </c>
      <c r="M137" s="12" t="s">
        <v>25</v>
      </c>
      <c r="N137" s="12" t="s">
        <v>25</v>
      </c>
      <c r="O137" s="12">
        <v>0.05</v>
      </c>
      <c r="P137" s="13">
        <v>1435</v>
      </c>
      <c r="Q137" s="13" t="s">
        <v>25</v>
      </c>
      <c r="R137" s="13" t="s">
        <v>25</v>
      </c>
      <c r="S137" s="13" t="s">
        <v>25</v>
      </c>
      <c r="T137" s="13">
        <v>1435</v>
      </c>
      <c r="U137" s="14">
        <v>7.1999999999999995E-2</v>
      </c>
      <c r="V137" s="14" t="s">
        <v>25</v>
      </c>
      <c r="W137" s="14" t="s">
        <v>25</v>
      </c>
      <c r="X137" s="14" t="s">
        <v>25</v>
      </c>
      <c r="Y137" s="14">
        <v>7.1999999999999995E-2</v>
      </c>
      <c r="Z137" s="11">
        <v>0</v>
      </c>
      <c r="AA137" s="11" t="s">
        <v>25</v>
      </c>
      <c r="AB137" s="11" t="s">
        <v>25</v>
      </c>
      <c r="AC137" s="11" t="s">
        <v>25</v>
      </c>
      <c r="AD137" s="11">
        <v>0</v>
      </c>
      <c r="AE137" s="11">
        <v>14.855</v>
      </c>
      <c r="AF137" s="11" t="s">
        <v>25</v>
      </c>
      <c r="AG137" s="11" t="s">
        <v>25</v>
      </c>
      <c r="AH137" s="11" t="s">
        <v>25</v>
      </c>
      <c r="AI137" s="11">
        <v>14.855</v>
      </c>
      <c r="AJ137" s="13">
        <v>0</v>
      </c>
      <c r="AK137" s="13" t="s">
        <v>25</v>
      </c>
      <c r="AL137" s="13" t="s">
        <v>25</v>
      </c>
      <c r="AM137" s="13" t="s">
        <v>25</v>
      </c>
      <c r="AN137" s="13">
        <v>0</v>
      </c>
      <c r="AO137" s="13">
        <v>74.28</v>
      </c>
      <c r="AP137" s="13" t="s">
        <v>25</v>
      </c>
      <c r="AQ137" s="13" t="s">
        <v>25</v>
      </c>
      <c r="AR137" s="13" t="s">
        <v>25</v>
      </c>
      <c r="AS137" s="13">
        <v>74.28</v>
      </c>
      <c r="AT137" s="15">
        <v>5</v>
      </c>
      <c r="AU137" s="15" t="s">
        <v>25</v>
      </c>
      <c r="AV137" s="15" t="s">
        <v>25</v>
      </c>
      <c r="AW137" s="15" t="s">
        <v>25</v>
      </c>
      <c r="AX137" s="10" t="s">
        <v>6</v>
      </c>
      <c r="AY137" s="10" t="str">
        <f>IFERROR(VLOOKUP(B137,Sales!$B$4:$H$2834,7,FALSE),"Not Found")</f>
        <v>Cooperative</v>
      </c>
      <c r="AZ137" s="30">
        <f>IFERROR(SUMIFS(Sales!$K$4:$K$2834,Sales!$B$4:$B$2834,$B137,Sales!$G$4:$G$2834,$D137),"")</f>
        <v>295060</v>
      </c>
      <c r="BA137" s="30">
        <f>IFERROR(SUMIFS(Sales!$N$4:$N$2834,Sales!$B$4:$B$2834,$B137,Sales!$G$4:$G$2834,$D137),"")</f>
        <v>119942</v>
      </c>
      <c r="BB137" s="30">
        <f>IFERROR(SUMIFS(Sales!$Q$4:$Q$2834,Sales!$B$4:$B$2834,$B137,Sales!$G$4:$G$2834,$D137),"")</f>
        <v>806809</v>
      </c>
      <c r="BC137" s="30">
        <f t="shared" si="69"/>
        <v>1221811</v>
      </c>
      <c r="BD137" s="33"/>
      <c r="BE137" s="35">
        <f t="shared" si="70"/>
        <v>6.778282383244086E-4</v>
      </c>
      <c r="BF137" s="35" t="str">
        <f t="shared" si="71"/>
        <v/>
      </c>
      <c r="BG137" s="35" t="str">
        <f t="shared" si="72"/>
        <v/>
      </c>
      <c r="BH137" s="35">
        <f t="shared" si="73"/>
        <v>1.6369143836485349E-4</v>
      </c>
      <c r="BJ137" s="31">
        <f>IFERROR(SUMIFS(Sales!$J$4:$J$2834,Sales!$B$4:$B$2834,$B137,Sales!$G$4:$G$2834,$D137),"")</f>
        <v>74152.899999999994</v>
      </c>
      <c r="BK137" s="31">
        <f>IFERROR(SUMIFS(Sales!$M$4:$M$2834,Sales!$B$4:$B$2834,$B137,Sales!$G$4:$G$2834,$D137),"")</f>
        <v>28760.2</v>
      </c>
      <c r="BL137" s="31">
        <f>IFERROR(SUMIFS(Sales!$P$4:$P$2834,Sales!$B$4:$B$2834,$B137,Sales!$G$4:$G$2834,$D137),"")</f>
        <v>133695.9</v>
      </c>
      <c r="BM137" s="31">
        <f t="shared" si="74"/>
        <v>236609</v>
      </c>
      <c r="BP137" s="36">
        <f t="shared" si="75"/>
        <v>0</v>
      </c>
      <c r="BQ137" s="36">
        <f t="shared" si="76"/>
        <v>1</v>
      </c>
      <c r="BR137" s="36" t="str">
        <f t="shared" si="77"/>
        <v/>
      </c>
      <c r="BS137" s="36" t="str">
        <f t="shared" si="78"/>
        <v/>
      </c>
    </row>
    <row r="138" spans="1:82" x14ac:dyDescent="0.35">
      <c r="A138" s="8">
        <v>2020</v>
      </c>
      <c r="B138" s="9">
        <v>7483</v>
      </c>
      <c r="C138" s="10" t="s">
        <v>246</v>
      </c>
      <c r="D138" s="10" t="s">
        <v>70</v>
      </c>
      <c r="E138" s="10" t="s">
        <v>36</v>
      </c>
      <c r="F138" s="11">
        <v>779</v>
      </c>
      <c r="G138" s="11">
        <v>960.5</v>
      </c>
      <c r="H138" s="11">
        <v>960.5</v>
      </c>
      <c r="I138" s="11" t="s">
        <v>25</v>
      </c>
      <c r="J138" s="11">
        <v>2700</v>
      </c>
      <c r="K138" s="12">
        <v>4.2000000000000003E-2</v>
      </c>
      <c r="L138" s="12">
        <v>0.154</v>
      </c>
      <c r="M138" s="12">
        <v>0.154</v>
      </c>
      <c r="N138" s="12" t="s">
        <v>25</v>
      </c>
      <c r="O138" s="12">
        <v>0.35</v>
      </c>
      <c r="P138" s="13">
        <v>7411</v>
      </c>
      <c r="Q138" s="13">
        <v>15130.5</v>
      </c>
      <c r="R138" s="13">
        <v>15130.5</v>
      </c>
      <c r="S138" s="13" t="s">
        <v>25</v>
      </c>
      <c r="T138" s="13">
        <v>37672</v>
      </c>
      <c r="U138" s="14">
        <v>2.5000000000000001E-2</v>
      </c>
      <c r="V138" s="14">
        <v>0.13700000000000001</v>
      </c>
      <c r="W138" s="14">
        <v>0.13700000000000001</v>
      </c>
      <c r="X138" s="14" t="s">
        <v>25</v>
      </c>
      <c r="Y138" s="14">
        <v>0.29899999999999999</v>
      </c>
      <c r="Z138" s="11">
        <v>96</v>
      </c>
      <c r="AA138" s="11">
        <v>81.5</v>
      </c>
      <c r="AB138" s="11">
        <v>81.5</v>
      </c>
      <c r="AC138" s="11" t="s">
        <v>25</v>
      </c>
      <c r="AD138" s="11">
        <v>259</v>
      </c>
      <c r="AE138" s="11">
        <v>36</v>
      </c>
      <c r="AF138" s="11">
        <v>48.5</v>
      </c>
      <c r="AG138" s="11">
        <v>48.5</v>
      </c>
      <c r="AH138" s="11" t="s">
        <v>25</v>
      </c>
      <c r="AI138" s="11">
        <v>133</v>
      </c>
      <c r="AJ138" s="13">
        <v>96</v>
      </c>
      <c r="AK138" s="13">
        <v>81.5</v>
      </c>
      <c r="AL138" s="13">
        <v>81.5</v>
      </c>
      <c r="AM138" s="13" t="s">
        <v>25</v>
      </c>
      <c r="AN138" s="13">
        <v>259</v>
      </c>
      <c r="AO138" s="13">
        <v>36</v>
      </c>
      <c r="AP138" s="13">
        <v>48.5</v>
      </c>
      <c r="AQ138" s="13">
        <v>48.5</v>
      </c>
      <c r="AR138" s="13" t="s">
        <v>25</v>
      </c>
      <c r="AS138" s="13">
        <v>133</v>
      </c>
      <c r="AT138" s="15">
        <v>12.56</v>
      </c>
      <c r="AU138" s="15">
        <v>8.2449999999999992</v>
      </c>
      <c r="AV138" s="15">
        <v>8.2449999999999992</v>
      </c>
      <c r="AW138" s="15" t="s">
        <v>25</v>
      </c>
      <c r="AX138" s="10" t="s">
        <v>6</v>
      </c>
      <c r="AY138" s="10" t="str">
        <f>IFERROR(VLOOKUP(B138,Sales!$B$4:$H$2834,7,FALSE),"Not Found")</f>
        <v>Municipal</v>
      </c>
      <c r="AZ138" s="30">
        <f>IFERROR(SUMIFS(Sales!$K$4:$K$2834,Sales!$B$4:$B$2834,$B138,Sales!$G$4:$G$2834,$D138),"")</f>
        <v>91628</v>
      </c>
      <c r="BA138" s="30">
        <f>IFERROR(SUMIFS(Sales!$N$4:$N$2834,Sales!$B$4:$B$2834,$B138,Sales!$G$4:$G$2834,$D138),"")</f>
        <v>85160</v>
      </c>
      <c r="BB138" s="30">
        <f>IFERROR(SUMIFS(Sales!$Q$4:$Q$2834,Sales!$B$4:$B$2834,$B138,Sales!$G$4:$G$2834,$D138),"")</f>
        <v>104116</v>
      </c>
      <c r="BC138" s="30">
        <f t="shared" si="69"/>
        <v>280904</v>
      </c>
      <c r="BD138" s="33"/>
      <c r="BE138" s="35">
        <f t="shared" si="70"/>
        <v>8.5017680185096259E-3</v>
      </c>
      <c r="BF138" s="35">
        <f t="shared" si="71"/>
        <v>1.1278769375293565E-2</v>
      </c>
      <c r="BG138" s="35">
        <f t="shared" si="72"/>
        <v>9.2252871796841985E-3</v>
      </c>
      <c r="BH138" s="35">
        <f t="shared" si="73"/>
        <v>9.6118246803178313E-3</v>
      </c>
      <c r="BJ138" s="31">
        <f>IFERROR(SUMIFS(Sales!$J$4:$J$2834,Sales!$B$4:$B$2834,$B138,Sales!$G$4:$G$2834,$D138),"")</f>
        <v>12718.8</v>
      </c>
      <c r="BK138" s="31">
        <f>IFERROR(SUMIFS(Sales!$M$4:$M$2834,Sales!$B$4:$B$2834,$B138,Sales!$G$4:$G$2834,$D138),"")</f>
        <v>11025.8</v>
      </c>
      <c r="BL138" s="31">
        <f>IFERROR(SUMIFS(Sales!$P$4:$P$2834,Sales!$B$4:$B$2834,$B138,Sales!$G$4:$G$2834,$D138),"")</f>
        <v>11679.5</v>
      </c>
      <c r="BM138" s="31">
        <f t="shared" si="74"/>
        <v>35424.1</v>
      </c>
      <c r="BP138" s="36">
        <f t="shared" si="75"/>
        <v>0.72727272727272729</v>
      </c>
      <c r="BQ138" s="36">
        <f t="shared" si="76"/>
        <v>0.27272727272727271</v>
      </c>
      <c r="BR138" s="36">
        <f t="shared" si="77"/>
        <v>0.62692307692307692</v>
      </c>
      <c r="BS138" s="36">
        <f t="shared" si="78"/>
        <v>0.37307692307692308</v>
      </c>
    </row>
    <row r="139" spans="1:82" x14ac:dyDescent="0.35">
      <c r="A139" s="8">
        <v>2020</v>
      </c>
      <c r="B139" s="9">
        <v>7548</v>
      </c>
      <c r="C139" s="10" t="s">
        <v>247</v>
      </c>
      <c r="D139" s="10" t="s">
        <v>74</v>
      </c>
      <c r="E139" s="10" t="s">
        <v>75</v>
      </c>
      <c r="F139" s="11">
        <v>936</v>
      </c>
      <c r="G139" s="11">
        <v>3309</v>
      </c>
      <c r="H139" s="11">
        <v>2263</v>
      </c>
      <c r="I139" s="11">
        <v>0</v>
      </c>
      <c r="J139" s="11">
        <v>6508</v>
      </c>
      <c r="K139" s="12">
        <v>0.106</v>
      </c>
      <c r="L139" s="12">
        <v>0.378</v>
      </c>
      <c r="M139" s="12">
        <v>0.25900000000000001</v>
      </c>
      <c r="N139" s="12">
        <v>0</v>
      </c>
      <c r="O139" s="12">
        <v>0.74299999999999999</v>
      </c>
      <c r="P139" s="13">
        <v>18720</v>
      </c>
      <c r="Q139" s="13">
        <v>39708</v>
      </c>
      <c r="R139" s="13">
        <v>22676</v>
      </c>
      <c r="S139" s="13">
        <v>0</v>
      </c>
      <c r="T139" s="13">
        <v>81104</v>
      </c>
      <c r="U139" s="14">
        <v>0.106</v>
      </c>
      <c r="V139" s="14">
        <v>0.378</v>
      </c>
      <c r="W139" s="14">
        <v>0.25900000000000001</v>
      </c>
      <c r="X139" s="14">
        <v>0</v>
      </c>
      <c r="Y139" s="14">
        <v>0.74299999999999999</v>
      </c>
      <c r="Z139" s="11">
        <v>2460.4609999999998</v>
      </c>
      <c r="AA139" s="11">
        <v>2507.5740000000001</v>
      </c>
      <c r="AB139" s="11">
        <v>59.62</v>
      </c>
      <c r="AC139" s="11">
        <v>0</v>
      </c>
      <c r="AD139" s="11">
        <v>5027.6549999999997</v>
      </c>
      <c r="AE139" s="11" t="s">
        <v>25</v>
      </c>
      <c r="AF139" s="11" t="s">
        <v>25</v>
      </c>
      <c r="AG139" s="11" t="s">
        <v>25</v>
      </c>
      <c r="AH139" s="11" t="s">
        <v>25</v>
      </c>
      <c r="AI139" s="11" t="s">
        <v>25</v>
      </c>
      <c r="AJ139" s="13">
        <v>2460.4609999999998</v>
      </c>
      <c r="AK139" s="13">
        <v>2507.5740000000001</v>
      </c>
      <c r="AL139" s="13">
        <v>59.62</v>
      </c>
      <c r="AM139" s="13">
        <v>0</v>
      </c>
      <c r="AN139" s="13">
        <v>5027.6549999999997</v>
      </c>
      <c r="AO139" s="13" t="s">
        <v>25</v>
      </c>
      <c r="AP139" s="13" t="s">
        <v>25</v>
      </c>
      <c r="AQ139" s="13" t="s">
        <v>25</v>
      </c>
      <c r="AR139" s="13" t="s">
        <v>25</v>
      </c>
      <c r="AS139" s="13" t="s">
        <v>25</v>
      </c>
      <c r="AT139" s="15">
        <v>20</v>
      </c>
      <c r="AU139" s="15">
        <v>12</v>
      </c>
      <c r="AV139" s="15">
        <v>10</v>
      </c>
      <c r="AW139" s="15">
        <v>0</v>
      </c>
      <c r="AX139" s="10" t="s">
        <v>248</v>
      </c>
      <c r="AY139" s="10" t="str">
        <f>IFERROR(VLOOKUP(B139,Sales!$B$4:$H$2834,7,FALSE),"Not Found")</f>
        <v>Political Subdivision</v>
      </c>
      <c r="AZ139" s="30">
        <f>IFERROR(SUMIFS(Sales!$K$4:$K$2834,Sales!$B$4:$B$2834,$B139,Sales!$G$4:$G$2834,$D139),"")</f>
        <v>481242</v>
      </c>
      <c r="BA139" s="30">
        <f>IFERROR(SUMIFS(Sales!$N$4:$N$2834,Sales!$B$4:$B$2834,$B139,Sales!$G$4:$G$2834,$D139),"")</f>
        <v>315041</v>
      </c>
      <c r="BB139" s="30">
        <f>IFERROR(SUMIFS(Sales!$Q$4:$Q$2834,Sales!$B$4:$B$2834,$B139,Sales!$G$4:$G$2834,$D139),"")</f>
        <v>103294</v>
      </c>
      <c r="BC139" s="30">
        <f t="shared" si="69"/>
        <v>899577</v>
      </c>
      <c r="BD139" s="33"/>
      <c r="BE139" s="35">
        <f t="shared" si="70"/>
        <v>1.9449673968606231E-3</v>
      </c>
      <c r="BF139" s="35">
        <f t="shared" si="71"/>
        <v>1.0503394796232871E-2</v>
      </c>
      <c r="BG139" s="35">
        <f t="shared" si="72"/>
        <v>2.1908339303347724E-2</v>
      </c>
      <c r="BH139" s="35">
        <f t="shared" si="73"/>
        <v>7.2345113314368865E-3</v>
      </c>
      <c r="BJ139" s="31">
        <f>IFERROR(SUMIFS(Sales!$J$4:$J$2834,Sales!$B$4:$B$2834,$B139,Sales!$G$4:$G$2834,$D139),"")</f>
        <v>60653.4</v>
      </c>
      <c r="BK139" s="31">
        <f>IFERROR(SUMIFS(Sales!$M$4:$M$2834,Sales!$B$4:$B$2834,$B139,Sales!$G$4:$G$2834,$D139),"")</f>
        <v>32650.2</v>
      </c>
      <c r="BL139" s="31">
        <f>IFERROR(SUMIFS(Sales!$P$4:$P$2834,Sales!$B$4:$B$2834,$B139,Sales!$G$4:$G$2834,$D139),"")</f>
        <v>7070.3</v>
      </c>
      <c r="BM139" s="31">
        <f t="shared" si="74"/>
        <v>100373.90000000001</v>
      </c>
      <c r="BP139" s="36" t="str">
        <f t="shared" si="75"/>
        <v/>
      </c>
      <c r="BQ139" s="36" t="str">
        <f t="shared" si="76"/>
        <v/>
      </c>
      <c r="BR139" s="36" t="str">
        <f t="shared" si="77"/>
        <v/>
      </c>
      <c r="BS139" s="36" t="str">
        <f t="shared" si="78"/>
        <v/>
      </c>
    </row>
    <row r="140" spans="1:82" x14ac:dyDescent="0.35">
      <c r="A140" s="8">
        <v>2020</v>
      </c>
      <c r="B140" s="9">
        <v>7563</v>
      </c>
      <c r="C140" s="10" t="s">
        <v>249</v>
      </c>
      <c r="D140" s="10" t="s">
        <v>157</v>
      </c>
      <c r="E140" s="10" t="s">
        <v>158</v>
      </c>
      <c r="F140" s="11">
        <v>10.8</v>
      </c>
      <c r="G140" s="11" t="s">
        <v>25</v>
      </c>
      <c r="H140" s="11" t="s">
        <v>25</v>
      </c>
      <c r="I140" s="11" t="s">
        <v>25</v>
      </c>
      <c r="J140" s="11">
        <v>10.8</v>
      </c>
      <c r="K140" s="12">
        <v>3.0000000000000001E-3</v>
      </c>
      <c r="L140" s="12" t="s">
        <v>25</v>
      </c>
      <c r="M140" s="12" t="s">
        <v>25</v>
      </c>
      <c r="N140" s="12" t="s">
        <v>25</v>
      </c>
      <c r="O140" s="12">
        <v>3.0000000000000001E-3</v>
      </c>
      <c r="P140" s="13">
        <v>108</v>
      </c>
      <c r="Q140" s="13" t="s">
        <v>25</v>
      </c>
      <c r="R140" s="13" t="s">
        <v>25</v>
      </c>
      <c r="S140" s="13" t="s">
        <v>25</v>
      </c>
      <c r="T140" s="13">
        <v>108</v>
      </c>
      <c r="U140" s="14">
        <v>3.0000000000000001E-3</v>
      </c>
      <c r="V140" s="14" t="s">
        <v>25</v>
      </c>
      <c r="W140" s="14" t="s">
        <v>25</v>
      </c>
      <c r="X140" s="14" t="s">
        <v>25</v>
      </c>
      <c r="Y140" s="14">
        <v>3.0000000000000001E-3</v>
      </c>
      <c r="Z140" s="11">
        <v>0</v>
      </c>
      <c r="AA140" s="11" t="s">
        <v>25</v>
      </c>
      <c r="AB140" s="11" t="s">
        <v>25</v>
      </c>
      <c r="AC140" s="11" t="s">
        <v>25</v>
      </c>
      <c r="AD140" s="11">
        <v>0</v>
      </c>
      <c r="AE140" s="11">
        <v>2.5499999999999998</v>
      </c>
      <c r="AF140" s="11" t="s">
        <v>25</v>
      </c>
      <c r="AG140" s="11" t="s">
        <v>25</v>
      </c>
      <c r="AH140" s="11" t="s">
        <v>25</v>
      </c>
      <c r="AI140" s="11">
        <v>2.5499999999999998</v>
      </c>
      <c r="AJ140" s="13">
        <v>0</v>
      </c>
      <c r="AK140" s="13" t="s">
        <v>25</v>
      </c>
      <c r="AL140" s="13" t="s">
        <v>25</v>
      </c>
      <c r="AM140" s="13" t="s">
        <v>25</v>
      </c>
      <c r="AN140" s="13">
        <v>0</v>
      </c>
      <c r="AO140" s="13">
        <v>2.5499999999999998</v>
      </c>
      <c r="AP140" s="13" t="s">
        <v>25</v>
      </c>
      <c r="AQ140" s="13" t="s">
        <v>25</v>
      </c>
      <c r="AR140" s="13" t="s">
        <v>25</v>
      </c>
      <c r="AS140" s="13">
        <v>2.5499999999999998</v>
      </c>
      <c r="AT140" s="15">
        <v>10</v>
      </c>
      <c r="AU140" s="15" t="s">
        <v>25</v>
      </c>
      <c r="AV140" s="15" t="s">
        <v>25</v>
      </c>
      <c r="AW140" s="15" t="s">
        <v>25</v>
      </c>
      <c r="AX140" s="10" t="s">
        <v>6</v>
      </c>
      <c r="AY140" s="10" t="str">
        <f>IFERROR(VLOOKUP(B140,Sales!$B$4:$H$2834,7,FALSE),"Not Found")</f>
        <v>Cooperative</v>
      </c>
      <c r="AZ140" s="30">
        <f>IFERROR(SUMIFS(Sales!$K$4:$K$2834,Sales!$B$4:$B$2834,$B140,Sales!$G$4:$G$2834,$D140),"")</f>
        <v>166240</v>
      </c>
      <c r="BA140" s="30">
        <f>IFERROR(SUMIFS(Sales!$N$4:$N$2834,Sales!$B$4:$B$2834,$B140,Sales!$G$4:$G$2834,$D140),"")</f>
        <v>83616</v>
      </c>
      <c r="BB140" s="30">
        <f>IFERROR(SUMIFS(Sales!$Q$4:$Q$2834,Sales!$B$4:$B$2834,$B140,Sales!$G$4:$G$2834,$D140),"")</f>
        <v>10503</v>
      </c>
      <c r="BC140" s="30">
        <f t="shared" si="69"/>
        <v>260359</v>
      </c>
      <c r="BD140" s="33"/>
      <c r="BE140" s="35">
        <f t="shared" si="70"/>
        <v>6.4966313763233888E-5</v>
      </c>
      <c r="BF140" s="35" t="str">
        <f t="shared" si="71"/>
        <v/>
      </c>
      <c r="BG140" s="35" t="str">
        <f t="shared" si="72"/>
        <v/>
      </c>
      <c r="BH140" s="35">
        <f t="shared" si="73"/>
        <v>4.1481185593737879E-5</v>
      </c>
      <c r="BJ140" s="31">
        <f>IFERROR(SUMIFS(Sales!$J$4:$J$2834,Sales!$B$4:$B$2834,$B140,Sales!$G$4:$G$2834,$D140),"")</f>
        <v>22770</v>
      </c>
      <c r="BK140" s="31">
        <f>IFERROR(SUMIFS(Sales!$M$4:$M$2834,Sales!$B$4:$B$2834,$B140,Sales!$G$4:$G$2834,$D140),"")</f>
        <v>9689</v>
      </c>
      <c r="BL140" s="31">
        <f>IFERROR(SUMIFS(Sales!$P$4:$P$2834,Sales!$B$4:$B$2834,$B140,Sales!$G$4:$G$2834,$D140),"")</f>
        <v>1055</v>
      </c>
      <c r="BM140" s="31">
        <f t="shared" si="74"/>
        <v>33514</v>
      </c>
      <c r="BP140" s="36">
        <f t="shared" si="75"/>
        <v>0</v>
      </c>
      <c r="BQ140" s="36">
        <f t="shared" si="76"/>
        <v>1</v>
      </c>
      <c r="BR140" s="36" t="str">
        <f t="shared" si="77"/>
        <v/>
      </c>
      <c r="BS140" s="36" t="str">
        <f t="shared" si="78"/>
        <v/>
      </c>
    </row>
    <row r="141" spans="1:82" x14ac:dyDescent="0.35">
      <c r="A141" s="8">
        <v>2020</v>
      </c>
      <c r="B141" s="9">
        <v>7570</v>
      </c>
      <c r="C141" s="10" t="s">
        <v>250</v>
      </c>
      <c r="D141" s="10" t="s">
        <v>35</v>
      </c>
      <c r="E141" s="10" t="s">
        <v>36</v>
      </c>
      <c r="F141" s="11">
        <v>38034.328000000001</v>
      </c>
      <c r="G141" s="11">
        <v>61054.286</v>
      </c>
      <c r="H141" s="11" t="s">
        <v>25</v>
      </c>
      <c r="I141" s="11" t="s">
        <v>25</v>
      </c>
      <c r="J141" s="11">
        <v>99088.614000000001</v>
      </c>
      <c r="K141" s="12">
        <v>25.391999999999999</v>
      </c>
      <c r="L141" s="12">
        <v>10.708</v>
      </c>
      <c r="M141" s="12" t="s">
        <v>25</v>
      </c>
      <c r="N141" s="12" t="s">
        <v>25</v>
      </c>
      <c r="O141" s="12">
        <v>36.1</v>
      </c>
      <c r="P141" s="13">
        <v>505915.07699999999</v>
      </c>
      <c r="Q141" s="13">
        <v>905927.65</v>
      </c>
      <c r="R141" s="13" t="s">
        <v>25</v>
      </c>
      <c r="S141" s="13" t="s">
        <v>25</v>
      </c>
      <c r="T141" s="13">
        <v>1411842.727</v>
      </c>
      <c r="U141" s="14">
        <v>25.391999999999999</v>
      </c>
      <c r="V141" s="14">
        <v>10.708</v>
      </c>
      <c r="W141" s="14" t="s">
        <v>25</v>
      </c>
      <c r="X141" s="14" t="s">
        <v>25</v>
      </c>
      <c r="Y141" s="14">
        <v>36.1</v>
      </c>
      <c r="Z141" s="11">
        <v>5675.4089999999997</v>
      </c>
      <c r="AA141" s="11">
        <v>2551.6309999999999</v>
      </c>
      <c r="AB141" s="11" t="s">
        <v>25</v>
      </c>
      <c r="AC141" s="11" t="s">
        <v>25</v>
      </c>
      <c r="AD141" s="11">
        <v>8227.0400000000009</v>
      </c>
      <c r="AE141" s="11">
        <v>5992.25</v>
      </c>
      <c r="AF141" s="11">
        <v>1782.4690000000001</v>
      </c>
      <c r="AG141" s="11" t="s">
        <v>25</v>
      </c>
      <c r="AH141" s="11" t="s">
        <v>25</v>
      </c>
      <c r="AI141" s="11">
        <v>7774.7190000000001</v>
      </c>
      <c r="AJ141" s="13">
        <v>5675.4089999999997</v>
      </c>
      <c r="AK141" s="13">
        <v>2551.6309999999999</v>
      </c>
      <c r="AL141" s="13" t="s">
        <v>25</v>
      </c>
      <c r="AM141" s="13" t="s">
        <v>25</v>
      </c>
      <c r="AN141" s="13">
        <v>8227.0400000000009</v>
      </c>
      <c r="AO141" s="13">
        <v>5992.25</v>
      </c>
      <c r="AP141" s="13">
        <v>1782.4690000000001</v>
      </c>
      <c r="AQ141" s="13" t="s">
        <v>25</v>
      </c>
      <c r="AR141" s="13" t="s">
        <v>25</v>
      </c>
      <c r="AS141" s="13">
        <v>7774.7190000000001</v>
      </c>
      <c r="AT141" s="15">
        <v>13.3</v>
      </c>
      <c r="AU141" s="15">
        <v>14.84</v>
      </c>
      <c r="AV141" s="15" t="s">
        <v>25</v>
      </c>
      <c r="AW141" s="15" t="s">
        <v>25</v>
      </c>
      <c r="AX141" s="10" t="s">
        <v>6</v>
      </c>
      <c r="AY141" s="10" t="str">
        <f>IFERROR(VLOOKUP(B141,Sales!$B$4:$H$2834,7,FALSE),"Not Found")</f>
        <v>Not Found</v>
      </c>
      <c r="AZ141" s="30">
        <f>IFERROR(SUMIFS(Sales!$K$4:$K$2834,Sales!$B$4:$B$2834,$B141,Sales!$G$4:$G$2834,$D141),"")</f>
        <v>0</v>
      </c>
      <c r="BA141" s="30">
        <f>IFERROR(SUMIFS(Sales!$N$4:$N$2834,Sales!$B$4:$B$2834,$B141,Sales!$G$4:$G$2834,$D141),"")</f>
        <v>0</v>
      </c>
      <c r="BB141" s="30">
        <f>IFERROR(SUMIFS(Sales!$Q$4:$Q$2834,Sales!$B$4:$B$2834,$B141,Sales!$G$4:$G$2834,$D141),"")</f>
        <v>0</v>
      </c>
      <c r="BC141" s="30">
        <f t="shared" si="69"/>
        <v>0</v>
      </c>
      <c r="BD141" s="33"/>
      <c r="BE141" s="35" t="str">
        <f t="shared" si="70"/>
        <v/>
      </c>
      <c r="BF141" s="35" t="str">
        <f t="shared" si="71"/>
        <v/>
      </c>
      <c r="BG141" s="35" t="str">
        <f t="shared" si="72"/>
        <v/>
      </c>
      <c r="BH141" s="35" t="str">
        <f t="shared" si="73"/>
        <v/>
      </c>
      <c r="BJ141" s="31">
        <f>IFERROR(SUMIFS(Sales!$J$4:$J$2834,Sales!$B$4:$B$2834,$B141,Sales!$G$4:$G$2834,$D141),"")</f>
        <v>0</v>
      </c>
      <c r="BK141" s="31">
        <f>IFERROR(SUMIFS(Sales!$M$4:$M$2834,Sales!$B$4:$B$2834,$B141,Sales!$G$4:$G$2834,$D141),"")</f>
        <v>0</v>
      </c>
      <c r="BL141" s="31">
        <f>IFERROR(SUMIFS(Sales!$P$4:$P$2834,Sales!$B$4:$B$2834,$B141,Sales!$G$4:$G$2834,$D141),"")</f>
        <v>0</v>
      </c>
      <c r="BM141" s="31">
        <f t="shared" si="74"/>
        <v>0</v>
      </c>
      <c r="BP141" s="36">
        <f t="shared" si="75"/>
        <v>0.48642225488420598</v>
      </c>
      <c r="BQ141" s="36">
        <f t="shared" si="76"/>
        <v>0.51357774511579402</v>
      </c>
      <c r="BR141" s="36" t="str">
        <f t="shared" si="77"/>
        <v/>
      </c>
      <c r="BS141" s="36" t="str">
        <f t="shared" si="78"/>
        <v/>
      </c>
    </row>
    <row r="142" spans="1:82" x14ac:dyDescent="0.35">
      <c r="A142" s="8">
        <v>2020</v>
      </c>
      <c r="B142" s="9">
        <v>7634</v>
      </c>
      <c r="C142" s="10" t="s">
        <v>251</v>
      </c>
      <c r="D142" s="10" t="s">
        <v>59</v>
      </c>
      <c r="E142" s="10" t="s">
        <v>60</v>
      </c>
      <c r="F142" s="11">
        <v>11</v>
      </c>
      <c r="G142" s="11" t="s">
        <v>25</v>
      </c>
      <c r="H142" s="11" t="s">
        <v>25</v>
      </c>
      <c r="I142" s="11" t="s">
        <v>25</v>
      </c>
      <c r="J142" s="11">
        <v>11</v>
      </c>
      <c r="K142" s="12">
        <v>1E-3</v>
      </c>
      <c r="L142" s="12" t="s">
        <v>25</v>
      </c>
      <c r="M142" s="12" t="s">
        <v>25</v>
      </c>
      <c r="N142" s="12" t="s">
        <v>25</v>
      </c>
      <c r="O142" s="12">
        <v>1E-3</v>
      </c>
      <c r="P142" s="13">
        <v>102</v>
      </c>
      <c r="Q142" s="13" t="s">
        <v>25</v>
      </c>
      <c r="R142" s="13" t="s">
        <v>25</v>
      </c>
      <c r="S142" s="13" t="s">
        <v>25</v>
      </c>
      <c r="T142" s="13">
        <v>102</v>
      </c>
      <c r="U142" s="14">
        <v>1E-3</v>
      </c>
      <c r="V142" s="14" t="s">
        <v>25</v>
      </c>
      <c r="W142" s="14" t="s">
        <v>25</v>
      </c>
      <c r="X142" s="14" t="s">
        <v>25</v>
      </c>
      <c r="Y142" s="14">
        <v>1E-3</v>
      </c>
      <c r="Z142" s="11">
        <v>6</v>
      </c>
      <c r="AA142" s="11" t="s">
        <v>25</v>
      </c>
      <c r="AB142" s="11" t="s">
        <v>25</v>
      </c>
      <c r="AC142" s="11" t="s">
        <v>25</v>
      </c>
      <c r="AD142" s="11">
        <v>6</v>
      </c>
      <c r="AE142" s="11">
        <v>0</v>
      </c>
      <c r="AF142" s="11" t="s">
        <v>25</v>
      </c>
      <c r="AG142" s="11" t="s">
        <v>25</v>
      </c>
      <c r="AH142" s="11" t="s">
        <v>25</v>
      </c>
      <c r="AI142" s="11">
        <v>0</v>
      </c>
      <c r="AJ142" s="13">
        <v>6</v>
      </c>
      <c r="AK142" s="13" t="s">
        <v>25</v>
      </c>
      <c r="AL142" s="13" t="s">
        <v>25</v>
      </c>
      <c r="AM142" s="13" t="s">
        <v>25</v>
      </c>
      <c r="AN142" s="13">
        <v>6</v>
      </c>
      <c r="AO142" s="13">
        <v>0</v>
      </c>
      <c r="AP142" s="13" t="s">
        <v>25</v>
      </c>
      <c r="AQ142" s="13" t="s">
        <v>25</v>
      </c>
      <c r="AR142" s="13" t="s">
        <v>25</v>
      </c>
      <c r="AS142" s="13">
        <v>0</v>
      </c>
      <c r="AT142" s="15">
        <v>6.01</v>
      </c>
      <c r="AU142" s="15" t="s">
        <v>25</v>
      </c>
      <c r="AV142" s="15" t="s">
        <v>25</v>
      </c>
      <c r="AW142" s="15" t="s">
        <v>25</v>
      </c>
      <c r="AX142" s="10" t="s">
        <v>6</v>
      </c>
      <c r="AY142" s="10" t="str">
        <f>IFERROR(VLOOKUP(B142,Sales!$B$4:$H$2834,7,FALSE),"Not Found")</f>
        <v>Municipal</v>
      </c>
      <c r="AZ142" s="30">
        <f>IFERROR(SUMIFS(Sales!$K$4:$K$2834,Sales!$B$4:$B$2834,$B142,Sales!$G$4:$G$2834,$D142),"")</f>
        <v>159225</v>
      </c>
      <c r="BA142" s="30">
        <f>IFERROR(SUMIFS(Sales!$N$4:$N$2834,Sales!$B$4:$B$2834,$B142,Sales!$G$4:$G$2834,$D142),"")</f>
        <v>324825</v>
      </c>
      <c r="BB142" s="30">
        <f>IFERROR(SUMIFS(Sales!$Q$4:$Q$2834,Sales!$B$4:$B$2834,$B142,Sales!$G$4:$G$2834,$D142),"")</f>
        <v>0</v>
      </c>
      <c r="BC142" s="30">
        <f t="shared" si="69"/>
        <v>484050</v>
      </c>
      <c r="BD142" s="33"/>
      <c r="BE142" s="35">
        <f t="shared" si="70"/>
        <v>6.9084628670120903E-5</v>
      </c>
      <c r="BF142" s="35" t="str">
        <f t="shared" si="71"/>
        <v/>
      </c>
      <c r="BG142" s="35" t="str">
        <f t="shared" si="72"/>
        <v/>
      </c>
      <c r="BH142" s="35">
        <f t="shared" si="73"/>
        <v>2.2724925111042247E-5</v>
      </c>
      <c r="BJ142" s="31">
        <f>IFERROR(SUMIFS(Sales!$J$4:$J$2834,Sales!$B$4:$B$2834,$B142,Sales!$G$4:$G$2834,$D142),"")</f>
        <v>21502.6</v>
      </c>
      <c r="BK142" s="31">
        <f>IFERROR(SUMIFS(Sales!$M$4:$M$2834,Sales!$B$4:$B$2834,$B142,Sales!$G$4:$G$2834,$D142),"")</f>
        <v>33536.400000000001</v>
      </c>
      <c r="BL142" s="31">
        <f>IFERROR(SUMIFS(Sales!$P$4:$P$2834,Sales!$B$4:$B$2834,$B142,Sales!$G$4:$G$2834,$D142),"")</f>
        <v>0</v>
      </c>
      <c r="BM142" s="31">
        <f t="shared" si="74"/>
        <v>55039</v>
      </c>
      <c r="BP142" s="36">
        <f t="shared" si="75"/>
        <v>1</v>
      </c>
      <c r="BQ142" s="36">
        <f t="shared" si="76"/>
        <v>0</v>
      </c>
      <c r="BR142" s="36" t="str">
        <f t="shared" si="77"/>
        <v/>
      </c>
      <c r="BS142" s="36" t="str">
        <f t="shared" si="78"/>
        <v/>
      </c>
    </row>
    <row r="143" spans="1:82" x14ac:dyDescent="0.35">
      <c r="A143" s="8">
        <v>2020</v>
      </c>
      <c r="B143" s="9">
        <v>7716</v>
      </c>
      <c r="C143" s="10" t="s">
        <v>252</v>
      </c>
      <c r="D143" s="10" t="s">
        <v>94</v>
      </c>
      <c r="E143" s="10" t="s">
        <v>95</v>
      </c>
      <c r="F143" s="11">
        <v>35</v>
      </c>
      <c r="G143" s="11">
        <v>1319</v>
      </c>
      <c r="H143" s="11">
        <v>0</v>
      </c>
      <c r="I143" s="11">
        <v>0</v>
      </c>
      <c r="J143" s="11">
        <v>1354</v>
      </c>
      <c r="K143" s="12">
        <v>0.01</v>
      </c>
      <c r="L143" s="12">
        <v>0.14000000000000001</v>
      </c>
      <c r="M143" s="12">
        <v>0</v>
      </c>
      <c r="N143" s="12">
        <v>0</v>
      </c>
      <c r="O143" s="12">
        <v>0.15</v>
      </c>
      <c r="P143" s="13">
        <v>456</v>
      </c>
      <c r="Q143" s="13">
        <v>18457</v>
      </c>
      <c r="R143" s="13">
        <v>0</v>
      </c>
      <c r="S143" s="13">
        <v>0</v>
      </c>
      <c r="T143" s="13">
        <v>18913</v>
      </c>
      <c r="U143" s="14">
        <v>0.01</v>
      </c>
      <c r="V143" s="14">
        <v>0.14000000000000001</v>
      </c>
      <c r="W143" s="14">
        <v>0</v>
      </c>
      <c r="X143" s="14">
        <v>0</v>
      </c>
      <c r="Y143" s="14">
        <v>0.15</v>
      </c>
      <c r="Z143" s="11">
        <v>27</v>
      </c>
      <c r="AA143" s="11">
        <v>463</v>
      </c>
      <c r="AB143" s="11">
        <v>0</v>
      </c>
      <c r="AC143" s="11">
        <v>0</v>
      </c>
      <c r="AD143" s="11">
        <v>490</v>
      </c>
      <c r="AE143" s="11">
        <v>16</v>
      </c>
      <c r="AF143" s="11">
        <v>277</v>
      </c>
      <c r="AG143" s="11">
        <v>0</v>
      </c>
      <c r="AH143" s="11">
        <v>0</v>
      </c>
      <c r="AI143" s="11">
        <v>293</v>
      </c>
      <c r="AJ143" s="13">
        <v>27</v>
      </c>
      <c r="AK143" s="13">
        <v>463</v>
      </c>
      <c r="AL143" s="13">
        <v>0</v>
      </c>
      <c r="AM143" s="13">
        <v>0</v>
      </c>
      <c r="AN143" s="13">
        <v>490</v>
      </c>
      <c r="AO143" s="13">
        <v>16</v>
      </c>
      <c r="AP143" s="13">
        <v>277</v>
      </c>
      <c r="AQ143" s="13">
        <v>0</v>
      </c>
      <c r="AR143" s="13">
        <v>0</v>
      </c>
      <c r="AS143" s="13">
        <v>293</v>
      </c>
      <c r="AT143" s="15">
        <v>12.9</v>
      </c>
      <c r="AU143" s="15">
        <v>14</v>
      </c>
      <c r="AV143" s="15">
        <v>0</v>
      </c>
      <c r="AW143" s="15">
        <v>0</v>
      </c>
      <c r="AX143" s="10" t="s">
        <v>6</v>
      </c>
      <c r="AY143" s="10" t="str">
        <f>IFERROR(VLOOKUP(B143,Sales!$B$4:$H$2834,7,FALSE),"Not Found")</f>
        <v>Municipal</v>
      </c>
      <c r="AZ143" s="30">
        <f>IFERROR(SUMIFS(Sales!$K$4:$K$2834,Sales!$B$4:$B$2834,$B143,Sales!$G$4:$G$2834,$D143),"")</f>
        <v>103454</v>
      </c>
      <c r="BA143" s="30">
        <f>IFERROR(SUMIFS(Sales!$N$4:$N$2834,Sales!$B$4:$B$2834,$B143,Sales!$G$4:$G$2834,$D143),"")</f>
        <v>92183</v>
      </c>
      <c r="BB143" s="30">
        <f>IFERROR(SUMIFS(Sales!$Q$4:$Q$2834,Sales!$B$4:$B$2834,$B143,Sales!$G$4:$G$2834,$D143),"")</f>
        <v>228844</v>
      </c>
      <c r="BC143" s="30">
        <f t="shared" si="69"/>
        <v>424481</v>
      </c>
      <c r="BD143" s="33"/>
      <c r="BE143" s="35">
        <f t="shared" si="70"/>
        <v>3.3831461325806639E-4</v>
      </c>
      <c r="BF143" s="35">
        <f t="shared" si="71"/>
        <v>1.4308495058741851E-2</v>
      </c>
      <c r="BG143" s="35">
        <f t="shared" si="72"/>
        <v>0</v>
      </c>
      <c r="BH143" s="35">
        <f t="shared" si="73"/>
        <v>3.1897776343346347E-3</v>
      </c>
      <c r="BJ143" s="31">
        <f>IFERROR(SUMIFS(Sales!$J$4:$J$2834,Sales!$B$4:$B$2834,$B143,Sales!$G$4:$G$2834,$D143),"")</f>
        <v>16511.900000000001</v>
      </c>
      <c r="BK143" s="31">
        <f>IFERROR(SUMIFS(Sales!$M$4:$M$2834,Sales!$B$4:$B$2834,$B143,Sales!$G$4:$G$2834,$D143),"")</f>
        <v>13459.2</v>
      </c>
      <c r="BL143" s="31">
        <f>IFERROR(SUMIFS(Sales!$P$4:$P$2834,Sales!$B$4:$B$2834,$B143,Sales!$G$4:$G$2834,$D143),"")</f>
        <v>24475.5</v>
      </c>
      <c r="BM143" s="31">
        <f t="shared" si="74"/>
        <v>54446.600000000006</v>
      </c>
      <c r="BP143" s="36">
        <f t="shared" si="75"/>
        <v>0.62790697674418605</v>
      </c>
      <c r="BQ143" s="36">
        <f t="shared" si="76"/>
        <v>0.37209302325581395</v>
      </c>
      <c r="BR143" s="36">
        <f t="shared" si="77"/>
        <v>0.62567567567567572</v>
      </c>
      <c r="BS143" s="36">
        <f t="shared" si="78"/>
        <v>0.37432432432432433</v>
      </c>
    </row>
    <row r="144" spans="1:82" x14ac:dyDescent="0.35">
      <c r="A144" s="8">
        <v>2020</v>
      </c>
      <c r="B144" s="9">
        <v>7752</v>
      </c>
      <c r="C144" s="10" t="s">
        <v>253</v>
      </c>
      <c r="D144" s="10" t="s">
        <v>59</v>
      </c>
      <c r="E144" s="10" t="s">
        <v>60</v>
      </c>
      <c r="F144" s="11" t="s">
        <v>25</v>
      </c>
      <c r="G144" s="11" t="s">
        <v>25</v>
      </c>
      <c r="H144" s="11" t="s">
        <v>25</v>
      </c>
      <c r="I144" s="11" t="s">
        <v>25</v>
      </c>
      <c r="J144" s="11" t="s">
        <v>25</v>
      </c>
      <c r="K144" s="12" t="s">
        <v>25</v>
      </c>
      <c r="L144" s="12" t="s">
        <v>25</v>
      </c>
      <c r="M144" s="12" t="s">
        <v>25</v>
      </c>
      <c r="N144" s="12" t="s">
        <v>25</v>
      </c>
      <c r="O144" s="12" t="s">
        <v>25</v>
      </c>
      <c r="P144" s="13" t="s">
        <v>25</v>
      </c>
      <c r="Q144" s="13" t="s">
        <v>25</v>
      </c>
      <c r="R144" s="13" t="s">
        <v>25</v>
      </c>
      <c r="S144" s="13" t="s">
        <v>25</v>
      </c>
      <c r="T144" s="13" t="s">
        <v>25</v>
      </c>
      <c r="U144" s="14" t="s">
        <v>25</v>
      </c>
      <c r="V144" s="14" t="s">
        <v>25</v>
      </c>
      <c r="W144" s="14" t="s">
        <v>25</v>
      </c>
      <c r="X144" s="14" t="s">
        <v>25</v>
      </c>
      <c r="Y144" s="14" t="s">
        <v>25</v>
      </c>
      <c r="Z144" s="11" t="s">
        <v>25</v>
      </c>
      <c r="AA144" s="11" t="s">
        <v>25</v>
      </c>
      <c r="AB144" s="11" t="s">
        <v>25</v>
      </c>
      <c r="AC144" s="11" t="s">
        <v>25</v>
      </c>
      <c r="AD144" s="11" t="s">
        <v>25</v>
      </c>
      <c r="AE144" s="11" t="s">
        <v>25</v>
      </c>
      <c r="AF144" s="11" t="s">
        <v>25</v>
      </c>
      <c r="AG144" s="11" t="s">
        <v>25</v>
      </c>
      <c r="AH144" s="11" t="s">
        <v>25</v>
      </c>
      <c r="AI144" s="11" t="s">
        <v>25</v>
      </c>
      <c r="AJ144" s="13" t="s">
        <v>25</v>
      </c>
      <c r="AK144" s="13" t="s">
        <v>25</v>
      </c>
      <c r="AL144" s="13" t="s">
        <v>25</v>
      </c>
      <c r="AM144" s="13" t="s">
        <v>25</v>
      </c>
      <c r="AN144" s="13" t="s">
        <v>25</v>
      </c>
      <c r="AO144" s="13" t="s">
        <v>25</v>
      </c>
      <c r="AP144" s="13" t="s">
        <v>25</v>
      </c>
      <c r="AQ144" s="13" t="s">
        <v>25</v>
      </c>
      <c r="AR144" s="13" t="s">
        <v>25</v>
      </c>
      <c r="AS144" s="13" t="s">
        <v>25</v>
      </c>
      <c r="AT144" s="15" t="s">
        <v>25</v>
      </c>
      <c r="AU144" s="15" t="s">
        <v>25</v>
      </c>
      <c r="AV144" s="15" t="s">
        <v>25</v>
      </c>
      <c r="AW144" s="15" t="s">
        <v>25</v>
      </c>
      <c r="AX144" s="10" t="s">
        <v>6</v>
      </c>
      <c r="AY144" s="10" t="str">
        <f>IFERROR(VLOOKUP(B144,Sales!$B$4:$H$2834,7,FALSE),"Not Found")</f>
        <v>Cooperative</v>
      </c>
      <c r="AZ144" s="30">
        <f>IFERROR(SUMIFS(Sales!$K$4:$K$2834,Sales!$B$4:$B$2834,$B144,Sales!$G$4:$G$2834,$D144),"")</f>
        <v>1186546</v>
      </c>
      <c r="BA144" s="30">
        <f>IFERROR(SUMIFS(Sales!$N$4:$N$2834,Sales!$B$4:$B$2834,$B144,Sales!$G$4:$G$2834,$D144),"")</f>
        <v>297153</v>
      </c>
      <c r="BB144" s="30">
        <f>IFERROR(SUMIFS(Sales!$Q$4:$Q$2834,Sales!$B$4:$B$2834,$B144,Sales!$G$4:$G$2834,$D144),"")</f>
        <v>1187570</v>
      </c>
      <c r="BC144" s="30">
        <f t="shared" si="69"/>
        <v>2671269</v>
      </c>
      <c r="BD144" s="33"/>
      <c r="BE144" s="35" t="str">
        <f t="shared" si="70"/>
        <v/>
      </c>
      <c r="BF144" s="35" t="str">
        <f t="shared" si="71"/>
        <v/>
      </c>
      <c r="BG144" s="35" t="str">
        <f t="shared" si="72"/>
        <v/>
      </c>
      <c r="BH144" s="35">
        <f t="shared" si="73"/>
        <v>0</v>
      </c>
      <c r="BJ144" s="31">
        <f>IFERROR(SUMIFS(Sales!$J$4:$J$2834,Sales!$B$4:$B$2834,$B144,Sales!$G$4:$G$2834,$D144),"")</f>
        <v>120004.8</v>
      </c>
      <c r="BK144" s="31">
        <f>IFERROR(SUMIFS(Sales!$M$4:$M$2834,Sales!$B$4:$B$2834,$B144,Sales!$G$4:$G$2834,$D144),"")</f>
        <v>22828.9</v>
      </c>
      <c r="BL144" s="31">
        <f>IFERROR(SUMIFS(Sales!$P$4:$P$2834,Sales!$B$4:$B$2834,$B144,Sales!$G$4:$G$2834,$D144),"")</f>
        <v>53821.4</v>
      </c>
      <c r="BM144" s="31">
        <f t="shared" si="74"/>
        <v>196655.1</v>
      </c>
      <c r="BP144" s="36" t="str">
        <f t="shared" si="75"/>
        <v/>
      </c>
      <c r="BQ144" s="36" t="str">
        <f t="shared" si="76"/>
        <v/>
      </c>
      <c r="BR144" s="36" t="str">
        <f t="shared" si="77"/>
        <v/>
      </c>
      <c r="BS144" s="36" t="str">
        <f t="shared" si="78"/>
        <v/>
      </c>
    </row>
    <row r="145" spans="1:82" x14ac:dyDescent="0.35">
      <c r="A145" s="8">
        <v>2020</v>
      </c>
      <c r="B145" s="9">
        <v>7785</v>
      </c>
      <c r="C145" s="10" t="s">
        <v>254</v>
      </c>
      <c r="D145" s="10" t="s">
        <v>118</v>
      </c>
      <c r="E145" s="10" t="s">
        <v>28</v>
      </c>
      <c r="F145" s="11">
        <v>127</v>
      </c>
      <c r="G145" s="11" t="s">
        <v>25</v>
      </c>
      <c r="H145" s="11" t="s">
        <v>25</v>
      </c>
      <c r="I145" s="11" t="s">
        <v>25</v>
      </c>
      <c r="J145" s="11">
        <v>127</v>
      </c>
      <c r="K145" s="12">
        <v>1.19</v>
      </c>
      <c r="L145" s="12" t="s">
        <v>25</v>
      </c>
      <c r="M145" s="12" t="s">
        <v>25</v>
      </c>
      <c r="N145" s="12" t="s">
        <v>25</v>
      </c>
      <c r="O145" s="12">
        <v>1.19</v>
      </c>
      <c r="P145" s="13">
        <v>1270</v>
      </c>
      <c r="Q145" s="13" t="s">
        <v>25</v>
      </c>
      <c r="R145" s="13" t="s">
        <v>25</v>
      </c>
      <c r="S145" s="13" t="s">
        <v>25</v>
      </c>
      <c r="T145" s="13">
        <v>1270</v>
      </c>
      <c r="U145" s="14">
        <v>1.19</v>
      </c>
      <c r="V145" s="14" t="s">
        <v>25</v>
      </c>
      <c r="W145" s="14" t="s">
        <v>25</v>
      </c>
      <c r="X145" s="14" t="s">
        <v>25</v>
      </c>
      <c r="Y145" s="14">
        <v>1.19</v>
      </c>
      <c r="Z145" s="11">
        <v>42.25</v>
      </c>
      <c r="AA145" s="11" t="s">
        <v>25</v>
      </c>
      <c r="AB145" s="11" t="s">
        <v>25</v>
      </c>
      <c r="AC145" s="11" t="s">
        <v>25</v>
      </c>
      <c r="AD145" s="11">
        <v>42.25</v>
      </c>
      <c r="AE145" s="11">
        <v>4.38</v>
      </c>
      <c r="AF145" s="11" t="s">
        <v>25</v>
      </c>
      <c r="AG145" s="11" t="s">
        <v>25</v>
      </c>
      <c r="AH145" s="11" t="s">
        <v>25</v>
      </c>
      <c r="AI145" s="11">
        <v>4.38</v>
      </c>
      <c r="AJ145" s="13">
        <v>42.25</v>
      </c>
      <c r="AK145" s="13" t="s">
        <v>25</v>
      </c>
      <c r="AL145" s="13" t="s">
        <v>25</v>
      </c>
      <c r="AM145" s="13" t="s">
        <v>25</v>
      </c>
      <c r="AN145" s="13">
        <v>42.25</v>
      </c>
      <c r="AO145" s="13">
        <v>4.38</v>
      </c>
      <c r="AP145" s="13" t="s">
        <v>25</v>
      </c>
      <c r="AQ145" s="13" t="s">
        <v>25</v>
      </c>
      <c r="AR145" s="13" t="s">
        <v>25</v>
      </c>
      <c r="AS145" s="13">
        <v>4.38</v>
      </c>
      <c r="AT145" s="15">
        <v>10</v>
      </c>
      <c r="AU145" s="15" t="s">
        <v>25</v>
      </c>
      <c r="AV145" s="15" t="s">
        <v>25</v>
      </c>
      <c r="AW145" s="15" t="s">
        <v>25</v>
      </c>
      <c r="AX145" s="10" t="s">
        <v>6</v>
      </c>
      <c r="AY145" s="10" t="str">
        <f>IFERROR(VLOOKUP(B145,Sales!$B$4:$H$2834,7,FALSE),"Not Found")</f>
        <v>Cooperative</v>
      </c>
      <c r="AZ145" s="30">
        <f>IFERROR(SUMIFS(Sales!$K$4:$K$2834,Sales!$B$4:$B$2834,$B145,Sales!$G$4:$G$2834,$D145),"")</f>
        <v>274074</v>
      </c>
      <c r="BA145" s="30">
        <f>IFERROR(SUMIFS(Sales!$N$4:$N$2834,Sales!$B$4:$B$2834,$B145,Sales!$G$4:$G$2834,$D145),"")</f>
        <v>69926</v>
      </c>
      <c r="BB145" s="30">
        <f>IFERROR(SUMIFS(Sales!$Q$4:$Q$2834,Sales!$B$4:$B$2834,$B145,Sales!$G$4:$G$2834,$D145),"")</f>
        <v>0</v>
      </c>
      <c r="BC145" s="30">
        <f t="shared" si="69"/>
        <v>344000</v>
      </c>
      <c r="BD145" s="33"/>
      <c r="BE145" s="35">
        <f t="shared" si="70"/>
        <v>4.6337850361581178E-4</v>
      </c>
      <c r="BF145" s="35" t="str">
        <f t="shared" si="71"/>
        <v/>
      </c>
      <c r="BG145" s="35" t="str">
        <f t="shared" si="72"/>
        <v/>
      </c>
      <c r="BH145" s="35">
        <f t="shared" si="73"/>
        <v>3.6918604651162791E-4</v>
      </c>
      <c r="BJ145" s="31">
        <f>IFERROR(SUMIFS(Sales!$J$4:$J$2834,Sales!$B$4:$B$2834,$B145,Sales!$G$4:$G$2834,$D145),"")</f>
        <v>35692.400000000001</v>
      </c>
      <c r="BK145" s="31">
        <f>IFERROR(SUMIFS(Sales!$M$4:$M$2834,Sales!$B$4:$B$2834,$B145,Sales!$G$4:$G$2834,$D145),"")</f>
        <v>8147.5</v>
      </c>
      <c r="BL145" s="31">
        <f>IFERROR(SUMIFS(Sales!$P$4:$P$2834,Sales!$B$4:$B$2834,$B145,Sales!$G$4:$G$2834,$D145),"")</f>
        <v>0</v>
      </c>
      <c r="BM145" s="31">
        <f t="shared" si="74"/>
        <v>43839.9</v>
      </c>
      <c r="BP145" s="36">
        <f t="shared" si="75"/>
        <v>0.90606905425691608</v>
      </c>
      <c r="BQ145" s="36">
        <f t="shared" si="76"/>
        <v>9.3930945743083846E-2</v>
      </c>
      <c r="BR145" s="36" t="str">
        <f t="shared" si="77"/>
        <v/>
      </c>
      <c r="BS145" s="36" t="str">
        <f t="shared" si="78"/>
        <v/>
      </c>
    </row>
    <row r="146" spans="1:82" x14ac:dyDescent="0.35">
      <c r="A146" s="8">
        <v>2020</v>
      </c>
      <c r="B146" s="9">
        <v>7801</v>
      </c>
      <c r="C146" s="10" t="s">
        <v>255</v>
      </c>
      <c r="D146" s="10" t="s">
        <v>118</v>
      </c>
      <c r="E146" s="10" t="s">
        <v>30</v>
      </c>
      <c r="F146" s="11">
        <v>2277</v>
      </c>
      <c r="G146" s="11">
        <v>2049</v>
      </c>
      <c r="H146" s="11"/>
      <c r="I146" s="11" t="s">
        <v>25</v>
      </c>
      <c r="J146" s="11">
        <v>4326</v>
      </c>
      <c r="K146" s="12">
        <v>1.784</v>
      </c>
      <c r="L146" s="12">
        <v>0.79800000000000004</v>
      </c>
      <c r="M146" s="12" t="s">
        <v>25</v>
      </c>
      <c r="N146" s="12" t="s">
        <v>25</v>
      </c>
      <c r="O146" s="12">
        <v>2.5819999999999999</v>
      </c>
      <c r="P146" s="13">
        <v>19198</v>
      </c>
      <c r="Q146" s="13">
        <v>13802</v>
      </c>
      <c r="R146" s="13" t="s">
        <v>25</v>
      </c>
      <c r="S146" s="13" t="s">
        <v>25</v>
      </c>
      <c r="T146" s="13">
        <v>33000</v>
      </c>
      <c r="U146" s="14">
        <v>5.8890000000000002</v>
      </c>
      <c r="V146" s="14">
        <v>4.8010000000000002</v>
      </c>
      <c r="W146" s="14" t="s">
        <v>25</v>
      </c>
      <c r="X146" s="14" t="s">
        <v>25</v>
      </c>
      <c r="Y146" s="14">
        <v>10.69</v>
      </c>
      <c r="Z146" s="11">
        <v>84</v>
      </c>
      <c r="AA146" s="11">
        <v>91</v>
      </c>
      <c r="AB146" s="11"/>
      <c r="AC146" s="11" t="s">
        <v>25</v>
      </c>
      <c r="AD146" s="11">
        <v>175</v>
      </c>
      <c r="AE146" s="11">
        <v>3814</v>
      </c>
      <c r="AF146" s="11">
        <v>783</v>
      </c>
      <c r="AG146" s="11"/>
      <c r="AH146" s="11" t="s">
        <v>25</v>
      </c>
      <c r="AI146" s="11">
        <v>4597</v>
      </c>
      <c r="AJ146" s="13">
        <v>84</v>
      </c>
      <c r="AK146" s="13">
        <v>91</v>
      </c>
      <c r="AL146" s="13" t="s">
        <v>25</v>
      </c>
      <c r="AM146" s="13" t="s">
        <v>25</v>
      </c>
      <c r="AN146" s="13">
        <v>175</v>
      </c>
      <c r="AO146" s="13">
        <v>3814</v>
      </c>
      <c r="AP146" s="13">
        <v>783</v>
      </c>
      <c r="AQ146" s="13" t="s">
        <v>25</v>
      </c>
      <c r="AR146" s="13" t="s">
        <v>25</v>
      </c>
      <c r="AS146" s="13">
        <v>4597</v>
      </c>
      <c r="AT146" s="15">
        <v>20.45</v>
      </c>
      <c r="AU146" s="15">
        <v>29.26</v>
      </c>
      <c r="AV146" s="15" t="s">
        <v>25</v>
      </c>
      <c r="AW146" s="15" t="s">
        <v>25</v>
      </c>
      <c r="AX146" s="10" t="s">
        <v>6</v>
      </c>
      <c r="AY146" s="10" t="str">
        <f>IFERROR(VLOOKUP(B146,Sales!$B$4:$H$2834,7,FALSE),"Not Found")</f>
        <v>Investor Owned</v>
      </c>
      <c r="AZ146" s="30">
        <f>IFERROR(SUMIFS(Sales!$K$4:$K$2834,Sales!$B$4:$B$2834,$B146,Sales!$G$4:$G$2834,$D146),"")</f>
        <v>5500768</v>
      </c>
      <c r="BA146" s="30">
        <f>IFERROR(SUMIFS(Sales!$N$4:$N$2834,Sales!$B$4:$B$2834,$B146,Sales!$G$4:$G$2834,$D146),"")</f>
        <v>3602790</v>
      </c>
      <c r="BB146" s="30">
        <f>IFERROR(SUMIFS(Sales!$Q$4:$Q$2834,Sales!$B$4:$B$2834,$B146,Sales!$G$4:$G$2834,$D146),"")</f>
        <v>1664368</v>
      </c>
      <c r="BC146" s="30">
        <f t="shared" si="69"/>
        <v>10767926</v>
      </c>
      <c r="BD146" s="33"/>
      <c r="BE146" s="35">
        <f t="shared" si="70"/>
        <v>4.1394219861662953E-4</v>
      </c>
      <c r="BF146" s="35">
        <f t="shared" si="71"/>
        <v>5.6872590409099615E-4</v>
      </c>
      <c r="BG146" s="35">
        <f t="shared" si="72"/>
        <v>0</v>
      </c>
      <c r="BH146" s="35">
        <f t="shared" si="73"/>
        <v>4.0174867472157592E-4</v>
      </c>
      <c r="BJ146" s="31">
        <f>IFERROR(SUMIFS(Sales!$J$4:$J$2834,Sales!$B$4:$B$2834,$B146,Sales!$G$4:$G$2834,$D146),"")</f>
        <v>735803.3</v>
      </c>
      <c r="BK146" s="31">
        <f>IFERROR(SUMIFS(Sales!$M$4:$M$2834,Sales!$B$4:$B$2834,$B146,Sales!$G$4:$G$2834,$D146),"")</f>
        <v>376290.7</v>
      </c>
      <c r="BL146" s="31">
        <f>IFERROR(SUMIFS(Sales!$P$4:$P$2834,Sales!$B$4:$B$2834,$B146,Sales!$G$4:$G$2834,$D146),"")</f>
        <v>121019</v>
      </c>
      <c r="BM146" s="31">
        <f t="shared" si="74"/>
        <v>1233113</v>
      </c>
      <c r="BP146" s="36">
        <f t="shared" si="75"/>
        <v>2.1549512570549E-2</v>
      </c>
      <c r="BQ146" s="36">
        <f t="shared" si="76"/>
        <v>0.97845048742945095</v>
      </c>
      <c r="BR146" s="36">
        <f t="shared" si="77"/>
        <v>0.10411899313501144</v>
      </c>
      <c r="BS146" s="36">
        <f t="shared" si="78"/>
        <v>0.89588100686498851</v>
      </c>
      <c r="BV146" s="38">
        <f>IFERROR((G146+H146)/$BV$3,"")</f>
        <v>1.9406246519377453E-4</v>
      </c>
      <c r="BW146" s="37">
        <f>IFERROR(BR146*BV146,"")</f>
        <v>2.0205588481274006E-5</v>
      </c>
      <c r="BX146" s="37">
        <f>IFERROR(BS146*BV146,"")</f>
        <v>1.7385687671250051E-4</v>
      </c>
      <c r="CB146" s="38">
        <f>IFERROR((F146)/$CB$3,"")</f>
        <v>2.2813784214664786E-4</v>
      </c>
      <c r="CC146" s="37">
        <f>IFERROR(BP146*CB146,"")</f>
        <v>4.9162592971571118E-6</v>
      </c>
      <c r="CD146" s="37">
        <f>IFERROR(BQ146*CB146,"")</f>
        <v>2.2322158284949074E-4</v>
      </c>
    </row>
    <row r="147" spans="1:82" x14ac:dyDescent="0.35">
      <c r="A147" s="8">
        <v>2020</v>
      </c>
      <c r="B147" s="9">
        <v>8179</v>
      </c>
      <c r="C147" s="10" t="s">
        <v>256</v>
      </c>
      <c r="D147" s="10" t="s">
        <v>257</v>
      </c>
      <c r="E147" s="10" t="s">
        <v>36</v>
      </c>
      <c r="F147" s="11" t="s">
        <v>25</v>
      </c>
      <c r="G147" s="11" t="s">
        <v>25</v>
      </c>
      <c r="H147" s="11" t="s">
        <v>25</v>
      </c>
      <c r="I147" s="11" t="s">
        <v>25</v>
      </c>
      <c r="J147" s="11" t="s">
        <v>25</v>
      </c>
      <c r="K147" s="12" t="s">
        <v>25</v>
      </c>
      <c r="L147" s="12" t="s">
        <v>25</v>
      </c>
      <c r="M147" s="12" t="s">
        <v>25</v>
      </c>
      <c r="N147" s="12" t="s">
        <v>25</v>
      </c>
      <c r="O147" s="12" t="s">
        <v>25</v>
      </c>
      <c r="P147" s="13" t="s">
        <v>25</v>
      </c>
      <c r="Q147" s="13" t="s">
        <v>25</v>
      </c>
      <c r="R147" s="13" t="s">
        <v>25</v>
      </c>
      <c r="S147" s="13" t="s">
        <v>25</v>
      </c>
      <c r="T147" s="13" t="s">
        <v>25</v>
      </c>
      <c r="U147" s="14" t="s">
        <v>25</v>
      </c>
      <c r="V147" s="14" t="s">
        <v>25</v>
      </c>
      <c r="W147" s="14" t="s">
        <v>25</v>
      </c>
      <c r="X147" s="14" t="s">
        <v>25</v>
      </c>
      <c r="Y147" s="14" t="s">
        <v>25</v>
      </c>
      <c r="Z147" s="11" t="s">
        <v>25</v>
      </c>
      <c r="AA147" s="11" t="s">
        <v>25</v>
      </c>
      <c r="AB147" s="11" t="s">
        <v>25</v>
      </c>
      <c r="AC147" s="11" t="s">
        <v>25</v>
      </c>
      <c r="AD147" s="11" t="s">
        <v>25</v>
      </c>
      <c r="AE147" s="11" t="s">
        <v>25</v>
      </c>
      <c r="AF147" s="11" t="s">
        <v>25</v>
      </c>
      <c r="AG147" s="11" t="s">
        <v>25</v>
      </c>
      <c r="AH147" s="11" t="s">
        <v>25</v>
      </c>
      <c r="AI147" s="11" t="s">
        <v>25</v>
      </c>
      <c r="AJ147" s="13" t="s">
        <v>25</v>
      </c>
      <c r="AK147" s="13" t="s">
        <v>25</v>
      </c>
      <c r="AL147" s="13" t="s">
        <v>25</v>
      </c>
      <c r="AM147" s="13" t="s">
        <v>25</v>
      </c>
      <c r="AN147" s="13" t="s">
        <v>25</v>
      </c>
      <c r="AO147" s="13" t="s">
        <v>25</v>
      </c>
      <c r="AP147" s="13" t="s">
        <v>25</v>
      </c>
      <c r="AQ147" s="13" t="s">
        <v>25</v>
      </c>
      <c r="AR147" s="13" t="s">
        <v>25</v>
      </c>
      <c r="AS147" s="13" t="s">
        <v>25</v>
      </c>
      <c r="AT147" s="15" t="s">
        <v>25</v>
      </c>
      <c r="AU147" s="15" t="s">
        <v>25</v>
      </c>
      <c r="AV147" s="15" t="s">
        <v>25</v>
      </c>
      <c r="AW147" s="15" t="s">
        <v>25</v>
      </c>
      <c r="AX147" s="10" t="s">
        <v>6</v>
      </c>
      <c r="AY147" s="10" t="str">
        <f>IFERROR(VLOOKUP(B147,Sales!$B$4:$H$2834,7,FALSE),"Not Found")</f>
        <v>Cooperative</v>
      </c>
      <c r="AZ147" s="30">
        <f>IFERROR(SUMIFS(Sales!$K$4:$K$2834,Sales!$B$4:$B$2834,$B147,Sales!$G$4:$G$2834,$D147),"")</f>
        <v>346276</v>
      </c>
      <c r="BA147" s="30">
        <f>IFERROR(SUMIFS(Sales!$N$4:$N$2834,Sales!$B$4:$B$2834,$B147,Sales!$G$4:$G$2834,$D147),"")</f>
        <v>77493</v>
      </c>
      <c r="BB147" s="30">
        <f>IFERROR(SUMIFS(Sales!$Q$4:$Q$2834,Sales!$B$4:$B$2834,$B147,Sales!$G$4:$G$2834,$D147),"")</f>
        <v>71220</v>
      </c>
      <c r="BC147" s="30">
        <f t="shared" si="69"/>
        <v>494989</v>
      </c>
      <c r="BD147" s="33"/>
      <c r="BE147" s="35" t="str">
        <f t="shared" si="70"/>
        <v/>
      </c>
      <c r="BF147" s="35" t="str">
        <f t="shared" si="71"/>
        <v/>
      </c>
      <c r="BG147" s="35" t="str">
        <f t="shared" si="72"/>
        <v/>
      </c>
      <c r="BH147" s="35">
        <f t="shared" si="73"/>
        <v>0</v>
      </c>
      <c r="BJ147" s="31">
        <f>IFERROR(SUMIFS(Sales!$J$4:$J$2834,Sales!$B$4:$B$2834,$B147,Sales!$G$4:$G$2834,$D147),"")</f>
        <v>40856.1</v>
      </c>
      <c r="BK147" s="31">
        <f>IFERROR(SUMIFS(Sales!$M$4:$M$2834,Sales!$B$4:$B$2834,$B147,Sales!$G$4:$G$2834,$D147),"")</f>
        <v>8592.9</v>
      </c>
      <c r="BL147" s="31">
        <f>IFERROR(SUMIFS(Sales!$P$4:$P$2834,Sales!$B$4:$B$2834,$B147,Sales!$G$4:$G$2834,$D147),"")</f>
        <v>6458.4</v>
      </c>
      <c r="BM147" s="31">
        <f t="shared" si="74"/>
        <v>55907.4</v>
      </c>
      <c r="BP147" s="36" t="str">
        <f t="shared" si="75"/>
        <v/>
      </c>
      <c r="BQ147" s="36" t="str">
        <f t="shared" si="76"/>
        <v/>
      </c>
      <c r="BR147" s="36" t="str">
        <f t="shared" si="77"/>
        <v/>
      </c>
      <c r="BS147" s="36" t="str">
        <f t="shared" si="78"/>
        <v/>
      </c>
    </row>
    <row r="148" spans="1:82" x14ac:dyDescent="0.35">
      <c r="A148" s="8">
        <v>2020</v>
      </c>
      <c r="B148" s="9">
        <v>8319</v>
      </c>
      <c r="C148" s="10" t="s">
        <v>258</v>
      </c>
      <c r="D148" s="10" t="s">
        <v>40</v>
      </c>
      <c r="E148" s="10" t="s">
        <v>36</v>
      </c>
      <c r="F148" s="11">
        <v>812</v>
      </c>
      <c r="G148" s="11">
        <v>6</v>
      </c>
      <c r="H148" s="11">
        <v>2006</v>
      </c>
      <c r="I148" s="11" t="s">
        <v>25</v>
      </c>
      <c r="J148" s="11">
        <v>2824</v>
      </c>
      <c r="K148" s="12">
        <v>0.109</v>
      </c>
      <c r="L148" s="12">
        <v>1E-3</v>
      </c>
      <c r="M148" s="12">
        <v>1.6E-2</v>
      </c>
      <c r="N148" s="12" t="s">
        <v>25</v>
      </c>
      <c r="O148" s="12">
        <v>0.126</v>
      </c>
      <c r="P148" s="13">
        <v>12401</v>
      </c>
      <c r="Q148" s="13">
        <v>88</v>
      </c>
      <c r="R148" s="13">
        <v>24049</v>
      </c>
      <c r="S148" s="13" t="s">
        <v>25</v>
      </c>
      <c r="T148" s="13">
        <v>36538</v>
      </c>
      <c r="U148" s="14">
        <v>0.109</v>
      </c>
      <c r="V148" s="14">
        <v>1E-3</v>
      </c>
      <c r="W148" s="14">
        <v>1.6E-2</v>
      </c>
      <c r="X148" s="14" t="s">
        <v>25</v>
      </c>
      <c r="Y148" s="14">
        <v>0.126</v>
      </c>
      <c r="Z148" s="11">
        <v>57.658000000000001</v>
      </c>
      <c r="AA148" s="11">
        <v>0.58099999999999996</v>
      </c>
      <c r="AB148" s="11">
        <v>21.297000000000001</v>
      </c>
      <c r="AC148" s="11" t="s">
        <v>25</v>
      </c>
      <c r="AD148" s="11">
        <v>79.536000000000001</v>
      </c>
      <c r="AE148" s="11">
        <v>1.167</v>
      </c>
      <c r="AF148" s="11">
        <v>0.23</v>
      </c>
      <c r="AG148" s="11">
        <v>2E-3</v>
      </c>
      <c r="AH148" s="11">
        <v>1.7999999999999999E-2</v>
      </c>
      <c r="AI148" s="11">
        <v>1.417</v>
      </c>
      <c r="AJ148" s="13">
        <v>57.658000000000001</v>
      </c>
      <c r="AK148" s="13">
        <v>0.58099999999999996</v>
      </c>
      <c r="AL148" s="13">
        <v>21.297000000000001</v>
      </c>
      <c r="AM148" s="13" t="s">
        <v>25</v>
      </c>
      <c r="AN148" s="13">
        <v>79.536000000000001</v>
      </c>
      <c r="AO148" s="13">
        <v>1.167</v>
      </c>
      <c r="AP148" s="13">
        <v>0.23</v>
      </c>
      <c r="AQ148" s="13">
        <v>2E-3</v>
      </c>
      <c r="AR148" s="13">
        <v>1.7999999999999999E-2</v>
      </c>
      <c r="AS148" s="13">
        <v>1.417</v>
      </c>
      <c r="AT148" s="15">
        <v>15.272</v>
      </c>
      <c r="AU148" s="15">
        <v>14.667</v>
      </c>
      <c r="AV148" s="15">
        <v>11.987</v>
      </c>
      <c r="AW148" s="15" t="s">
        <v>25</v>
      </c>
      <c r="AX148" s="10" t="s">
        <v>6</v>
      </c>
      <c r="AY148" s="10" t="str">
        <f>IFERROR(VLOOKUP(B148,Sales!$B$4:$H$2834,7,FALSE),"Not Found")</f>
        <v>Cooperative</v>
      </c>
      <c r="AZ148" s="30">
        <f>IFERROR(SUMIFS(Sales!$K$4:$K$2834,Sales!$B$4:$B$2834,$B148,Sales!$G$4:$G$2834,$D148),"")</f>
        <v>85238</v>
      </c>
      <c r="BA148" s="30">
        <f>IFERROR(SUMIFS(Sales!$N$4:$N$2834,Sales!$B$4:$B$2834,$B148,Sales!$G$4:$G$2834,$D148),"")</f>
        <v>43596</v>
      </c>
      <c r="BB148" s="30">
        <f>IFERROR(SUMIFS(Sales!$Q$4:$Q$2834,Sales!$B$4:$B$2834,$B148,Sales!$G$4:$G$2834,$D148),"")</f>
        <v>165787</v>
      </c>
      <c r="BC148" s="30">
        <f t="shared" si="69"/>
        <v>294621</v>
      </c>
      <c r="BD148" s="33"/>
      <c r="BE148" s="35">
        <f t="shared" si="70"/>
        <v>9.5262676271146672E-3</v>
      </c>
      <c r="BF148" s="35">
        <f t="shared" si="71"/>
        <v>1.3762730525736306E-4</v>
      </c>
      <c r="BG148" s="35">
        <f t="shared" si="72"/>
        <v>1.2099863077322106E-2</v>
      </c>
      <c r="BH148" s="35">
        <f t="shared" si="73"/>
        <v>9.5851958957440236E-3</v>
      </c>
      <c r="BJ148" s="31">
        <f>IFERROR(SUMIFS(Sales!$J$4:$J$2834,Sales!$B$4:$B$2834,$B148,Sales!$G$4:$G$2834,$D148),"")</f>
        <v>10115.799999999999</v>
      </c>
      <c r="BK148" s="31">
        <f>IFERROR(SUMIFS(Sales!$M$4:$M$2834,Sales!$B$4:$B$2834,$B148,Sales!$G$4:$G$2834,$D148),"")</f>
        <v>4393.5</v>
      </c>
      <c r="BL148" s="31">
        <f>IFERROR(SUMIFS(Sales!$P$4:$P$2834,Sales!$B$4:$B$2834,$B148,Sales!$G$4:$G$2834,$D148),"")</f>
        <v>12319.4</v>
      </c>
      <c r="BM148" s="31">
        <f t="shared" si="74"/>
        <v>26828.699999999997</v>
      </c>
      <c r="BP148" s="36">
        <f t="shared" si="75"/>
        <v>0.98016149596260094</v>
      </c>
      <c r="BQ148" s="36">
        <f t="shared" si="76"/>
        <v>1.9838504037399066E-2</v>
      </c>
      <c r="BR148" s="36">
        <f t="shared" si="77"/>
        <v>0.98950701040253286</v>
      </c>
      <c r="BS148" s="36">
        <f t="shared" si="78"/>
        <v>1.0492989597467211E-2</v>
      </c>
    </row>
    <row r="149" spans="1:82" x14ac:dyDescent="0.35">
      <c r="A149" s="8">
        <v>2020</v>
      </c>
      <c r="B149" s="9">
        <v>8333</v>
      </c>
      <c r="C149" s="10" t="s">
        <v>259</v>
      </c>
      <c r="D149" s="10" t="s">
        <v>87</v>
      </c>
      <c r="E149" s="10" t="s">
        <v>88</v>
      </c>
      <c r="F149" s="11" t="s">
        <v>25</v>
      </c>
      <c r="G149" s="11" t="s">
        <v>25</v>
      </c>
      <c r="H149" s="11" t="s">
        <v>25</v>
      </c>
      <c r="I149" s="11" t="s">
        <v>25</v>
      </c>
      <c r="J149" s="11" t="s">
        <v>25</v>
      </c>
      <c r="K149" s="12" t="s">
        <v>25</v>
      </c>
      <c r="L149" s="12" t="s">
        <v>25</v>
      </c>
      <c r="M149" s="12" t="s">
        <v>25</v>
      </c>
      <c r="N149" s="12" t="s">
        <v>25</v>
      </c>
      <c r="O149" s="12" t="s">
        <v>25</v>
      </c>
      <c r="P149" s="13">
        <v>2280</v>
      </c>
      <c r="Q149" s="13" t="s">
        <v>25</v>
      </c>
      <c r="R149" s="13" t="s">
        <v>25</v>
      </c>
      <c r="S149" s="13" t="s">
        <v>25</v>
      </c>
      <c r="T149" s="13">
        <v>2280</v>
      </c>
      <c r="U149" s="14">
        <v>2.2999999999999998</v>
      </c>
      <c r="V149" s="14" t="s">
        <v>25</v>
      </c>
      <c r="W149" s="14" t="s">
        <v>25</v>
      </c>
      <c r="X149" s="14" t="s">
        <v>25</v>
      </c>
      <c r="Y149" s="14">
        <v>2.2999999999999998</v>
      </c>
      <c r="Z149" s="11" t="s">
        <v>25</v>
      </c>
      <c r="AA149" s="11" t="s">
        <v>25</v>
      </c>
      <c r="AB149" s="11" t="s">
        <v>25</v>
      </c>
      <c r="AC149" s="11" t="s">
        <v>25</v>
      </c>
      <c r="AD149" s="11" t="s">
        <v>25</v>
      </c>
      <c r="AE149" s="11" t="s">
        <v>25</v>
      </c>
      <c r="AF149" s="11" t="s">
        <v>25</v>
      </c>
      <c r="AG149" s="11" t="s">
        <v>25</v>
      </c>
      <c r="AH149" s="11" t="s">
        <v>25</v>
      </c>
      <c r="AI149" s="11" t="s">
        <v>25</v>
      </c>
      <c r="AJ149" s="13">
        <v>2.4</v>
      </c>
      <c r="AK149" s="13" t="s">
        <v>25</v>
      </c>
      <c r="AL149" s="13" t="s">
        <v>25</v>
      </c>
      <c r="AM149" s="13" t="s">
        <v>25</v>
      </c>
      <c r="AN149" s="13">
        <v>2.4</v>
      </c>
      <c r="AO149" s="13" t="s">
        <v>25</v>
      </c>
      <c r="AP149" s="13" t="s">
        <v>25</v>
      </c>
      <c r="AQ149" s="13" t="s">
        <v>25</v>
      </c>
      <c r="AR149" s="13" t="s">
        <v>25</v>
      </c>
      <c r="AS149" s="13" t="s">
        <v>25</v>
      </c>
      <c r="AT149" s="15">
        <v>10</v>
      </c>
      <c r="AU149" s="15">
        <v>0</v>
      </c>
      <c r="AV149" s="15">
        <v>0</v>
      </c>
      <c r="AW149" s="15">
        <v>0</v>
      </c>
      <c r="AX149" s="10" t="s">
        <v>6</v>
      </c>
      <c r="AY149" s="10" t="str">
        <f>IFERROR(VLOOKUP(B149,Sales!$B$4:$H$2834,7,FALSE),"Not Found")</f>
        <v>Cooperative</v>
      </c>
      <c r="AZ149" s="30">
        <f>IFERROR(SUMIFS(Sales!$K$4:$K$2834,Sales!$B$4:$B$2834,$B149,Sales!$G$4:$G$2834,$D149),"")</f>
        <v>264622</v>
      </c>
      <c r="BA149" s="30">
        <f>IFERROR(SUMIFS(Sales!$N$4:$N$2834,Sales!$B$4:$B$2834,$B149,Sales!$G$4:$G$2834,$D149),"")</f>
        <v>23975</v>
      </c>
      <c r="BB149" s="30">
        <f>IFERROR(SUMIFS(Sales!$Q$4:$Q$2834,Sales!$B$4:$B$2834,$B149,Sales!$G$4:$G$2834,$D149),"")</f>
        <v>7800</v>
      </c>
      <c r="BC149" s="30">
        <f t="shared" si="69"/>
        <v>296397</v>
      </c>
      <c r="BD149" s="33"/>
      <c r="BE149" s="35" t="str">
        <f t="shared" si="70"/>
        <v/>
      </c>
      <c r="BF149" s="35" t="str">
        <f t="shared" si="71"/>
        <v/>
      </c>
      <c r="BG149" s="35" t="str">
        <f t="shared" si="72"/>
        <v/>
      </c>
      <c r="BH149" s="35">
        <f t="shared" si="73"/>
        <v>0</v>
      </c>
      <c r="BJ149" s="31">
        <f>IFERROR(SUMIFS(Sales!$J$4:$J$2834,Sales!$B$4:$B$2834,$B149,Sales!$G$4:$G$2834,$D149),"")</f>
        <v>39236.300000000003</v>
      </c>
      <c r="BK149" s="31">
        <f>IFERROR(SUMIFS(Sales!$M$4:$M$2834,Sales!$B$4:$B$2834,$B149,Sales!$G$4:$G$2834,$D149),"")</f>
        <v>2619</v>
      </c>
      <c r="BL149" s="31">
        <f>IFERROR(SUMIFS(Sales!$P$4:$P$2834,Sales!$B$4:$B$2834,$B149,Sales!$G$4:$G$2834,$D149),"")</f>
        <v>726</v>
      </c>
      <c r="BM149" s="31">
        <f t="shared" si="74"/>
        <v>42581.3</v>
      </c>
      <c r="BP149" s="36" t="str">
        <f t="shared" si="75"/>
        <v/>
      </c>
      <c r="BQ149" s="36" t="str">
        <f t="shared" si="76"/>
        <v/>
      </c>
      <c r="BR149" s="36" t="str">
        <f t="shared" si="77"/>
        <v/>
      </c>
      <c r="BS149" s="36" t="str">
        <f t="shared" si="78"/>
        <v/>
      </c>
    </row>
    <row r="150" spans="1:82" x14ac:dyDescent="0.35">
      <c r="A150" s="8">
        <v>2020</v>
      </c>
      <c r="B150" s="9">
        <v>8449</v>
      </c>
      <c r="C150" s="10" t="s">
        <v>260</v>
      </c>
      <c r="D150" s="10" t="s">
        <v>79</v>
      </c>
      <c r="E150" s="10" t="s">
        <v>36</v>
      </c>
      <c r="F150" s="11" t="s">
        <v>25</v>
      </c>
      <c r="G150" s="11">
        <v>746.88699999999994</v>
      </c>
      <c r="H150" s="11" t="s">
        <v>25</v>
      </c>
      <c r="I150" s="11" t="s">
        <v>25</v>
      </c>
      <c r="J150" s="11">
        <v>746.88699999999994</v>
      </c>
      <c r="K150" s="12" t="s">
        <v>25</v>
      </c>
      <c r="L150" s="12">
        <v>8.8999999999999996E-2</v>
      </c>
      <c r="M150" s="12" t="s">
        <v>25</v>
      </c>
      <c r="N150" s="12" t="s">
        <v>25</v>
      </c>
      <c r="O150" s="12">
        <v>8.8999999999999996E-2</v>
      </c>
      <c r="P150" s="13" t="s">
        <v>25</v>
      </c>
      <c r="Q150" s="13">
        <v>32355</v>
      </c>
      <c r="R150" s="13" t="s">
        <v>25</v>
      </c>
      <c r="S150" s="13" t="s">
        <v>25</v>
      </c>
      <c r="T150" s="13">
        <v>32355</v>
      </c>
      <c r="U150" s="14" t="s">
        <v>25</v>
      </c>
      <c r="V150" s="14">
        <v>6.6000000000000003E-2</v>
      </c>
      <c r="W150" s="14" t="s">
        <v>25</v>
      </c>
      <c r="X150" s="14" t="s">
        <v>25</v>
      </c>
      <c r="Y150" s="14">
        <v>6.6000000000000003E-2</v>
      </c>
      <c r="Z150" s="11" t="s">
        <v>25</v>
      </c>
      <c r="AA150" s="11">
        <v>115.994</v>
      </c>
      <c r="AB150" s="11" t="s">
        <v>25</v>
      </c>
      <c r="AC150" s="11" t="s">
        <v>25</v>
      </c>
      <c r="AD150" s="11">
        <v>115.994</v>
      </c>
      <c r="AE150" s="11" t="s">
        <v>25</v>
      </c>
      <c r="AF150" s="11">
        <v>19.192</v>
      </c>
      <c r="AG150" s="11" t="s">
        <v>25</v>
      </c>
      <c r="AH150" s="11" t="s">
        <v>25</v>
      </c>
      <c r="AI150" s="11">
        <v>19.192</v>
      </c>
      <c r="AJ150" s="13" t="s">
        <v>25</v>
      </c>
      <c r="AK150" s="13">
        <v>1015.994</v>
      </c>
      <c r="AL150" s="13" t="s">
        <v>25</v>
      </c>
      <c r="AM150" s="13" t="s">
        <v>25</v>
      </c>
      <c r="AN150" s="13">
        <v>1015.994</v>
      </c>
      <c r="AO150" s="13" t="s">
        <v>25</v>
      </c>
      <c r="AP150" s="13">
        <v>119.19199999999999</v>
      </c>
      <c r="AQ150" s="13" t="s">
        <v>25</v>
      </c>
      <c r="AR150" s="13" t="s">
        <v>25</v>
      </c>
      <c r="AS150" s="13">
        <v>119.19199999999999</v>
      </c>
      <c r="AT150" s="15" t="s">
        <v>25</v>
      </c>
      <c r="AU150" s="15">
        <v>10</v>
      </c>
      <c r="AV150" s="15" t="s">
        <v>25</v>
      </c>
      <c r="AW150" s="15" t="s">
        <v>25</v>
      </c>
      <c r="AX150" s="10" t="s">
        <v>6</v>
      </c>
      <c r="AY150" s="10" t="str">
        <f>IFERROR(VLOOKUP(B150,Sales!$B$4:$H$2834,7,FALSE),"Not Found")</f>
        <v>Municipal</v>
      </c>
      <c r="AZ150" s="30">
        <f>IFERROR(SUMIFS(Sales!$K$4:$K$2834,Sales!$B$4:$B$2834,$B150,Sales!$G$4:$G$2834,$D150),"")</f>
        <v>117145</v>
      </c>
      <c r="BA150" s="30">
        <f>IFERROR(SUMIFS(Sales!$N$4:$N$2834,Sales!$B$4:$B$2834,$B150,Sales!$G$4:$G$2834,$D150),"")</f>
        <v>110404</v>
      </c>
      <c r="BB150" s="30">
        <f>IFERROR(SUMIFS(Sales!$Q$4:$Q$2834,Sales!$B$4:$B$2834,$B150,Sales!$G$4:$G$2834,$D150),"")</f>
        <v>306327</v>
      </c>
      <c r="BC150" s="30">
        <f t="shared" si="69"/>
        <v>533876</v>
      </c>
      <c r="BD150" s="33"/>
      <c r="BE150" s="35" t="str">
        <f t="shared" si="70"/>
        <v/>
      </c>
      <c r="BF150" s="35">
        <f t="shared" si="71"/>
        <v>6.765035687112785E-3</v>
      </c>
      <c r="BG150" s="35" t="str">
        <f t="shared" si="72"/>
        <v/>
      </c>
      <c r="BH150" s="35">
        <f t="shared" si="73"/>
        <v>1.3989896530280438E-3</v>
      </c>
      <c r="BJ150" s="31">
        <f>IFERROR(SUMIFS(Sales!$J$4:$J$2834,Sales!$B$4:$B$2834,$B150,Sales!$G$4:$G$2834,$D150),"")</f>
        <v>9962</v>
      </c>
      <c r="BK150" s="31">
        <f>IFERROR(SUMIFS(Sales!$M$4:$M$2834,Sales!$B$4:$B$2834,$B150,Sales!$G$4:$G$2834,$D150),"")</f>
        <v>8915</v>
      </c>
      <c r="BL150" s="31">
        <f>IFERROR(SUMIFS(Sales!$P$4:$P$2834,Sales!$B$4:$B$2834,$B150,Sales!$G$4:$G$2834,$D150),"")</f>
        <v>17938</v>
      </c>
      <c r="BM150" s="31">
        <f t="shared" si="74"/>
        <v>36815</v>
      </c>
      <c r="BP150" s="36" t="str">
        <f t="shared" si="75"/>
        <v/>
      </c>
      <c r="BQ150" s="36" t="str">
        <f t="shared" si="76"/>
        <v/>
      </c>
      <c r="BR150" s="36" t="str">
        <f t="shared" si="77"/>
        <v/>
      </c>
      <c r="BS150" s="36" t="str">
        <f t="shared" si="78"/>
        <v/>
      </c>
    </row>
    <row r="151" spans="1:82" x14ac:dyDescent="0.35">
      <c r="A151" s="8">
        <v>2020</v>
      </c>
      <c r="B151" s="9">
        <v>8566</v>
      </c>
      <c r="C151" s="10" t="s">
        <v>261</v>
      </c>
      <c r="D151" s="10" t="s">
        <v>136</v>
      </c>
      <c r="E151" s="10" t="s">
        <v>99</v>
      </c>
      <c r="F151" s="11">
        <v>3.4350000000000001</v>
      </c>
      <c r="G151" s="11">
        <v>396.49</v>
      </c>
      <c r="H151" s="11" t="s">
        <v>25</v>
      </c>
      <c r="I151" s="11" t="s">
        <v>25</v>
      </c>
      <c r="J151" s="11">
        <v>399.92500000000001</v>
      </c>
      <c r="K151" s="12" t="s">
        <v>25</v>
      </c>
      <c r="L151" s="12">
        <v>0.1</v>
      </c>
      <c r="M151" s="12" t="s">
        <v>25</v>
      </c>
      <c r="N151" s="12" t="s">
        <v>25</v>
      </c>
      <c r="O151" s="12">
        <v>0.1</v>
      </c>
      <c r="P151" s="13">
        <v>64.510000000000005</v>
      </c>
      <c r="Q151" s="13">
        <v>5392.45</v>
      </c>
      <c r="R151" s="13" t="s">
        <v>25</v>
      </c>
      <c r="S151" s="13" t="s">
        <v>25</v>
      </c>
      <c r="T151" s="13">
        <v>5456.96</v>
      </c>
      <c r="U151" s="14" t="s">
        <v>25</v>
      </c>
      <c r="V151" s="14">
        <v>0.1</v>
      </c>
      <c r="W151" s="14" t="s">
        <v>25</v>
      </c>
      <c r="X151" s="14" t="s">
        <v>25</v>
      </c>
      <c r="Y151" s="14">
        <v>0.1</v>
      </c>
      <c r="Z151" s="11">
        <v>1.48</v>
      </c>
      <c r="AA151" s="11">
        <v>12.92</v>
      </c>
      <c r="AB151" s="11" t="s">
        <v>25</v>
      </c>
      <c r="AC151" s="11" t="s">
        <v>25</v>
      </c>
      <c r="AD151" s="11">
        <v>14.4</v>
      </c>
      <c r="AE151" s="11" t="s">
        <v>25</v>
      </c>
      <c r="AF151" s="11" t="s">
        <v>25</v>
      </c>
      <c r="AG151" s="11" t="s">
        <v>25</v>
      </c>
      <c r="AH151" s="11" t="s">
        <v>25</v>
      </c>
      <c r="AI151" s="11" t="s">
        <v>25</v>
      </c>
      <c r="AJ151" s="13">
        <v>1.48</v>
      </c>
      <c r="AK151" s="13">
        <v>12.92</v>
      </c>
      <c r="AL151" s="13" t="s">
        <v>25</v>
      </c>
      <c r="AM151" s="13" t="s">
        <v>25</v>
      </c>
      <c r="AN151" s="13">
        <v>14.4</v>
      </c>
      <c r="AO151" s="13" t="s">
        <v>25</v>
      </c>
      <c r="AP151" s="13" t="s">
        <v>25</v>
      </c>
      <c r="AQ151" s="13" t="s">
        <v>25</v>
      </c>
      <c r="AR151" s="13" t="s">
        <v>25</v>
      </c>
      <c r="AS151" s="13" t="s">
        <v>25</v>
      </c>
      <c r="AT151" s="15">
        <v>15.27</v>
      </c>
      <c r="AU151" s="15">
        <v>15.67</v>
      </c>
      <c r="AV151" s="15" t="s">
        <v>25</v>
      </c>
      <c r="AW151" s="15" t="s">
        <v>25</v>
      </c>
      <c r="AX151" s="10" t="s">
        <v>6</v>
      </c>
      <c r="AY151" s="10" t="str">
        <f>IFERROR(VLOOKUP(B151,Sales!$B$4:$H$2834,7,FALSE),"Not Found")</f>
        <v>Cooperative</v>
      </c>
      <c r="AZ151" s="30">
        <f>IFERROR(SUMIFS(Sales!$K$4:$K$2834,Sales!$B$4:$B$2834,$B151,Sales!$G$4:$G$2834,$D151),"")</f>
        <v>147122</v>
      </c>
      <c r="BA151" s="30">
        <f>IFERROR(SUMIFS(Sales!$N$4:$N$2834,Sales!$B$4:$B$2834,$B151,Sales!$G$4:$G$2834,$D151),"")</f>
        <v>43330</v>
      </c>
      <c r="BB151" s="30">
        <f>IFERROR(SUMIFS(Sales!$Q$4:$Q$2834,Sales!$B$4:$B$2834,$B151,Sales!$G$4:$G$2834,$D151),"")</f>
        <v>443216</v>
      </c>
      <c r="BC151" s="30">
        <f t="shared" si="69"/>
        <v>633668</v>
      </c>
      <c r="BD151" s="33"/>
      <c r="BE151" s="35">
        <f t="shared" si="70"/>
        <v>2.3347969712211634E-5</v>
      </c>
      <c r="BF151" s="35">
        <f t="shared" si="71"/>
        <v>9.1504731133164093E-3</v>
      </c>
      <c r="BG151" s="35" t="str">
        <f t="shared" si="72"/>
        <v/>
      </c>
      <c r="BH151" s="35">
        <f t="shared" si="73"/>
        <v>6.3112702550862602E-4</v>
      </c>
      <c r="BJ151" s="31">
        <f>IFERROR(SUMIFS(Sales!$J$4:$J$2834,Sales!$B$4:$B$2834,$B151,Sales!$G$4:$G$2834,$D151),"")</f>
        <v>20255</v>
      </c>
      <c r="BK151" s="31">
        <f>IFERROR(SUMIFS(Sales!$M$4:$M$2834,Sales!$B$4:$B$2834,$B151,Sales!$G$4:$G$2834,$D151),"")</f>
        <v>4620</v>
      </c>
      <c r="BL151" s="31">
        <f>IFERROR(SUMIFS(Sales!$P$4:$P$2834,Sales!$B$4:$B$2834,$B151,Sales!$G$4:$G$2834,$D151),"")</f>
        <v>36279</v>
      </c>
      <c r="BM151" s="31">
        <f t="shared" si="74"/>
        <v>61154</v>
      </c>
      <c r="BP151" s="36" t="str">
        <f t="shared" si="75"/>
        <v/>
      </c>
      <c r="BQ151" s="36" t="str">
        <f t="shared" si="76"/>
        <v/>
      </c>
      <c r="BR151" s="36" t="str">
        <f t="shared" si="77"/>
        <v/>
      </c>
      <c r="BS151" s="36" t="str">
        <f t="shared" si="78"/>
        <v/>
      </c>
    </row>
    <row r="152" spans="1:82" x14ac:dyDescent="0.35">
      <c r="A152" s="8">
        <v>2020</v>
      </c>
      <c r="B152" s="9">
        <v>8570</v>
      </c>
      <c r="C152" s="10" t="s">
        <v>262</v>
      </c>
      <c r="D152" s="10" t="s">
        <v>157</v>
      </c>
      <c r="E152" s="10" t="s">
        <v>99</v>
      </c>
      <c r="F152" s="11">
        <v>56.23</v>
      </c>
      <c r="G152" s="11" t="s">
        <v>25</v>
      </c>
      <c r="H152" s="11">
        <v>1058.8499999999999</v>
      </c>
      <c r="I152" s="11" t="s">
        <v>25</v>
      </c>
      <c r="J152" s="11">
        <v>1115.08</v>
      </c>
      <c r="K152" s="12">
        <v>1.9E-2</v>
      </c>
      <c r="L152" s="12" t="s">
        <v>25</v>
      </c>
      <c r="M152" s="12">
        <v>0.25700000000000001</v>
      </c>
      <c r="N152" s="12" t="s">
        <v>25</v>
      </c>
      <c r="O152" s="12">
        <v>0.27600000000000002</v>
      </c>
      <c r="P152" s="13">
        <v>845.77</v>
      </c>
      <c r="Q152" s="13" t="s">
        <v>25</v>
      </c>
      <c r="R152" s="13">
        <v>13288.86</v>
      </c>
      <c r="S152" s="13" t="s">
        <v>25</v>
      </c>
      <c r="T152" s="13">
        <v>14134.63</v>
      </c>
      <c r="U152" s="14">
        <v>0.02</v>
      </c>
      <c r="V152" s="14" t="s">
        <v>25</v>
      </c>
      <c r="W152" s="14">
        <v>0.17799999999999999</v>
      </c>
      <c r="X152" s="14" t="s">
        <v>25</v>
      </c>
      <c r="Y152" s="14">
        <v>0.19800000000000001</v>
      </c>
      <c r="Z152" s="11">
        <v>37.25</v>
      </c>
      <c r="AA152" s="11" t="s">
        <v>25</v>
      </c>
      <c r="AB152" s="11">
        <v>30.98</v>
      </c>
      <c r="AC152" s="11" t="s">
        <v>25</v>
      </c>
      <c r="AD152" s="11">
        <v>68.23</v>
      </c>
      <c r="AE152" s="11" t="s">
        <v>25</v>
      </c>
      <c r="AF152" s="11" t="s">
        <v>25</v>
      </c>
      <c r="AG152" s="11" t="s">
        <v>25</v>
      </c>
      <c r="AH152" s="11" t="s">
        <v>25</v>
      </c>
      <c r="AI152" s="11" t="s">
        <v>25</v>
      </c>
      <c r="AJ152" s="13">
        <v>37.25</v>
      </c>
      <c r="AK152" s="13" t="s">
        <v>25</v>
      </c>
      <c r="AL152" s="13">
        <v>30.98</v>
      </c>
      <c r="AM152" s="13" t="s">
        <v>25</v>
      </c>
      <c r="AN152" s="13">
        <v>68.23</v>
      </c>
      <c r="AO152" s="13" t="s">
        <v>25</v>
      </c>
      <c r="AP152" s="13" t="s">
        <v>25</v>
      </c>
      <c r="AQ152" s="13" t="s">
        <v>25</v>
      </c>
      <c r="AR152" s="13" t="s">
        <v>25</v>
      </c>
      <c r="AS152" s="13" t="s">
        <v>25</v>
      </c>
      <c r="AT152" s="15">
        <v>14.91</v>
      </c>
      <c r="AU152" s="15" t="s">
        <v>25</v>
      </c>
      <c r="AV152" s="15">
        <v>19.2</v>
      </c>
      <c r="AW152" s="15" t="s">
        <v>25</v>
      </c>
      <c r="AX152" s="10" t="s">
        <v>6</v>
      </c>
      <c r="AY152" s="10" t="str">
        <f>IFERROR(VLOOKUP(B152,Sales!$B$4:$H$2834,7,FALSE),"Not Found")</f>
        <v>Cooperative</v>
      </c>
      <c r="AZ152" s="30">
        <f>IFERROR(SUMIFS(Sales!$K$4:$K$2834,Sales!$B$4:$B$2834,$B152,Sales!$G$4:$G$2834,$D152),"")</f>
        <v>56451</v>
      </c>
      <c r="BA152" s="30">
        <f>IFERROR(SUMIFS(Sales!$N$4:$N$2834,Sales!$B$4:$B$2834,$B152,Sales!$G$4:$G$2834,$D152),"")</f>
        <v>56167</v>
      </c>
      <c r="BB152" s="30">
        <f>IFERROR(SUMIFS(Sales!$Q$4:$Q$2834,Sales!$B$4:$B$2834,$B152,Sales!$G$4:$G$2834,$D152),"")</f>
        <v>268240</v>
      </c>
      <c r="BC152" s="30">
        <f t="shared" si="69"/>
        <v>380858</v>
      </c>
      <c r="BD152" s="33"/>
      <c r="BE152" s="35">
        <f t="shared" si="70"/>
        <v>9.9608510035251803E-4</v>
      </c>
      <c r="BF152" s="35" t="str">
        <f t="shared" si="71"/>
        <v/>
      </c>
      <c r="BG152" s="35">
        <f t="shared" si="72"/>
        <v>3.9473978526692512E-3</v>
      </c>
      <c r="BH152" s="35">
        <f t="shared" si="73"/>
        <v>2.9278103650179329E-3</v>
      </c>
      <c r="BJ152" s="31">
        <f>IFERROR(SUMIFS(Sales!$J$4:$J$2834,Sales!$B$4:$B$2834,$B152,Sales!$G$4:$G$2834,$D152),"")</f>
        <v>7096.1</v>
      </c>
      <c r="BK152" s="31">
        <f>IFERROR(SUMIFS(Sales!$M$4:$M$2834,Sales!$B$4:$B$2834,$B152,Sales!$G$4:$G$2834,$D152),"")</f>
        <v>7247.7</v>
      </c>
      <c r="BL152" s="31">
        <f>IFERROR(SUMIFS(Sales!$P$4:$P$2834,Sales!$B$4:$B$2834,$B152,Sales!$G$4:$G$2834,$D152),"")</f>
        <v>28625.8</v>
      </c>
      <c r="BM152" s="31">
        <f t="shared" si="74"/>
        <v>42969.599999999999</v>
      </c>
      <c r="BP152" s="36" t="str">
        <f t="shared" si="75"/>
        <v/>
      </c>
      <c r="BQ152" s="36" t="str">
        <f t="shared" si="76"/>
        <v/>
      </c>
      <c r="BR152" s="36" t="str">
        <f t="shared" si="77"/>
        <v/>
      </c>
      <c r="BS152" s="36" t="str">
        <f t="shared" si="78"/>
        <v/>
      </c>
    </row>
    <row r="153" spans="1:82" x14ac:dyDescent="0.35">
      <c r="A153" s="8">
        <v>2020</v>
      </c>
      <c r="B153" s="9">
        <v>8570</v>
      </c>
      <c r="C153" s="10" t="s">
        <v>262</v>
      </c>
      <c r="D153" s="10" t="s">
        <v>114</v>
      </c>
      <c r="E153" s="10" t="s">
        <v>99</v>
      </c>
      <c r="F153" s="11">
        <v>4.78</v>
      </c>
      <c r="G153" s="11" t="s">
        <v>25</v>
      </c>
      <c r="H153" s="11">
        <v>141.86000000000001</v>
      </c>
      <c r="I153" s="11" t="s">
        <v>25</v>
      </c>
      <c r="J153" s="11">
        <v>146.63999999999999</v>
      </c>
      <c r="K153" s="12">
        <v>1E-3</v>
      </c>
      <c r="L153" s="12" t="s">
        <v>25</v>
      </c>
      <c r="M153" s="12">
        <v>3.5999999999999997E-2</v>
      </c>
      <c r="N153" s="12" t="s">
        <v>25</v>
      </c>
      <c r="O153" s="12">
        <v>3.6999999999999998E-2</v>
      </c>
      <c r="P153" s="13">
        <v>71.5</v>
      </c>
      <c r="Q153" s="13" t="s">
        <v>25</v>
      </c>
      <c r="R153" s="13">
        <v>1771.57</v>
      </c>
      <c r="S153" s="13" t="s">
        <v>25</v>
      </c>
      <c r="T153" s="13">
        <v>1843.07</v>
      </c>
      <c r="U153" s="14">
        <v>1E-3</v>
      </c>
      <c r="V153" s="14" t="s">
        <v>25</v>
      </c>
      <c r="W153" s="14">
        <v>2.4E-2</v>
      </c>
      <c r="X153" s="14" t="s">
        <v>25</v>
      </c>
      <c r="Y153" s="14">
        <v>2.5000000000000001E-2</v>
      </c>
      <c r="Z153" s="11">
        <v>4.0199999999999996</v>
      </c>
      <c r="AA153" s="11" t="s">
        <v>25</v>
      </c>
      <c r="AB153" s="11">
        <v>6.15</v>
      </c>
      <c r="AC153" s="11" t="s">
        <v>25</v>
      </c>
      <c r="AD153" s="11">
        <v>10.17</v>
      </c>
      <c r="AE153" s="11" t="s">
        <v>25</v>
      </c>
      <c r="AF153" s="11" t="s">
        <v>25</v>
      </c>
      <c r="AG153" s="11" t="s">
        <v>25</v>
      </c>
      <c r="AH153" s="11" t="s">
        <v>25</v>
      </c>
      <c r="AI153" s="11" t="s">
        <v>25</v>
      </c>
      <c r="AJ153" s="13">
        <v>4.0199999999999996</v>
      </c>
      <c r="AK153" s="13" t="s">
        <v>25</v>
      </c>
      <c r="AL153" s="13">
        <v>6.15</v>
      </c>
      <c r="AM153" s="13" t="s">
        <v>25</v>
      </c>
      <c r="AN153" s="13">
        <v>10.17</v>
      </c>
      <c r="AO153" s="13" t="s">
        <v>25</v>
      </c>
      <c r="AP153" s="13" t="s">
        <v>25</v>
      </c>
      <c r="AQ153" s="13" t="s">
        <v>25</v>
      </c>
      <c r="AR153" s="13" t="s">
        <v>25</v>
      </c>
      <c r="AS153" s="13" t="s">
        <v>25</v>
      </c>
      <c r="AT153" s="15">
        <v>14.91</v>
      </c>
      <c r="AU153" s="15" t="s">
        <v>25</v>
      </c>
      <c r="AV153" s="15">
        <v>19.2</v>
      </c>
      <c r="AW153" s="15" t="s">
        <v>25</v>
      </c>
      <c r="AX153" s="10" t="s">
        <v>6</v>
      </c>
      <c r="AY153" s="10" t="str">
        <f>IFERROR(VLOOKUP(B153,Sales!$B$4:$H$2834,7,FALSE),"Not Found")</f>
        <v>Cooperative</v>
      </c>
      <c r="AZ153" s="30">
        <f>IFERROR(SUMIFS(Sales!$K$4:$K$2834,Sales!$B$4:$B$2834,$B153,Sales!$G$4:$G$2834,$D153),"")</f>
        <v>8268</v>
      </c>
      <c r="BA153" s="30">
        <f>IFERROR(SUMIFS(Sales!$N$4:$N$2834,Sales!$B$4:$B$2834,$B153,Sales!$G$4:$G$2834,$D153),"")</f>
        <v>7791</v>
      </c>
      <c r="BB153" s="30">
        <f>IFERROR(SUMIFS(Sales!$Q$4:$Q$2834,Sales!$B$4:$B$2834,$B153,Sales!$G$4:$G$2834,$D153),"")</f>
        <v>74984</v>
      </c>
      <c r="BC153" s="30">
        <f t="shared" si="69"/>
        <v>91043</v>
      </c>
      <c r="BD153" s="33"/>
      <c r="BE153" s="35">
        <f t="shared" si="70"/>
        <v>5.7813255926463479E-4</v>
      </c>
      <c r="BF153" s="35" t="str">
        <f t="shared" si="71"/>
        <v/>
      </c>
      <c r="BG153" s="35">
        <f t="shared" si="72"/>
        <v>1.8918702656566737E-3</v>
      </c>
      <c r="BH153" s="35">
        <f t="shared" si="73"/>
        <v>1.6106674867919556E-3</v>
      </c>
      <c r="BJ153" s="31">
        <f>IFERROR(SUMIFS(Sales!$J$4:$J$2834,Sales!$B$4:$B$2834,$B153,Sales!$G$4:$G$2834,$D153),"")</f>
        <v>1081.9000000000001</v>
      </c>
      <c r="BK153" s="31">
        <f>IFERROR(SUMIFS(Sales!$M$4:$M$2834,Sales!$B$4:$B$2834,$B153,Sales!$G$4:$G$2834,$D153),"")</f>
        <v>996.7</v>
      </c>
      <c r="BL153" s="31">
        <f>IFERROR(SUMIFS(Sales!$P$4:$P$2834,Sales!$B$4:$B$2834,$B153,Sales!$G$4:$G$2834,$D153),"")</f>
        <v>9367.7000000000007</v>
      </c>
      <c r="BM153" s="31">
        <f t="shared" si="74"/>
        <v>11446.300000000001</v>
      </c>
      <c r="BP153" s="36" t="str">
        <f t="shared" si="75"/>
        <v/>
      </c>
      <c r="BQ153" s="36" t="str">
        <f t="shared" si="76"/>
        <v/>
      </c>
      <c r="BR153" s="36" t="str">
        <f t="shared" si="77"/>
        <v/>
      </c>
      <c r="BS153" s="36" t="str">
        <f t="shared" si="78"/>
        <v/>
      </c>
    </row>
    <row r="154" spans="1:82" x14ac:dyDescent="0.35">
      <c r="A154" s="8">
        <v>2020</v>
      </c>
      <c r="B154" s="9">
        <v>8620</v>
      </c>
      <c r="C154" s="10" t="s">
        <v>263</v>
      </c>
      <c r="D154" s="10" t="s">
        <v>59</v>
      </c>
      <c r="E154" s="10" t="s">
        <v>60</v>
      </c>
      <c r="F154" s="11">
        <v>2262</v>
      </c>
      <c r="G154" s="11" t="s">
        <v>25</v>
      </c>
      <c r="H154" s="11" t="s">
        <v>25</v>
      </c>
      <c r="I154" s="11" t="s">
        <v>25</v>
      </c>
      <c r="J154" s="11">
        <v>2262</v>
      </c>
      <c r="K154" s="12">
        <v>0.56000000000000005</v>
      </c>
      <c r="L154" s="12" t="s">
        <v>25</v>
      </c>
      <c r="M154" s="12" t="s">
        <v>25</v>
      </c>
      <c r="N154" s="12" t="s">
        <v>25</v>
      </c>
      <c r="O154" s="12">
        <v>0.56000000000000005</v>
      </c>
      <c r="P154" s="13">
        <v>2262</v>
      </c>
      <c r="Q154" s="13" t="s">
        <v>25</v>
      </c>
      <c r="R154" s="13" t="s">
        <v>25</v>
      </c>
      <c r="S154" s="13" t="s">
        <v>25</v>
      </c>
      <c r="T154" s="13">
        <v>2262</v>
      </c>
      <c r="U154" s="14">
        <v>0.56000000000000005</v>
      </c>
      <c r="V154" s="14" t="s">
        <v>25</v>
      </c>
      <c r="W154" s="14" t="s">
        <v>25</v>
      </c>
      <c r="X154" s="14" t="s">
        <v>25</v>
      </c>
      <c r="Y154" s="14">
        <v>0.56000000000000005</v>
      </c>
      <c r="Z154" s="11">
        <v>47</v>
      </c>
      <c r="AA154" s="11" t="s">
        <v>25</v>
      </c>
      <c r="AB154" s="11" t="s">
        <v>25</v>
      </c>
      <c r="AC154" s="11" t="s">
        <v>25</v>
      </c>
      <c r="AD154" s="11">
        <v>47</v>
      </c>
      <c r="AE154" s="11" t="s">
        <v>25</v>
      </c>
      <c r="AF154" s="11" t="s">
        <v>25</v>
      </c>
      <c r="AG154" s="11" t="s">
        <v>25</v>
      </c>
      <c r="AH154" s="11" t="s">
        <v>25</v>
      </c>
      <c r="AI154" s="11" t="s">
        <v>25</v>
      </c>
      <c r="AJ154" s="13">
        <v>47</v>
      </c>
      <c r="AK154" s="13" t="s">
        <v>25</v>
      </c>
      <c r="AL154" s="13" t="s">
        <v>25</v>
      </c>
      <c r="AM154" s="13" t="s">
        <v>25</v>
      </c>
      <c r="AN154" s="13">
        <v>47</v>
      </c>
      <c r="AO154" s="13" t="s">
        <v>25</v>
      </c>
      <c r="AP154" s="13" t="s">
        <v>25</v>
      </c>
      <c r="AQ154" s="13" t="s">
        <v>25</v>
      </c>
      <c r="AR154" s="13" t="s">
        <v>25</v>
      </c>
      <c r="AS154" s="13" t="s">
        <v>25</v>
      </c>
      <c r="AT154" s="15">
        <v>1</v>
      </c>
      <c r="AU154" s="15" t="s">
        <v>25</v>
      </c>
      <c r="AV154" s="15" t="s">
        <v>25</v>
      </c>
      <c r="AW154" s="15" t="s">
        <v>25</v>
      </c>
      <c r="AX154" s="10" t="s">
        <v>6</v>
      </c>
      <c r="AY154" s="10" t="str">
        <f>IFERROR(VLOOKUP(B154,Sales!$B$4:$H$2834,7,FALSE),"Not Found")</f>
        <v>Cooperative</v>
      </c>
      <c r="AZ154" s="30">
        <f>IFERROR(SUMIFS(Sales!$K$4:$K$2834,Sales!$B$4:$B$2834,$B154,Sales!$G$4:$G$2834,$D154),"")</f>
        <v>426491</v>
      </c>
      <c r="BA154" s="30">
        <f>IFERROR(SUMIFS(Sales!$N$4:$N$2834,Sales!$B$4:$B$2834,$B154,Sales!$G$4:$G$2834,$D154),"")</f>
        <v>144237</v>
      </c>
      <c r="BB154" s="30">
        <f>IFERROR(SUMIFS(Sales!$Q$4:$Q$2834,Sales!$B$4:$B$2834,$B154,Sales!$G$4:$G$2834,$D154),"")</f>
        <v>11902</v>
      </c>
      <c r="BC154" s="30">
        <f t="shared" si="69"/>
        <v>582630</v>
      </c>
      <c r="BD154" s="33"/>
      <c r="BE154" s="35">
        <f t="shared" si="70"/>
        <v>5.3037461517359101E-3</v>
      </c>
      <c r="BF154" s="35" t="str">
        <f t="shared" si="71"/>
        <v/>
      </c>
      <c r="BG154" s="35" t="str">
        <f t="shared" si="72"/>
        <v/>
      </c>
      <c r="BH154" s="35">
        <f t="shared" si="73"/>
        <v>3.8823953452448382E-3</v>
      </c>
      <c r="BJ154" s="31">
        <f>IFERROR(SUMIFS(Sales!$J$4:$J$2834,Sales!$B$4:$B$2834,$B154,Sales!$G$4:$G$2834,$D154),"")</f>
        <v>44224</v>
      </c>
      <c r="BK154" s="31">
        <f>IFERROR(SUMIFS(Sales!$M$4:$M$2834,Sales!$B$4:$B$2834,$B154,Sales!$G$4:$G$2834,$D154),"")</f>
        <v>14748</v>
      </c>
      <c r="BL154" s="31">
        <f>IFERROR(SUMIFS(Sales!$P$4:$P$2834,Sales!$B$4:$B$2834,$B154,Sales!$G$4:$G$2834,$D154),"")</f>
        <v>536</v>
      </c>
      <c r="BM154" s="31">
        <f t="shared" si="74"/>
        <v>59508</v>
      </c>
      <c r="BP154" s="36" t="str">
        <f t="shared" si="75"/>
        <v/>
      </c>
      <c r="BQ154" s="36" t="str">
        <f t="shared" si="76"/>
        <v/>
      </c>
      <c r="BR154" s="36" t="str">
        <f t="shared" si="77"/>
        <v/>
      </c>
      <c r="BS154" s="36" t="str">
        <f t="shared" si="78"/>
        <v/>
      </c>
    </row>
    <row r="155" spans="1:82" x14ac:dyDescent="0.35">
      <c r="A155" s="8">
        <v>2020</v>
      </c>
      <c r="B155" s="9">
        <v>8699</v>
      </c>
      <c r="C155" s="10" t="s">
        <v>264</v>
      </c>
      <c r="D155" s="10" t="s">
        <v>265</v>
      </c>
      <c r="E155" s="10" t="s">
        <v>75</v>
      </c>
      <c r="F155" s="11">
        <v>42</v>
      </c>
      <c r="G155" s="11">
        <v>2</v>
      </c>
      <c r="H155" s="11">
        <v>0</v>
      </c>
      <c r="I155" s="11">
        <v>0</v>
      </c>
      <c r="J155" s="11">
        <v>44</v>
      </c>
      <c r="K155" s="12">
        <v>5.0000000000000001E-3</v>
      </c>
      <c r="L155" s="12">
        <v>1E-3</v>
      </c>
      <c r="M155" s="12">
        <v>0</v>
      </c>
      <c r="N155" s="12">
        <v>0</v>
      </c>
      <c r="O155" s="12">
        <v>6.0000000000000001E-3</v>
      </c>
      <c r="P155" s="13">
        <v>1144.2729999999999</v>
      </c>
      <c r="Q155" s="13">
        <v>66.287999999999997</v>
      </c>
      <c r="R155" s="13">
        <v>0</v>
      </c>
      <c r="S155" s="13">
        <v>0</v>
      </c>
      <c r="T155" s="13">
        <v>1210.5609999999999</v>
      </c>
      <c r="U155" s="14">
        <v>4.4999999999999998E-2</v>
      </c>
      <c r="V155" s="14">
        <v>1E-3</v>
      </c>
      <c r="W155" s="14">
        <v>0</v>
      </c>
      <c r="X155" s="14">
        <v>0</v>
      </c>
      <c r="Y155" s="14">
        <v>4.5999999999999999E-2</v>
      </c>
      <c r="Z155" s="11">
        <v>17.559999999999999</v>
      </c>
      <c r="AA155" s="11">
        <v>0.3</v>
      </c>
      <c r="AB155" s="11">
        <v>0</v>
      </c>
      <c r="AC155" s="11">
        <v>0</v>
      </c>
      <c r="AD155" s="11">
        <v>17.86</v>
      </c>
      <c r="AE155" s="11">
        <v>4.05</v>
      </c>
      <c r="AF155" s="11">
        <v>0.18</v>
      </c>
      <c r="AG155" s="11">
        <v>0</v>
      </c>
      <c r="AH155" s="11">
        <v>0</v>
      </c>
      <c r="AI155" s="11">
        <v>4.2300000000000004</v>
      </c>
      <c r="AJ155" s="13">
        <v>17.559999999999999</v>
      </c>
      <c r="AK155" s="13">
        <v>3</v>
      </c>
      <c r="AL155" s="13">
        <v>0</v>
      </c>
      <c r="AM155" s="13">
        <v>0</v>
      </c>
      <c r="AN155" s="13">
        <v>20.56</v>
      </c>
      <c r="AO155" s="13">
        <v>4.05</v>
      </c>
      <c r="AP155" s="13">
        <v>0.18</v>
      </c>
      <c r="AQ155" s="13">
        <v>0</v>
      </c>
      <c r="AR155" s="13">
        <v>0</v>
      </c>
      <c r="AS155" s="13">
        <v>4.2300000000000004</v>
      </c>
      <c r="AT155" s="15">
        <v>22.18</v>
      </c>
      <c r="AU155" s="15">
        <v>12</v>
      </c>
      <c r="AV155" s="15" t="s">
        <v>25</v>
      </c>
      <c r="AW155" s="15" t="s">
        <v>25</v>
      </c>
      <c r="AX155" s="10" t="s">
        <v>6</v>
      </c>
      <c r="AY155" s="10" t="str">
        <f>IFERROR(VLOOKUP(B155,Sales!$B$4:$H$2834,7,FALSE),"Not Found")</f>
        <v>Cooperative</v>
      </c>
      <c r="AZ155" s="30">
        <f>IFERROR(SUMIFS(Sales!$K$4:$K$2834,Sales!$B$4:$B$2834,$B155,Sales!$G$4:$G$2834,$D155),"")</f>
        <v>30710</v>
      </c>
      <c r="BA155" s="30">
        <f>IFERROR(SUMIFS(Sales!$N$4:$N$2834,Sales!$B$4:$B$2834,$B155,Sales!$G$4:$G$2834,$D155),"")</f>
        <v>4002</v>
      </c>
      <c r="BB155" s="30">
        <f>IFERROR(SUMIFS(Sales!$Q$4:$Q$2834,Sales!$B$4:$B$2834,$B155,Sales!$G$4:$G$2834,$D155),"")</f>
        <v>2</v>
      </c>
      <c r="BC155" s="30">
        <f t="shared" si="69"/>
        <v>34714</v>
      </c>
      <c r="BD155" s="33"/>
      <c r="BE155" s="35">
        <f t="shared" si="70"/>
        <v>1.3676326929338977E-3</v>
      </c>
      <c r="BF155" s="35">
        <f t="shared" si="71"/>
        <v>4.9975012493753122E-4</v>
      </c>
      <c r="BG155" s="35">
        <f t="shared" si="72"/>
        <v>0</v>
      </c>
      <c r="BH155" s="35">
        <f t="shared" si="73"/>
        <v>1.2675001440341073E-3</v>
      </c>
      <c r="BJ155" s="31">
        <f>IFERROR(SUMIFS(Sales!$J$4:$J$2834,Sales!$B$4:$B$2834,$B155,Sales!$G$4:$G$2834,$D155),"")</f>
        <v>2595.9</v>
      </c>
      <c r="BK155" s="31">
        <f>IFERROR(SUMIFS(Sales!$M$4:$M$2834,Sales!$B$4:$B$2834,$B155,Sales!$G$4:$G$2834,$D155),"")</f>
        <v>358.3</v>
      </c>
      <c r="BL155" s="31">
        <f>IFERROR(SUMIFS(Sales!$P$4:$P$2834,Sales!$B$4:$B$2834,$B155,Sales!$G$4:$G$2834,$D155),"")</f>
        <v>1.3</v>
      </c>
      <c r="BM155" s="31">
        <f t="shared" si="74"/>
        <v>2955.5000000000005</v>
      </c>
      <c r="BP155" s="36">
        <f t="shared" si="75"/>
        <v>0.81258676538639518</v>
      </c>
      <c r="BQ155" s="36">
        <f t="shared" si="76"/>
        <v>0.18741323461360482</v>
      </c>
      <c r="BR155" s="36">
        <f t="shared" si="77"/>
        <v>0.625</v>
      </c>
      <c r="BS155" s="36">
        <f t="shared" si="78"/>
        <v>0.375</v>
      </c>
    </row>
    <row r="156" spans="1:82" x14ac:dyDescent="0.35">
      <c r="A156" s="8">
        <v>2020</v>
      </c>
      <c r="B156" s="9">
        <v>8699</v>
      </c>
      <c r="C156" s="10" t="s">
        <v>264</v>
      </c>
      <c r="D156" s="10" t="s">
        <v>74</v>
      </c>
      <c r="E156" s="10" t="s">
        <v>75</v>
      </c>
      <c r="F156" s="11">
        <v>1384</v>
      </c>
      <c r="G156" s="11">
        <v>1349</v>
      </c>
      <c r="H156" s="11">
        <v>205</v>
      </c>
      <c r="I156" s="11">
        <v>0</v>
      </c>
      <c r="J156" s="11">
        <v>2938</v>
      </c>
      <c r="K156" s="12">
        <v>0.158</v>
      </c>
      <c r="L156" s="12">
        <v>0.154</v>
      </c>
      <c r="M156" s="12">
        <v>0.02</v>
      </c>
      <c r="N156" s="12">
        <v>0</v>
      </c>
      <c r="O156" s="12">
        <v>0.33200000000000002</v>
      </c>
      <c r="P156" s="13">
        <v>11461</v>
      </c>
      <c r="Q156" s="13">
        <v>7439.1149999999998</v>
      </c>
      <c r="R156" s="13">
        <v>1746.425</v>
      </c>
      <c r="S156" s="13">
        <v>0</v>
      </c>
      <c r="T156" s="13">
        <v>20646.54</v>
      </c>
      <c r="U156" s="14">
        <v>1.3080000000000001</v>
      </c>
      <c r="V156" s="14">
        <v>3.9E-2</v>
      </c>
      <c r="W156" s="14">
        <v>3.6999999999999998E-2</v>
      </c>
      <c r="X156" s="14">
        <v>0</v>
      </c>
      <c r="Y156" s="14">
        <v>1.3839999999999999</v>
      </c>
      <c r="Z156" s="11">
        <v>529.41999999999996</v>
      </c>
      <c r="AA156" s="11">
        <v>197.25</v>
      </c>
      <c r="AB156" s="11">
        <v>42.35</v>
      </c>
      <c r="AC156" s="11">
        <v>0</v>
      </c>
      <c r="AD156" s="11">
        <v>769.02</v>
      </c>
      <c r="AE156" s="11">
        <v>129.94999999999999</v>
      </c>
      <c r="AF156" s="11">
        <v>132.69999999999999</v>
      </c>
      <c r="AG156" s="11">
        <v>20.23</v>
      </c>
      <c r="AH156" s="11">
        <v>0</v>
      </c>
      <c r="AI156" s="11">
        <v>282.88</v>
      </c>
      <c r="AJ156" s="13">
        <v>529.41999999999996</v>
      </c>
      <c r="AK156" s="13">
        <v>197.25</v>
      </c>
      <c r="AL156" s="13">
        <v>42.35</v>
      </c>
      <c r="AM156" s="13">
        <v>0</v>
      </c>
      <c r="AN156" s="13">
        <v>769.02</v>
      </c>
      <c r="AO156" s="13">
        <v>129.94999999999999</v>
      </c>
      <c r="AP156" s="13">
        <v>132.69999999999999</v>
      </c>
      <c r="AQ156" s="13">
        <v>20.23</v>
      </c>
      <c r="AR156" s="13">
        <v>0</v>
      </c>
      <c r="AS156" s="13">
        <v>282.88</v>
      </c>
      <c r="AT156" s="15">
        <v>18.3</v>
      </c>
      <c r="AU156" s="15">
        <v>7.72</v>
      </c>
      <c r="AV156" s="15">
        <v>7.65</v>
      </c>
      <c r="AW156" s="15" t="s">
        <v>25</v>
      </c>
      <c r="AX156" s="10" t="s">
        <v>6</v>
      </c>
      <c r="AY156" s="10" t="str">
        <f>IFERROR(VLOOKUP(B156,Sales!$B$4:$H$2834,7,FALSE),"Not Found")</f>
        <v>Cooperative</v>
      </c>
      <c r="AZ156" s="30">
        <f>IFERROR(SUMIFS(Sales!$K$4:$K$2834,Sales!$B$4:$B$2834,$B156,Sales!$G$4:$G$2834,$D156),"")</f>
        <v>664756</v>
      </c>
      <c r="BA156" s="30">
        <f>IFERROR(SUMIFS(Sales!$N$4:$N$2834,Sales!$B$4:$B$2834,$B156,Sales!$G$4:$G$2834,$D156),"")</f>
        <v>178511</v>
      </c>
      <c r="BB156" s="30">
        <f>IFERROR(SUMIFS(Sales!$Q$4:$Q$2834,Sales!$B$4:$B$2834,$B156,Sales!$G$4:$G$2834,$D156),"")</f>
        <v>96048</v>
      </c>
      <c r="BC156" s="30">
        <f t="shared" si="69"/>
        <v>939315</v>
      </c>
      <c r="BD156" s="33"/>
      <c r="BE156" s="35">
        <f t="shared" si="70"/>
        <v>2.0819669171846513E-3</v>
      </c>
      <c r="BF156" s="35">
        <f t="shared" si="71"/>
        <v>7.5569572743416375E-3</v>
      </c>
      <c r="BG156" s="35">
        <f t="shared" si="72"/>
        <v>2.1343494919207062E-3</v>
      </c>
      <c r="BH156" s="35">
        <f t="shared" si="73"/>
        <v>3.1278112241367381E-3</v>
      </c>
      <c r="BJ156" s="31">
        <f>IFERROR(SUMIFS(Sales!$J$4:$J$2834,Sales!$B$4:$B$2834,$B156,Sales!$G$4:$G$2834,$D156),"")</f>
        <v>55935.9</v>
      </c>
      <c r="BK156" s="31">
        <f>IFERROR(SUMIFS(Sales!$M$4:$M$2834,Sales!$B$4:$B$2834,$B156,Sales!$G$4:$G$2834,$D156),"")</f>
        <v>15520</v>
      </c>
      <c r="BL156" s="31">
        <f>IFERROR(SUMIFS(Sales!$P$4:$P$2834,Sales!$B$4:$B$2834,$B156,Sales!$G$4:$G$2834,$D156),"")</f>
        <v>5832.8</v>
      </c>
      <c r="BM156" s="31">
        <f t="shared" si="74"/>
        <v>77288.7</v>
      </c>
      <c r="BP156" s="36">
        <f t="shared" si="75"/>
        <v>0.80291793681847834</v>
      </c>
      <c r="BQ156" s="36">
        <f t="shared" si="76"/>
        <v>0.19708206318152177</v>
      </c>
      <c r="BR156" s="36">
        <f t="shared" si="77"/>
        <v>0.61039920515629387</v>
      </c>
      <c r="BS156" s="36">
        <f t="shared" si="78"/>
        <v>0.38960079484370619</v>
      </c>
    </row>
    <row r="157" spans="1:82" x14ac:dyDescent="0.35">
      <c r="A157" s="8">
        <v>2020</v>
      </c>
      <c r="B157" s="9">
        <v>8723</v>
      </c>
      <c r="C157" s="10" t="s">
        <v>266</v>
      </c>
      <c r="D157" s="10" t="s">
        <v>70</v>
      </c>
      <c r="E157" s="10" t="s">
        <v>36</v>
      </c>
      <c r="F157" s="11">
        <v>2268</v>
      </c>
      <c r="G157" s="11">
        <v>2714</v>
      </c>
      <c r="H157" s="11">
        <v>7753</v>
      </c>
      <c r="I157" s="11" t="s">
        <v>25</v>
      </c>
      <c r="J157" s="11">
        <v>12735</v>
      </c>
      <c r="K157" s="12">
        <v>1.2</v>
      </c>
      <c r="L157" s="12">
        <v>1.02</v>
      </c>
      <c r="M157" s="12">
        <v>1.9</v>
      </c>
      <c r="N157" s="12" t="s">
        <v>25</v>
      </c>
      <c r="O157" s="12">
        <v>4.12</v>
      </c>
      <c r="P157" s="13">
        <v>29484</v>
      </c>
      <c r="Q157" s="13">
        <v>35282</v>
      </c>
      <c r="R157" s="13">
        <v>100789</v>
      </c>
      <c r="S157" s="13" t="s">
        <v>25</v>
      </c>
      <c r="T157" s="13">
        <v>165555</v>
      </c>
      <c r="U157" s="14">
        <v>1.2</v>
      </c>
      <c r="V157" s="14">
        <v>1.02</v>
      </c>
      <c r="W157" s="14">
        <v>1.9</v>
      </c>
      <c r="X157" s="14" t="s">
        <v>25</v>
      </c>
      <c r="Y157" s="14">
        <v>4.12</v>
      </c>
      <c r="Z157" s="11">
        <v>335.93200000000002</v>
      </c>
      <c r="AA157" s="11">
        <v>177.072</v>
      </c>
      <c r="AB157" s="11">
        <v>328.84699999999998</v>
      </c>
      <c r="AC157" s="11" t="s">
        <v>25</v>
      </c>
      <c r="AD157" s="11">
        <v>841.851</v>
      </c>
      <c r="AE157" s="11">
        <v>121.387</v>
      </c>
      <c r="AF157" s="11">
        <v>62.171999999999997</v>
      </c>
      <c r="AG157" s="11">
        <v>115.464</v>
      </c>
      <c r="AH157" s="11" t="s">
        <v>25</v>
      </c>
      <c r="AI157" s="11">
        <v>299.02300000000002</v>
      </c>
      <c r="AJ157" s="13">
        <v>335.93200000000002</v>
      </c>
      <c r="AK157" s="13">
        <v>177.072</v>
      </c>
      <c r="AL157" s="13">
        <v>328.84699999999998</v>
      </c>
      <c r="AM157" s="13" t="s">
        <v>25</v>
      </c>
      <c r="AN157" s="13">
        <v>841.851</v>
      </c>
      <c r="AO157" s="13">
        <v>121.387</v>
      </c>
      <c r="AP157" s="13">
        <v>62.171999999999997</v>
      </c>
      <c r="AQ157" s="13">
        <v>115.464</v>
      </c>
      <c r="AR157" s="13" t="s">
        <v>25</v>
      </c>
      <c r="AS157" s="13">
        <v>299.02300000000002</v>
      </c>
      <c r="AT157" s="15">
        <v>13</v>
      </c>
      <c r="AU157" s="15">
        <v>13</v>
      </c>
      <c r="AV157" s="15">
        <v>13</v>
      </c>
      <c r="AW157" s="15" t="s">
        <v>25</v>
      </c>
      <c r="AX157" s="10" t="s">
        <v>6</v>
      </c>
      <c r="AY157" s="10" t="str">
        <f>IFERROR(VLOOKUP(B157,Sales!$B$4:$H$2834,7,FALSE),"Not Found")</f>
        <v>Municipal</v>
      </c>
      <c r="AZ157" s="30">
        <f>IFERROR(SUMIFS(Sales!$K$4:$K$2834,Sales!$B$4:$B$2834,$B157,Sales!$G$4:$G$2834,$D157),"")</f>
        <v>179402</v>
      </c>
      <c r="BA157" s="30">
        <f>IFERROR(SUMIFS(Sales!$N$4:$N$2834,Sales!$B$4:$B$2834,$B157,Sales!$G$4:$G$2834,$D157),"")</f>
        <v>309361</v>
      </c>
      <c r="BB157" s="30">
        <f>IFERROR(SUMIFS(Sales!$Q$4:$Q$2834,Sales!$B$4:$B$2834,$B157,Sales!$G$4:$G$2834,$D157),"")</f>
        <v>565013</v>
      </c>
      <c r="BC157" s="30">
        <f t="shared" si="69"/>
        <v>1053776</v>
      </c>
      <c r="BD157" s="33"/>
      <c r="BE157" s="35">
        <f t="shared" si="70"/>
        <v>1.2641999531777795E-2</v>
      </c>
      <c r="BF157" s="35">
        <f t="shared" si="71"/>
        <v>8.7729222494108833E-3</v>
      </c>
      <c r="BG157" s="35">
        <f t="shared" si="72"/>
        <v>1.372180817078545E-2</v>
      </c>
      <c r="BH157" s="35">
        <f t="shared" si="73"/>
        <v>1.2085111067247689E-2</v>
      </c>
      <c r="BJ157" s="31">
        <f>IFERROR(SUMIFS(Sales!$J$4:$J$2834,Sales!$B$4:$B$2834,$B157,Sales!$G$4:$G$2834,$D157),"")</f>
        <v>21964</v>
      </c>
      <c r="BK157" s="31">
        <f>IFERROR(SUMIFS(Sales!$M$4:$M$2834,Sales!$B$4:$B$2834,$B157,Sales!$G$4:$G$2834,$D157),"")</f>
        <v>33729</v>
      </c>
      <c r="BL157" s="31">
        <f>IFERROR(SUMIFS(Sales!$P$4:$P$2834,Sales!$B$4:$B$2834,$B157,Sales!$G$4:$G$2834,$D157),"")</f>
        <v>45775</v>
      </c>
      <c r="BM157" s="31">
        <f t="shared" si="74"/>
        <v>101468</v>
      </c>
      <c r="BP157" s="36">
        <f t="shared" si="75"/>
        <v>0.73456821168593478</v>
      </c>
      <c r="BQ157" s="36">
        <f t="shared" si="76"/>
        <v>0.26543178831406522</v>
      </c>
      <c r="BR157" s="36">
        <f t="shared" si="77"/>
        <v>0.74012917760823915</v>
      </c>
      <c r="BS157" s="36">
        <f t="shared" si="78"/>
        <v>0.25987082239176068</v>
      </c>
    </row>
    <row r="158" spans="1:82" x14ac:dyDescent="0.35">
      <c r="A158" s="8">
        <v>2020</v>
      </c>
      <c r="B158" s="9">
        <v>8773</v>
      </c>
      <c r="C158" s="10" t="s">
        <v>267</v>
      </c>
      <c r="D158" s="10" t="s">
        <v>157</v>
      </c>
      <c r="E158" s="10" t="s">
        <v>158</v>
      </c>
      <c r="F158" s="11">
        <v>3049</v>
      </c>
      <c r="G158" s="11">
        <v>2325</v>
      </c>
      <c r="H158" s="11" t="s">
        <v>25</v>
      </c>
      <c r="I158" s="11" t="s">
        <v>25</v>
      </c>
      <c r="J158" s="11">
        <v>5374</v>
      </c>
      <c r="K158" s="12">
        <v>0.40600000000000003</v>
      </c>
      <c r="L158" s="12">
        <v>0.76700000000000002</v>
      </c>
      <c r="M158" s="12" t="s">
        <v>25</v>
      </c>
      <c r="N158" s="12" t="s">
        <v>25</v>
      </c>
      <c r="O158" s="12">
        <v>1.173</v>
      </c>
      <c r="P158" s="13">
        <v>38630</v>
      </c>
      <c r="Q158" s="13">
        <v>29112</v>
      </c>
      <c r="R158" s="13" t="s">
        <v>25</v>
      </c>
      <c r="S158" s="13" t="s">
        <v>25</v>
      </c>
      <c r="T158" s="13">
        <v>67742</v>
      </c>
      <c r="U158" s="14">
        <v>0.40600000000000003</v>
      </c>
      <c r="V158" s="14">
        <v>0.76700000000000002</v>
      </c>
      <c r="W158" s="14" t="s">
        <v>25</v>
      </c>
      <c r="X158" s="14" t="s">
        <v>25</v>
      </c>
      <c r="Y158" s="14">
        <v>1.173</v>
      </c>
      <c r="Z158" s="11">
        <v>229.02799999999999</v>
      </c>
      <c r="AA158" s="11">
        <v>353.923</v>
      </c>
      <c r="AB158" s="11" t="s">
        <v>25</v>
      </c>
      <c r="AC158" s="11" t="s">
        <v>25</v>
      </c>
      <c r="AD158" s="11">
        <v>582.95100000000002</v>
      </c>
      <c r="AE158" s="11">
        <v>302.76900000000001</v>
      </c>
      <c r="AF158" s="11">
        <v>161.29400000000001</v>
      </c>
      <c r="AG158" s="11" t="s">
        <v>25</v>
      </c>
      <c r="AH158" s="11" t="s">
        <v>25</v>
      </c>
      <c r="AI158" s="11">
        <v>464.06299999999999</v>
      </c>
      <c r="AJ158" s="13">
        <v>229.02799999999999</v>
      </c>
      <c r="AK158" s="13">
        <v>353.923</v>
      </c>
      <c r="AL158" s="13" t="s">
        <v>25</v>
      </c>
      <c r="AM158" s="13" t="s">
        <v>25</v>
      </c>
      <c r="AN158" s="13">
        <v>582.95100000000002</v>
      </c>
      <c r="AO158" s="13">
        <v>302.76900000000001</v>
      </c>
      <c r="AP158" s="13">
        <v>161.29400000000001</v>
      </c>
      <c r="AQ158" s="13" t="s">
        <v>25</v>
      </c>
      <c r="AR158" s="13" t="s">
        <v>25</v>
      </c>
      <c r="AS158" s="13">
        <v>464.06299999999999</v>
      </c>
      <c r="AT158" s="15">
        <v>12.67</v>
      </c>
      <c r="AU158" s="15">
        <v>12.62</v>
      </c>
      <c r="AV158" s="15" t="s">
        <v>25</v>
      </c>
      <c r="AW158" s="15" t="s">
        <v>25</v>
      </c>
      <c r="AX158" s="10" t="s">
        <v>6</v>
      </c>
      <c r="AY158" s="10" t="str">
        <f>IFERROR(VLOOKUP(B158,Sales!$B$4:$H$2834,7,FALSE),"Not Found")</f>
        <v>Cooperative</v>
      </c>
      <c r="AZ158" s="30">
        <f>IFERROR(SUMIFS(Sales!$K$4:$K$2834,Sales!$B$4:$B$2834,$B158,Sales!$G$4:$G$2834,$D158),"")</f>
        <v>658957</v>
      </c>
      <c r="BA158" s="30">
        <f>IFERROR(SUMIFS(Sales!$N$4:$N$2834,Sales!$B$4:$B$2834,$B158,Sales!$G$4:$G$2834,$D158),"")</f>
        <v>483584</v>
      </c>
      <c r="BB158" s="30">
        <f>IFERROR(SUMIFS(Sales!$Q$4:$Q$2834,Sales!$B$4:$B$2834,$B158,Sales!$G$4:$G$2834,$D158),"")</f>
        <v>63104</v>
      </c>
      <c r="BC158" s="30">
        <f t="shared" si="69"/>
        <v>1205645</v>
      </c>
      <c r="BD158" s="33"/>
      <c r="BE158" s="35">
        <f t="shared" si="70"/>
        <v>4.6270090461137826E-3</v>
      </c>
      <c r="BF158" s="35">
        <f t="shared" si="71"/>
        <v>4.8078513763896245E-3</v>
      </c>
      <c r="BG158" s="35" t="str">
        <f t="shared" si="72"/>
        <v/>
      </c>
      <c r="BH158" s="35">
        <f t="shared" si="73"/>
        <v>4.4573651447980126E-3</v>
      </c>
      <c r="BJ158" s="31">
        <f>IFERROR(SUMIFS(Sales!$J$4:$J$2834,Sales!$B$4:$B$2834,$B158,Sales!$G$4:$G$2834,$D158),"")</f>
        <v>76873.5</v>
      </c>
      <c r="BK158" s="31">
        <f>IFERROR(SUMIFS(Sales!$M$4:$M$2834,Sales!$B$4:$B$2834,$B158,Sales!$G$4:$G$2834,$D158),"")</f>
        <v>47625.8</v>
      </c>
      <c r="BL158" s="31">
        <f>IFERROR(SUMIFS(Sales!$P$4:$P$2834,Sales!$B$4:$B$2834,$B158,Sales!$G$4:$G$2834,$D158),"")</f>
        <v>6316.2</v>
      </c>
      <c r="BM158" s="31">
        <f t="shared" si="74"/>
        <v>130815.5</v>
      </c>
      <c r="BP158" s="36">
        <f t="shared" si="75"/>
        <v>0.43066809327619371</v>
      </c>
      <c r="BQ158" s="36">
        <f t="shared" si="76"/>
        <v>0.56933190672380629</v>
      </c>
      <c r="BR158" s="36" t="str">
        <f t="shared" si="77"/>
        <v/>
      </c>
      <c r="BS158" s="36" t="str">
        <f t="shared" si="78"/>
        <v/>
      </c>
    </row>
    <row r="159" spans="1:82" x14ac:dyDescent="0.35">
      <c r="A159" s="8">
        <v>2020</v>
      </c>
      <c r="B159" s="9">
        <v>8774</v>
      </c>
      <c r="C159" s="10" t="s">
        <v>268</v>
      </c>
      <c r="D159" s="10" t="s">
        <v>139</v>
      </c>
      <c r="E159" s="10" t="s">
        <v>95</v>
      </c>
      <c r="F159" s="11">
        <v>39.262999999999998</v>
      </c>
      <c r="G159" s="11">
        <v>20.731999999999999</v>
      </c>
      <c r="H159" s="11">
        <v>0</v>
      </c>
      <c r="I159" s="11">
        <v>0</v>
      </c>
      <c r="J159" s="11">
        <v>59.994999999999997</v>
      </c>
      <c r="K159" s="12">
        <v>2.7E-2</v>
      </c>
      <c r="L159" s="12">
        <v>4.0000000000000001E-3</v>
      </c>
      <c r="M159" s="12">
        <v>0</v>
      </c>
      <c r="N159" s="12">
        <v>0</v>
      </c>
      <c r="O159" s="12">
        <v>3.1E-2</v>
      </c>
      <c r="P159" s="13">
        <v>981.57500000000005</v>
      </c>
      <c r="Q159" s="13">
        <v>518.29999999999995</v>
      </c>
      <c r="R159" s="13">
        <v>0</v>
      </c>
      <c r="S159" s="13">
        <v>0</v>
      </c>
      <c r="T159" s="13">
        <v>1499.875</v>
      </c>
      <c r="U159" s="14">
        <v>2.7E-2</v>
      </c>
      <c r="V159" s="14">
        <v>4.0000000000000001E-3</v>
      </c>
      <c r="W159" s="14">
        <v>0</v>
      </c>
      <c r="X159" s="14">
        <v>0</v>
      </c>
      <c r="Y159" s="14">
        <v>3.1E-2</v>
      </c>
      <c r="Z159" s="11">
        <v>134</v>
      </c>
      <c r="AA159" s="11">
        <v>35</v>
      </c>
      <c r="AB159" s="11">
        <v>0</v>
      </c>
      <c r="AC159" s="11">
        <v>0</v>
      </c>
      <c r="AD159" s="11">
        <v>169</v>
      </c>
      <c r="AE159" s="11">
        <v>0</v>
      </c>
      <c r="AF159" s="11">
        <v>0</v>
      </c>
      <c r="AG159" s="11">
        <v>0</v>
      </c>
      <c r="AH159" s="11">
        <v>0</v>
      </c>
      <c r="AI159" s="11">
        <v>0</v>
      </c>
      <c r="AJ159" s="13">
        <v>134</v>
      </c>
      <c r="AK159" s="13">
        <v>35</v>
      </c>
      <c r="AL159" s="13">
        <v>0</v>
      </c>
      <c r="AM159" s="13">
        <v>0</v>
      </c>
      <c r="AN159" s="13">
        <v>169</v>
      </c>
      <c r="AO159" s="13">
        <v>0</v>
      </c>
      <c r="AP159" s="13">
        <v>0</v>
      </c>
      <c r="AQ159" s="13">
        <v>0</v>
      </c>
      <c r="AR159" s="13">
        <v>0</v>
      </c>
      <c r="AS159" s="13">
        <v>0</v>
      </c>
      <c r="AT159" s="15">
        <v>25</v>
      </c>
      <c r="AU159" s="15">
        <v>25</v>
      </c>
      <c r="AV159" s="15">
        <v>25</v>
      </c>
      <c r="AW159" s="15">
        <v>25</v>
      </c>
      <c r="AX159" s="10" t="s">
        <v>6</v>
      </c>
      <c r="AY159" s="10" t="str">
        <f>IFERROR(VLOOKUP(B159,Sales!$B$4:$H$2834,7,FALSE),"Not Found")</f>
        <v>Municipal</v>
      </c>
      <c r="AZ159" s="30">
        <f>IFERROR(SUMIFS(Sales!$K$4:$K$2834,Sales!$B$4:$B$2834,$B159,Sales!$G$4:$G$2834,$D159),"")</f>
        <v>108101</v>
      </c>
      <c r="BA159" s="30">
        <f>IFERROR(SUMIFS(Sales!$N$4:$N$2834,Sales!$B$4:$B$2834,$B159,Sales!$G$4:$G$2834,$D159),"")</f>
        <v>197880</v>
      </c>
      <c r="BB159" s="30">
        <f>IFERROR(SUMIFS(Sales!$Q$4:$Q$2834,Sales!$B$4:$B$2834,$B159,Sales!$G$4:$G$2834,$D159),"")</f>
        <v>50846</v>
      </c>
      <c r="BC159" s="30">
        <f t="shared" si="69"/>
        <v>356827</v>
      </c>
      <c r="BD159" s="33"/>
      <c r="BE159" s="35">
        <f t="shared" si="70"/>
        <v>3.6320663083597745E-4</v>
      </c>
      <c r="BF159" s="35">
        <f t="shared" si="71"/>
        <v>1.0477056802102284E-4</v>
      </c>
      <c r="BG159" s="35">
        <f t="shared" si="72"/>
        <v>0</v>
      </c>
      <c r="BH159" s="35">
        <f t="shared" si="73"/>
        <v>1.6813469832720058E-4</v>
      </c>
      <c r="BJ159" s="31">
        <f>IFERROR(SUMIFS(Sales!$J$4:$J$2834,Sales!$B$4:$B$2834,$B159,Sales!$G$4:$G$2834,$D159),"")</f>
        <v>14698</v>
      </c>
      <c r="BK159" s="31">
        <f>IFERROR(SUMIFS(Sales!$M$4:$M$2834,Sales!$B$4:$B$2834,$B159,Sales!$G$4:$G$2834,$D159),"")</f>
        <v>24919</v>
      </c>
      <c r="BL159" s="31">
        <f>IFERROR(SUMIFS(Sales!$P$4:$P$2834,Sales!$B$4:$B$2834,$B159,Sales!$G$4:$G$2834,$D159),"")</f>
        <v>5199</v>
      </c>
      <c r="BM159" s="31">
        <f t="shared" si="74"/>
        <v>44816</v>
      </c>
      <c r="BP159" s="36">
        <f t="shared" si="75"/>
        <v>1</v>
      </c>
      <c r="BQ159" s="36">
        <f t="shared" si="76"/>
        <v>0</v>
      </c>
      <c r="BR159" s="36">
        <f t="shared" si="77"/>
        <v>1</v>
      </c>
      <c r="BS159" s="36">
        <f t="shared" si="78"/>
        <v>0</v>
      </c>
    </row>
    <row r="160" spans="1:82" x14ac:dyDescent="0.35">
      <c r="A160" s="8">
        <v>2020</v>
      </c>
      <c r="B160" s="9">
        <v>8786</v>
      </c>
      <c r="C160" s="10" t="s">
        <v>269</v>
      </c>
      <c r="D160" s="10" t="s">
        <v>24</v>
      </c>
      <c r="E160" s="10" t="s">
        <v>24</v>
      </c>
      <c r="F160" s="11" t="s">
        <v>25</v>
      </c>
      <c r="G160" s="11" t="s">
        <v>25</v>
      </c>
      <c r="H160" s="11" t="s">
        <v>25</v>
      </c>
      <c r="I160" s="11" t="s">
        <v>25</v>
      </c>
      <c r="J160" s="11" t="s">
        <v>25</v>
      </c>
      <c r="K160" s="12" t="s">
        <v>25</v>
      </c>
      <c r="L160" s="12" t="s">
        <v>25</v>
      </c>
      <c r="M160" s="12" t="s">
        <v>25</v>
      </c>
      <c r="N160" s="12" t="s">
        <v>25</v>
      </c>
      <c r="O160" s="12" t="s">
        <v>25</v>
      </c>
      <c r="P160" s="13" t="s">
        <v>25</v>
      </c>
      <c r="Q160" s="13" t="s">
        <v>25</v>
      </c>
      <c r="R160" s="13" t="s">
        <v>25</v>
      </c>
      <c r="S160" s="13" t="s">
        <v>25</v>
      </c>
      <c r="T160" s="13" t="s">
        <v>25</v>
      </c>
      <c r="U160" s="14" t="s">
        <v>25</v>
      </c>
      <c r="V160" s="14" t="s">
        <v>25</v>
      </c>
      <c r="W160" s="14" t="s">
        <v>25</v>
      </c>
      <c r="X160" s="14" t="s">
        <v>25</v>
      </c>
      <c r="Y160" s="14" t="s">
        <v>25</v>
      </c>
      <c r="Z160" s="11" t="s">
        <v>25</v>
      </c>
      <c r="AA160" s="11" t="s">
        <v>25</v>
      </c>
      <c r="AB160" s="11" t="s">
        <v>25</v>
      </c>
      <c r="AC160" s="11" t="s">
        <v>25</v>
      </c>
      <c r="AD160" s="11" t="s">
        <v>25</v>
      </c>
      <c r="AE160" s="11" t="s">
        <v>25</v>
      </c>
      <c r="AF160" s="11" t="s">
        <v>25</v>
      </c>
      <c r="AG160" s="11" t="s">
        <v>25</v>
      </c>
      <c r="AH160" s="11" t="s">
        <v>25</v>
      </c>
      <c r="AI160" s="11" t="s">
        <v>25</v>
      </c>
      <c r="AJ160" s="13" t="s">
        <v>25</v>
      </c>
      <c r="AK160" s="13" t="s">
        <v>25</v>
      </c>
      <c r="AL160" s="13" t="s">
        <v>25</v>
      </c>
      <c r="AM160" s="13" t="s">
        <v>25</v>
      </c>
      <c r="AN160" s="13" t="s">
        <v>25</v>
      </c>
      <c r="AO160" s="13" t="s">
        <v>25</v>
      </c>
      <c r="AP160" s="13" t="s">
        <v>25</v>
      </c>
      <c r="AQ160" s="13" t="s">
        <v>25</v>
      </c>
      <c r="AR160" s="13" t="s">
        <v>25</v>
      </c>
      <c r="AS160" s="13" t="s">
        <v>25</v>
      </c>
      <c r="AT160" s="15" t="s">
        <v>25</v>
      </c>
      <c r="AU160" s="15" t="s">
        <v>25</v>
      </c>
      <c r="AV160" s="15" t="s">
        <v>25</v>
      </c>
      <c r="AW160" s="15" t="s">
        <v>25</v>
      </c>
      <c r="AX160" s="10" t="s">
        <v>6</v>
      </c>
      <c r="AY160" s="10" t="str">
        <f>IFERROR(VLOOKUP(B160,Sales!$B$4:$H$2834,7,FALSE),"Not Found")</f>
        <v>Cooperative</v>
      </c>
      <c r="AZ160" s="30">
        <f>IFERROR(SUMIFS(Sales!$K$4:$K$2834,Sales!$B$4:$B$2834,$B160,Sales!$G$4:$G$2834,$D160),"")</f>
        <v>971509</v>
      </c>
      <c r="BA160" s="30">
        <f>IFERROR(SUMIFS(Sales!$N$4:$N$2834,Sales!$B$4:$B$2834,$B160,Sales!$G$4:$G$2834,$D160),"")</f>
        <v>203654</v>
      </c>
      <c r="BB160" s="30">
        <f>IFERROR(SUMIFS(Sales!$Q$4:$Q$2834,Sales!$B$4:$B$2834,$B160,Sales!$G$4:$G$2834,$D160),"")</f>
        <v>31151</v>
      </c>
      <c r="BC160" s="30">
        <f t="shared" si="69"/>
        <v>1206314</v>
      </c>
      <c r="BD160" s="33"/>
      <c r="BE160" s="35" t="str">
        <f t="shared" si="70"/>
        <v/>
      </c>
      <c r="BF160" s="35" t="str">
        <f t="shared" si="71"/>
        <v/>
      </c>
      <c r="BG160" s="35" t="str">
        <f t="shared" si="72"/>
        <v/>
      </c>
      <c r="BH160" s="35">
        <f t="shared" si="73"/>
        <v>0</v>
      </c>
      <c r="BJ160" s="31">
        <f>IFERROR(SUMIFS(Sales!$J$4:$J$2834,Sales!$B$4:$B$2834,$B160,Sales!$G$4:$G$2834,$D160),"")</f>
        <v>133830</v>
      </c>
      <c r="BK160" s="31">
        <f>IFERROR(SUMIFS(Sales!$M$4:$M$2834,Sales!$B$4:$B$2834,$B160,Sales!$G$4:$G$2834,$D160),"")</f>
        <v>27155</v>
      </c>
      <c r="BL160" s="31">
        <f>IFERROR(SUMIFS(Sales!$P$4:$P$2834,Sales!$B$4:$B$2834,$B160,Sales!$G$4:$G$2834,$D160),"")</f>
        <v>3082</v>
      </c>
      <c r="BM160" s="31">
        <f t="shared" si="74"/>
        <v>164067</v>
      </c>
      <c r="BP160" s="36" t="str">
        <f t="shared" si="75"/>
        <v/>
      </c>
      <c r="BQ160" s="36" t="str">
        <f t="shared" si="76"/>
        <v/>
      </c>
      <c r="BR160" s="36" t="str">
        <f t="shared" si="77"/>
        <v/>
      </c>
      <c r="BS160" s="36" t="str">
        <f t="shared" si="78"/>
        <v/>
      </c>
    </row>
    <row r="161" spans="1:82" x14ac:dyDescent="0.35">
      <c r="A161" s="8">
        <v>2020</v>
      </c>
      <c r="B161" s="9">
        <v>8901</v>
      </c>
      <c r="C161" s="10" t="s">
        <v>270</v>
      </c>
      <c r="D161" s="10" t="s">
        <v>59</v>
      </c>
      <c r="E161" s="10" t="s">
        <v>60</v>
      </c>
      <c r="F161" s="11">
        <v>97330.91</v>
      </c>
      <c r="G161" s="11">
        <v>93595.331000000006</v>
      </c>
      <c r="H161" s="11" t="s">
        <v>25</v>
      </c>
      <c r="I161" s="11" t="s">
        <v>25</v>
      </c>
      <c r="J161" s="11">
        <v>190926.24100000001</v>
      </c>
      <c r="K161" s="12">
        <v>52.183</v>
      </c>
      <c r="L161" s="12">
        <v>119.315</v>
      </c>
      <c r="M161" s="12" t="s">
        <v>25</v>
      </c>
      <c r="N161" s="12" t="s">
        <v>25</v>
      </c>
      <c r="O161" s="12">
        <v>171.49799999999999</v>
      </c>
      <c r="P161" s="13">
        <v>1739104.7879999999</v>
      </c>
      <c r="Q161" s="13">
        <v>1347964.733</v>
      </c>
      <c r="R161" s="13" t="s">
        <v>25</v>
      </c>
      <c r="S161" s="13" t="s">
        <v>25</v>
      </c>
      <c r="T161" s="13">
        <v>3087069.5210000002</v>
      </c>
      <c r="U161" s="14">
        <v>52.183</v>
      </c>
      <c r="V161" s="14">
        <v>119.315</v>
      </c>
      <c r="W161" s="14" t="s">
        <v>25</v>
      </c>
      <c r="X161" s="14" t="s">
        <v>25</v>
      </c>
      <c r="Y161" s="14">
        <v>171.49799999999999</v>
      </c>
      <c r="Z161" s="11">
        <v>13385.932000000001</v>
      </c>
      <c r="AA161" s="11">
        <v>13298.334999999999</v>
      </c>
      <c r="AB161" s="11" t="s">
        <v>25</v>
      </c>
      <c r="AC161" s="11" t="s">
        <v>25</v>
      </c>
      <c r="AD161" s="11">
        <v>26684.267</v>
      </c>
      <c r="AE161" s="11">
        <v>4818.6530000000002</v>
      </c>
      <c r="AF161" s="11">
        <v>4702.3019999999997</v>
      </c>
      <c r="AG161" s="11" t="s">
        <v>25</v>
      </c>
      <c r="AH161" s="11" t="s">
        <v>25</v>
      </c>
      <c r="AI161" s="11">
        <v>9520.9549999999999</v>
      </c>
      <c r="AJ161" s="13">
        <v>13385.932000000001</v>
      </c>
      <c r="AK161" s="13">
        <v>13298.334999999999</v>
      </c>
      <c r="AL161" s="13" t="s">
        <v>25</v>
      </c>
      <c r="AM161" s="13" t="s">
        <v>25</v>
      </c>
      <c r="AN161" s="13">
        <v>26684.267</v>
      </c>
      <c r="AO161" s="13">
        <v>4818.6530000000002</v>
      </c>
      <c r="AP161" s="13">
        <v>4702.3019999999997</v>
      </c>
      <c r="AQ161" s="13" t="s">
        <v>25</v>
      </c>
      <c r="AR161" s="13" t="s">
        <v>25</v>
      </c>
      <c r="AS161" s="13">
        <v>9520.9549999999999</v>
      </c>
      <c r="AT161" s="15">
        <v>17.838999999999999</v>
      </c>
      <c r="AU161" s="15">
        <v>14.481</v>
      </c>
      <c r="AV161" s="15" t="s">
        <v>25</v>
      </c>
      <c r="AW161" s="15" t="s">
        <v>25</v>
      </c>
      <c r="AX161" s="10" t="s">
        <v>6</v>
      </c>
      <c r="AY161" s="10" t="str">
        <f>IFERROR(VLOOKUP(B161,Sales!$B$4:$H$2834,7,FALSE),"Not Found")</f>
        <v>Not Found</v>
      </c>
      <c r="AZ161" s="30">
        <f>IFERROR(SUMIFS(Sales!$K$4:$K$2834,Sales!$B$4:$B$2834,$B161,Sales!$G$4:$G$2834,$D161),"")</f>
        <v>0</v>
      </c>
      <c r="BA161" s="30">
        <f>IFERROR(SUMIFS(Sales!$N$4:$N$2834,Sales!$B$4:$B$2834,$B161,Sales!$G$4:$G$2834,$D161),"")</f>
        <v>0</v>
      </c>
      <c r="BB161" s="30">
        <f>IFERROR(SUMIFS(Sales!$Q$4:$Q$2834,Sales!$B$4:$B$2834,$B161,Sales!$G$4:$G$2834,$D161),"")</f>
        <v>0</v>
      </c>
      <c r="BC161" s="30">
        <f t="shared" si="69"/>
        <v>0</v>
      </c>
      <c r="BD161" s="33"/>
      <c r="BE161" s="35" t="str">
        <f t="shared" si="70"/>
        <v/>
      </c>
      <c r="BF161" s="35" t="str">
        <f t="shared" si="71"/>
        <v/>
      </c>
      <c r="BG161" s="35" t="str">
        <f t="shared" si="72"/>
        <v/>
      </c>
      <c r="BH161" s="35" t="str">
        <f t="shared" si="73"/>
        <v/>
      </c>
      <c r="BJ161" s="31">
        <f>IFERROR(SUMIFS(Sales!$J$4:$J$2834,Sales!$B$4:$B$2834,$B161,Sales!$G$4:$G$2834,$D161),"")</f>
        <v>0</v>
      </c>
      <c r="BK161" s="31">
        <f>IFERROR(SUMIFS(Sales!$M$4:$M$2834,Sales!$B$4:$B$2834,$B161,Sales!$G$4:$G$2834,$D161),"")</f>
        <v>0</v>
      </c>
      <c r="BL161" s="31">
        <f>IFERROR(SUMIFS(Sales!$P$4:$P$2834,Sales!$B$4:$B$2834,$B161,Sales!$G$4:$G$2834,$D161),"")</f>
        <v>0</v>
      </c>
      <c r="BM161" s="31">
        <f t="shared" si="74"/>
        <v>0</v>
      </c>
      <c r="BP161" s="36">
        <f t="shared" si="75"/>
        <v>0.73530552879947564</v>
      </c>
      <c r="BQ161" s="36">
        <f t="shared" si="76"/>
        <v>0.26469447120052453</v>
      </c>
      <c r="BR161" s="36" t="str">
        <f t="shared" si="77"/>
        <v/>
      </c>
      <c r="BS161" s="36" t="str">
        <f t="shared" si="78"/>
        <v/>
      </c>
    </row>
    <row r="162" spans="1:82" x14ac:dyDescent="0.35">
      <c r="A162" s="8">
        <v>2020</v>
      </c>
      <c r="B162" s="9">
        <v>9187</v>
      </c>
      <c r="C162" s="10" t="s">
        <v>271</v>
      </c>
      <c r="D162" s="10" t="s">
        <v>265</v>
      </c>
      <c r="E162" s="10" t="s">
        <v>272</v>
      </c>
      <c r="F162" s="11">
        <v>140.57499999999999</v>
      </c>
      <c r="G162" s="11">
        <v>2199.67</v>
      </c>
      <c r="H162" s="11">
        <v>502.96800000000002</v>
      </c>
      <c r="I162" s="11" t="s">
        <v>25</v>
      </c>
      <c r="J162" s="11">
        <v>2843.2130000000002</v>
      </c>
      <c r="K162" s="12">
        <v>2.7E-2</v>
      </c>
      <c r="L162" s="12">
        <v>0</v>
      </c>
      <c r="M162" s="12">
        <v>0</v>
      </c>
      <c r="N162" s="12" t="s">
        <v>25</v>
      </c>
      <c r="O162" s="12">
        <v>2.7E-2</v>
      </c>
      <c r="P162" s="13">
        <v>3340</v>
      </c>
      <c r="Q162" s="13">
        <v>26396</v>
      </c>
      <c r="R162" s="13">
        <v>6036</v>
      </c>
      <c r="S162" s="13" t="s">
        <v>25</v>
      </c>
      <c r="T162" s="13">
        <v>35772</v>
      </c>
      <c r="U162" s="14">
        <v>2.7E-2</v>
      </c>
      <c r="V162" s="14">
        <v>0</v>
      </c>
      <c r="W162" s="14">
        <v>0</v>
      </c>
      <c r="X162" s="14" t="s">
        <v>25</v>
      </c>
      <c r="Y162" s="14">
        <v>2.7E-2</v>
      </c>
      <c r="Z162" s="11">
        <v>89.43</v>
      </c>
      <c r="AA162" s="11">
        <v>161.11500000000001</v>
      </c>
      <c r="AB162" s="11">
        <v>28.234999999999999</v>
      </c>
      <c r="AC162" s="11" t="s">
        <v>25</v>
      </c>
      <c r="AD162" s="11">
        <v>278.77999999999997</v>
      </c>
      <c r="AE162" s="11" t="s">
        <v>25</v>
      </c>
      <c r="AF162" s="11" t="s">
        <v>25</v>
      </c>
      <c r="AG162" s="11" t="s">
        <v>25</v>
      </c>
      <c r="AH162" s="11" t="s">
        <v>25</v>
      </c>
      <c r="AI162" s="11" t="s">
        <v>25</v>
      </c>
      <c r="AJ162" s="13">
        <v>89.43</v>
      </c>
      <c r="AK162" s="13">
        <v>161.11500000000001</v>
      </c>
      <c r="AL162" s="13">
        <v>28.234999999999999</v>
      </c>
      <c r="AM162" s="13" t="s">
        <v>25</v>
      </c>
      <c r="AN162" s="13">
        <v>278.77999999999997</v>
      </c>
      <c r="AO162" s="13" t="s">
        <v>25</v>
      </c>
      <c r="AP162" s="13" t="s">
        <v>25</v>
      </c>
      <c r="AQ162" s="13" t="s">
        <v>25</v>
      </c>
      <c r="AR162" s="13" t="s">
        <v>25</v>
      </c>
      <c r="AS162" s="13" t="s">
        <v>25</v>
      </c>
      <c r="AT162" s="15">
        <v>23.763000000000002</v>
      </c>
      <c r="AU162" s="15">
        <v>12</v>
      </c>
      <c r="AV162" s="15">
        <v>12</v>
      </c>
      <c r="AW162" s="15" t="s">
        <v>25</v>
      </c>
      <c r="AX162" s="10" t="s">
        <v>6</v>
      </c>
      <c r="AY162" s="10" t="str">
        <f>IFERROR(VLOOKUP(B162,Sales!$B$4:$H$2834,7,FALSE),"Not Found")</f>
        <v>Municipal</v>
      </c>
      <c r="AZ162" s="30">
        <f>IFERROR(SUMIFS(Sales!$K$4:$K$2834,Sales!$B$4:$B$2834,$B162,Sales!$G$4:$G$2834,$D162),"")</f>
        <v>298447</v>
      </c>
      <c r="BA162" s="30">
        <f>IFERROR(SUMIFS(Sales!$N$4:$N$2834,Sales!$B$4:$B$2834,$B162,Sales!$G$4:$G$2834,$D162),"")</f>
        <v>342497</v>
      </c>
      <c r="BB162" s="30">
        <f>IFERROR(SUMIFS(Sales!$Q$4:$Q$2834,Sales!$B$4:$B$2834,$B162,Sales!$G$4:$G$2834,$D162),"")</f>
        <v>64791</v>
      </c>
      <c r="BC162" s="30">
        <f t="shared" si="69"/>
        <v>705735</v>
      </c>
      <c r="BD162" s="33"/>
      <c r="BE162" s="35">
        <f t="shared" si="70"/>
        <v>4.710216554363086E-4</v>
      </c>
      <c r="BF162" s="35">
        <f t="shared" si="71"/>
        <v>6.4224504156240782E-3</v>
      </c>
      <c r="BG162" s="35">
        <f t="shared" si="72"/>
        <v>7.762930036579155E-3</v>
      </c>
      <c r="BH162" s="35">
        <f t="shared" si="73"/>
        <v>4.0287260799025124E-3</v>
      </c>
      <c r="BJ162" s="31">
        <f>IFERROR(SUMIFS(Sales!$J$4:$J$2834,Sales!$B$4:$B$2834,$B162,Sales!$G$4:$G$2834,$D162),"")</f>
        <v>23311.3</v>
      </c>
      <c r="BK162" s="31">
        <f>IFERROR(SUMIFS(Sales!$M$4:$M$2834,Sales!$B$4:$B$2834,$B162,Sales!$G$4:$G$2834,$D162),"")</f>
        <v>23220.7</v>
      </c>
      <c r="BL162" s="31">
        <f>IFERROR(SUMIFS(Sales!$P$4:$P$2834,Sales!$B$4:$B$2834,$B162,Sales!$G$4:$G$2834,$D162),"")</f>
        <v>3363.7</v>
      </c>
      <c r="BM162" s="31">
        <f t="shared" si="74"/>
        <v>49895.7</v>
      </c>
      <c r="BP162" s="36" t="str">
        <f t="shared" si="75"/>
        <v/>
      </c>
      <c r="BQ162" s="36" t="str">
        <f t="shared" si="76"/>
        <v/>
      </c>
      <c r="BR162" s="36" t="str">
        <f t="shared" si="77"/>
        <v/>
      </c>
      <c r="BS162" s="36" t="str">
        <f t="shared" si="78"/>
        <v/>
      </c>
    </row>
    <row r="163" spans="1:82" x14ac:dyDescent="0.35">
      <c r="A163" s="8">
        <v>2020</v>
      </c>
      <c r="B163" s="9">
        <v>9191</v>
      </c>
      <c r="C163" s="10" t="s">
        <v>273</v>
      </c>
      <c r="D163" s="10" t="s">
        <v>265</v>
      </c>
      <c r="E163" s="10" t="s">
        <v>274</v>
      </c>
      <c r="F163" s="11">
        <v>43347</v>
      </c>
      <c r="G163" s="11">
        <v>41652</v>
      </c>
      <c r="H163" s="11">
        <v>105240</v>
      </c>
      <c r="I163" s="11">
        <v>0</v>
      </c>
      <c r="J163" s="11">
        <v>190239</v>
      </c>
      <c r="K163" s="12">
        <v>4.9000000000000004</v>
      </c>
      <c r="L163" s="12">
        <v>4.8</v>
      </c>
      <c r="M163" s="12">
        <v>12</v>
      </c>
      <c r="N163" s="12">
        <v>0</v>
      </c>
      <c r="O163" s="12">
        <v>21.7</v>
      </c>
      <c r="P163" s="13">
        <v>468147</v>
      </c>
      <c r="Q163" s="13">
        <v>495653</v>
      </c>
      <c r="R163" s="13">
        <v>1578596</v>
      </c>
      <c r="S163" s="13">
        <v>0</v>
      </c>
      <c r="T163" s="13">
        <v>2542396</v>
      </c>
      <c r="U163" s="14">
        <v>4.9000000000000004</v>
      </c>
      <c r="V163" s="14">
        <v>4.8</v>
      </c>
      <c r="W163" s="14">
        <v>12</v>
      </c>
      <c r="X163" s="14">
        <v>0</v>
      </c>
      <c r="Y163" s="14">
        <v>21.7</v>
      </c>
      <c r="Z163" s="11">
        <v>1721</v>
      </c>
      <c r="AA163" s="11">
        <v>4432</v>
      </c>
      <c r="AB163" s="11">
        <v>18048</v>
      </c>
      <c r="AC163" s="11">
        <v>0</v>
      </c>
      <c r="AD163" s="11">
        <v>24201</v>
      </c>
      <c r="AE163" s="11">
        <v>9021</v>
      </c>
      <c r="AF163" s="11">
        <v>3431</v>
      </c>
      <c r="AG163" s="11">
        <v>4775</v>
      </c>
      <c r="AH163" s="11">
        <v>0</v>
      </c>
      <c r="AI163" s="11">
        <v>17227</v>
      </c>
      <c r="AJ163" s="13">
        <v>18592</v>
      </c>
      <c r="AK163" s="13">
        <v>52736</v>
      </c>
      <c r="AL163" s="13">
        <v>270716</v>
      </c>
      <c r="AM163" s="13">
        <v>0</v>
      </c>
      <c r="AN163" s="13">
        <v>342044</v>
      </c>
      <c r="AO163" s="13">
        <v>97429</v>
      </c>
      <c r="AP163" s="13">
        <v>40826</v>
      </c>
      <c r="AQ163" s="13">
        <v>71626</v>
      </c>
      <c r="AR163" s="13">
        <v>0</v>
      </c>
      <c r="AS163" s="13">
        <v>209881</v>
      </c>
      <c r="AT163" s="15">
        <v>11</v>
      </c>
      <c r="AU163" s="15">
        <v>12</v>
      </c>
      <c r="AV163" s="15">
        <v>15</v>
      </c>
      <c r="AW163" s="15">
        <v>0</v>
      </c>
      <c r="AX163" s="10" t="s">
        <v>275</v>
      </c>
      <c r="AY163" s="10" t="str">
        <f>IFERROR(VLOOKUP(B163,Sales!$B$4:$H$2834,7,FALSE),"Not Found")</f>
        <v>Investor Owned</v>
      </c>
      <c r="AZ163" s="30">
        <f>IFERROR(SUMIFS(Sales!$K$4:$K$2834,Sales!$B$4:$B$2834,$B163,Sales!$G$4:$G$2834,$D163),"")</f>
        <v>5280429</v>
      </c>
      <c r="BA163" s="30">
        <f>IFERROR(SUMIFS(Sales!$N$4:$N$2834,Sales!$B$4:$B$2834,$B163,Sales!$G$4:$G$2834,$D163),"")</f>
        <v>3861432</v>
      </c>
      <c r="BB163" s="30">
        <f>IFERROR(SUMIFS(Sales!$Q$4:$Q$2834,Sales!$B$4:$B$2834,$B163,Sales!$G$4:$G$2834,$D163),"")</f>
        <v>5018314</v>
      </c>
      <c r="BC163" s="30">
        <f t="shared" si="69"/>
        <v>14160175</v>
      </c>
      <c r="BD163" s="33"/>
      <c r="BE163" s="35">
        <f t="shared" si="70"/>
        <v>8.2089921103001284E-3</v>
      </c>
      <c r="BF163" s="35">
        <f t="shared" si="71"/>
        <v>1.0786671887527736E-2</v>
      </c>
      <c r="BG163" s="35">
        <f t="shared" si="72"/>
        <v>2.0971186737218914E-2</v>
      </c>
      <c r="BH163" s="35">
        <f t="shared" si="73"/>
        <v>1.3434791589793205E-2</v>
      </c>
      <c r="BJ163" s="31">
        <f>IFERROR(SUMIFS(Sales!$J$4:$J$2834,Sales!$B$4:$B$2834,$B163,Sales!$G$4:$G$2834,$D163),"")</f>
        <v>532085.4</v>
      </c>
      <c r="BK163" s="31">
        <f>IFERROR(SUMIFS(Sales!$M$4:$M$2834,Sales!$B$4:$B$2834,$B163,Sales!$G$4:$G$2834,$D163),"")</f>
        <v>282097</v>
      </c>
      <c r="BL163" s="31">
        <f>IFERROR(SUMIFS(Sales!$P$4:$P$2834,Sales!$B$4:$B$2834,$B163,Sales!$G$4:$G$2834,$D163),"")</f>
        <v>314528.09999999998</v>
      </c>
      <c r="BM163" s="31">
        <f t="shared" si="74"/>
        <v>1128710.5</v>
      </c>
      <c r="BP163" s="36">
        <f t="shared" si="75"/>
        <v>0.1602122509774716</v>
      </c>
      <c r="BQ163" s="36">
        <f t="shared" si="76"/>
        <v>0.8397877490225284</v>
      </c>
      <c r="BR163" s="36">
        <f t="shared" si="77"/>
        <v>0.73258163331812554</v>
      </c>
      <c r="BS163" s="36">
        <f t="shared" si="78"/>
        <v>0.26741836668187446</v>
      </c>
      <c r="BV163" s="38">
        <f t="shared" ref="BV163:BV164" si="79">IFERROR((G163+H163)/$BV$3,"")</f>
        <v>1.3912261413979467E-2</v>
      </c>
      <c r="BW163" s="37">
        <f t="shared" ref="BW163:BW164" si="80">IFERROR(BR163*BV163,"")</f>
        <v>1.0191867189801813E-2</v>
      </c>
      <c r="BX163" s="37">
        <f t="shared" ref="BX163:BX164" si="81">IFERROR(BS163*BV163,"")</f>
        <v>3.7203942241776544E-3</v>
      </c>
      <c r="CB163" s="38">
        <f t="shared" ref="CB163:CB164" si="82">IFERROR((F163)/$CB$3,"")</f>
        <v>4.3430351530657635E-3</v>
      </c>
      <c r="CC163" s="37">
        <f t="shared" ref="CC163:CC164" si="83">IFERROR(BP163*CB163,"")</f>
        <v>6.9580743794695388E-4</v>
      </c>
      <c r="CD163" s="37">
        <f t="shared" ref="CD163:CD164" si="84">IFERROR(BQ163*CB163,"")</f>
        <v>3.6472277151188095E-3</v>
      </c>
    </row>
    <row r="164" spans="1:82" x14ac:dyDescent="0.35">
      <c r="A164" s="8">
        <v>2020</v>
      </c>
      <c r="B164" s="9">
        <v>9191</v>
      </c>
      <c r="C164" s="10" t="s">
        <v>273</v>
      </c>
      <c r="D164" s="10" t="s">
        <v>116</v>
      </c>
      <c r="E164" s="10" t="s">
        <v>274</v>
      </c>
      <c r="F164" s="11">
        <v>1372</v>
      </c>
      <c r="G164" s="11">
        <v>1476</v>
      </c>
      <c r="H164" s="11">
        <v>3722</v>
      </c>
      <c r="I164" s="11">
        <v>0</v>
      </c>
      <c r="J164" s="11">
        <v>6570</v>
      </c>
      <c r="K164" s="12">
        <v>0.16</v>
      </c>
      <c r="L164" s="12">
        <v>0.17</v>
      </c>
      <c r="M164" s="12">
        <v>0.42</v>
      </c>
      <c r="N164" s="12">
        <v>0</v>
      </c>
      <c r="O164" s="12">
        <v>0.75</v>
      </c>
      <c r="P164" s="13">
        <v>14819</v>
      </c>
      <c r="Q164" s="13">
        <v>17565</v>
      </c>
      <c r="R164" s="13">
        <v>55837</v>
      </c>
      <c r="S164" s="13">
        <v>0</v>
      </c>
      <c r="T164" s="13">
        <v>88221</v>
      </c>
      <c r="U164" s="14">
        <v>0.16</v>
      </c>
      <c r="V164" s="14">
        <v>0.17</v>
      </c>
      <c r="W164" s="14">
        <v>0.42</v>
      </c>
      <c r="X164" s="14">
        <v>0</v>
      </c>
      <c r="Y164" s="14">
        <v>0.75</v>
      </c>
      <c r="Z164" s="11">
        <v>45</v>
      </c>
      <c r="AA164" s="11">
        <v>124</v>
      </c>
      <c r="AB164" s="11">
        <v>543</v>
      </c>
      <c r="AC164" s="11">
        <v>0</v>
      </c>
      <c r="AD164" s="11">
        <v>712</v>
      </c>
      <c r="AE164" s="11">
        <v>289</v>
      </c>
      <c r="AF164" s="11">
        <v>184</v>
      </c>
      <c r="AG164" s="11">
        <v>230</v>
      </c>
      <c r="AH164" s="11">
        <v>0</v>
      </c>
      <c r="AI164" s="11">
        <v>703</v>
      </c>
      <c r="AJ164" s="13">
        <v>481</v>
      </c>
      <c r="AK164" s="13">
        <v>1472</v>
      </c>
      <c r="AL164" s="13">
        <v>8144</v>
      </c>
      <c r="AM164" s="13">
        <v>0</v>
      </c>
      <c r="AN164" s="13">
        <v>10097</v>
      </c>
      <c r="AO164" s="13">
        <v>3124</v>
      </c>
      <c r="AP164" s="13">
        <v>2185</v>
      </c>
      <c r="AQ164" s="13">
        <v>3444</v>
      </c>
      <c r="AR164" s="13">
        <v>0</v>
      </c>
      <c r="AS164" s="13">
        <v>8753</v>
      </c>
      <c r="AT164" s="15">
        <v>11</v>
      </c>
      <c r="AU164" s="15">
        <v>12</v>
      </c>
      <c r="AV164" s="15">
        <v>15</v>
      </c>
      <c r="AW164" s="15">
        <v>0</v>
      </c>
      <c r="AX164" s="10" t="s">
        <v>275</v>
      </c>
      <c r="AY164" s="10" t="str">
        <f>IFERROR(VLOOKUP(B164,Sales!$B$4:$H$2834,7,FALSE),"Not Found")</f>
        <v>Investor Owned</v>
      </c>
      <c r="AZ164" s="30">
        <f>IFERROR(SUMIFS(Sales!$K$4:$K$2834,Sales!$B$4:$B$2834,$B164,Sales!$G$4:$G$2834,$D164),"")</f>
        <v>182127</v>
      </c>
      <c r="BA164" s="30">
        <f>IFERROR(SUMIFS(Sales!$N$4:$N$2834,Sales!$B$4:$B$2834,$B164,Sales!$G$4:$G$2834,$D164),"")</f>
        <v>147684</v>
      </c>
      <c r="BB164" s="30">
        <f>IFERROR(SUMIFS(Sales!$Q$4:$Q$2834,Sales!$B$4:$B$2834,$B164,Sales!$G$4:$G$2834,$D164),"")</f>
        <v>338274</v>
      </c>
      <c r="BC164" s="30">
        <f t="shared" si="69"/>
        <v>668085</v>
      </c>
      <c r="BD164" s="33"/>
      <c r="BE164" s="35">
        <f t="shared" si="70"/>
        <v>7.5332048515596257E-3</v>
      </c>
      <c r="BF164" s="35">
        <f t="shared" si="71"/>
        <v>9.9943121800601283E-3</v>
      </c>
      <c r="BG164" s="35">
        <f t="shared" si="72"/>
        <v>1.1002914796880635E-2</v>
      </c>
      <c r="BH164" s="35">
        <f t="shared" si="73"/>
        <v>9.8340779990570056E-3</v>
      </c>
      <c r="BJ164" s="31">
        <f>IFERROR(SUMIFS(Sales!$J$4:$J$2834,Sales!$B$4:$B$2834,$B164,Sales!$G$4:$G$2834,$D164),"")</f>
        <v>16728.400000000001</v>
      </c>
      <c r="BK164" s="31">
        <f>IFERROR(SUMIFS(Sales!$M$4:$M$2834,Sales!$B$4:$B$2834,$B164,Sales!$G$4:$G$2834,$D164),"")</f>
        <v>11831.7</v>
      </c>
      <c r="BL164" s="31">
        <f>IFERROR(SUMIFS(Sales!$P$4:$P$2834,Sales!$B$4:$B$2834,$B164,Sales!$G$4:$G$2834,$D164),"")</f>
        <v>22686.400000000001</v>
      </c>
      <c r="BM164" s="31">
        <f t="shared" si="74"/>
        <v>51246.5</v>
      </c>
      <c r="BP164" s="36">
        <f t="shared" si="75"/>
        <v>0.1347305389221557</v>
      </c>
      <c r="BQ164" s="36">
        <f t="shared" si="76"/>
        <v>0.8652694610778443</v>
      </c>
      <c r="BR164" s="36">
        <f t="shared" si="77"/>
        <v>0.61702127659574468</v>
      </c>
      <c r="BS164" s="36">
        <f t="shared" si="78"/>
        <v>0.38297872340425532</v>
      </c>
      <c r="BV164" s="38">
        <f t="shared" si="79"/>
        <v>4.9230682971070766E-4</v>
      </c>
      <c r="BW164" s="37">
        <f t="shared" si="80"/>
        <v>3.0376378854490475E-4</v>
      </c>
      <c r="BX164" s="37">
        <f t="shared" si="81"/>
        <v>1.8854304116580294E-4</v>
      </c>
      <c r="CB164" s="38">
        <f t="shared" si="82"/>
        <v>1.3746382056442725E-4</v>
      </c>
      <c r="CC164" s="37">
        <f t="shared" si="83"/>
        <v>1.8520574626943791E-5</v>
      </c>
      <c r="CD164" s="37">
        <f t="shared" si="84"/>
        <v>1.1894324593748345E-4</v>
      </c>
    </row>
    <row r="165" spans="1:82" x14ac:dyDescent="0.35">
      <c r="A165" s="8">
        <v>2020</v>
      </c>
      <c r="B165" s="9">
        <v>9216</v>
      </c>
      <c r="C165" s="10" t="s">
        <v>276</v>
      </c>
      <c r="D165" s="10" t="s">
        <v>32</v>
      </c>
      <c r="E165" s="10" t="s">
        <v>277</v>
      </c>
      <c r="F165" s="11">
        <v>3593</v>
      </c>
      <c r="G165" s="11">
        <v>7533</v>
      </c>
      <c r="H165" s="11" t="s">
        <v>25</v>
      </c>
      <c r="I165" s="11" t="s">
        <v>25</v>
      </c>
      <c r="J165" s="11">
        <v>11126</v>
      </c>
      <c r="K165" s="12">
        <v>1.5</v>
      </c>
      <c r="L165" s="12">
        <v>1.4</v>
      </c>
      <c r="M165" s="12" t="s">
        <v>25</v>
      </c>
      <c r="N165" s="12" t="s">
        <v>25</v>
      </c>
      <c r="O165" s="12">
        <v>2.9</v>
      </c>
      <c r="P165" s="13">
        <v>53583</v>
      </c>
      <c r="Q165" s="13">
        <v>138652</v>
      </c>
      <c r="R165" s="13" t="s">
        <v>25</v>
      </c>
      <c r="S165" s="13" t="s">
        <v>25</v>
      </c>
      <c r="T165" s="13">
        <v>192235</v>
      </c>
      <c r="U165" s="14">
        <v>1.5</v>
      </c>
      <c r="V165" s="14">
        <v>1.4</v>
      </c>
      <c r="W165" s="14" t="s">
        <v>25</v>
      </c>
      <c r="X165" s="14" t="s">
        <v>25</v>
      </c>
      <c r="Y165" s="14">
        <v>2.9</v>
      </c>
      <c r="Z165" s="11">
        <v>1874</v>
      </c>
      <c r="AA165" s="11">
        <v>617</v>
      </c>
      <c r="AB165" s="11" t="s">
        <v>25</v>
      </c>
      <c r="AC165" s="11" t="s">
        <v>25</v>
      </c>
      <c r="AD165" s="11">
        <v>2491</v>
      </c>
      <c r="AE165" s="11">
        <v>534</v>
      </c>
      <c r="AF165" s="11">
        <v>832</v>
      </c>
      <c r="AG165" s="11" t="s">
        <v>25</v>
      </c>
      <c r="AH165" s="11" t="s">
        <v>25</v>
      </c>
      <c r="AI165" s="11">
        <v>1366</v>
      </c>
      <c r="AJ165" s="13">
        <v>1874</v>
      </c>
      <c r="AK165" s="13">
        <v>617</v>
      </c>
      <c r="AL165" s="13" t="s">
        <v>25</v>
      </c>
      <c r="AM165" s="13" t="s">
        <v>25</v>
      </c>
      <c r="AN165" s="13">
        <v>2491</v>
      </c>
      <c r="AO165" s="13">
        <v>534</v>
      </c>
      <c r="AP165" s="13">
        <v>832</v>
      </c>
      <c r="AQ165" s="13" t="s">
        <v>25</v>
      </c>
      <c r="AR165" s="13" t="s">
        <v>25</v>
      </c>
      <c r="AS165" s="13">
        <v>1366</v>
      </c>
      <c r="AT165" s="15">
        <v>16.783000000000001</v>
      </c>
      <c r="AU165" s="15">
        <v>18.748999999999999</v>
      </c>
      <c r="AV165" s="15" t="s">
        <v>25</v>
      </c>
      <c r="AW165" s="15" t="s">
        <v>25</v>
      </c>
      <c r="AX165" s="10" t="s">
        <v>6</v>
      </c>
      <c r="AY165" s="10" t="str">
        <f>IFERROR(VLOOKUP(B165,Sales!$B$4:$H$2834,7,FALSE),"Not Found")</f>
        <v>Political Subdivision</v>
      </c>
      <c r="AZ165" s="30">
        <f>IFERROR(SUMIFS(Sales!$K$4:$K$2834,Sales!$B$4:$B$2834,$B165,Sales!$G$4:$G$2834,$D165),"")</f>
        <v>1933189</v>
      </c>
      <c r="BA165" s="30">
        <f>IFERROR(SUMIFS(Sales!$N$4:$N$2834,Sales!$B$4:$B$2834,$B165,Sales!$G$4:$G$2834,$D165),"")</f>
        <v>1473559</v>
      </c>
      <c r="BB165" s="30">
        <f>IFERROR(SUMIFS(Sales!$Q$4:$Q$2834,Sales!$B$4:$B$2834,$B165,Sales!$G$4:$G$2834,$D165),"")</f>
        <v>85646</v>
      </c>
      <c r="BC165" s="30">
        <f t="shared" si="69"/>
        <v>3492394</v>
      </c>
      <c r="BD165" s="33"/>
      <c r="BE165" s="35">
        <f t="shared" si="70"/>
        <v>1.8585870289971648E-3</v>
      </c>
      <c r="BF165" s="35">
        <f t="shared" si="71"/>
        <v>5.1121129184511782E-3</v>
      </c>
      <c r="BG165" s="35" t="str">
        <f t="shared" si="72"/>
        <v/>
      </c>
      <c r="BH165" s="35">
        <f t="shared" si="73"/>
        <v>3.1857802985573794E-3</v>
      </c>
      <c r="BJ165" s="31">
        <f>IFERROR(SUMIFS(Sales!$J$4:$J$2834,Sales!$B$4:$B$2834,$B165,Sales!$G$4:$G$2834,$D165),"")</f>
        <v>242359</v>
      </c>
      <c r="BK165" s="31">
        <f>IFERROR(SUMIFS(Sales!$M$4:$M$2834,Sales!$B$4:$B$2834,$B165,Sales!$G$4:$G$2834,$D165),"")</f>
        <v>179409</v>
      </c>
      <c r="BL165" s="31">
        <f>IFERROR(SUMIFS(Sales!$P$4:$P$2834,Sales!$B$4:$B$2834,$B165,Sales!$G$4:$G$2834,$D165),"")</f>
        <v>12343</v>
      </c>
      <c r="BM165" s="31">
        <f t="shared" si="74"/>
        <v>434111</v>
      </c>
      <c r="BP165" s="36">
        <f t="shared" si="75"/>
        <v>0.77823920265780733</v>
      </c>
      <c r="BQ165" s="36">
        <f t="shared" si="76"/>
        <v>0.2217607973421927</v>
      </c>
      <c r="BR165" s="36" t="str">
        <f t="shared" si="77"/>
        <v/>
      </c>
      <c r="BS165" s="36" t="str">
        <f t="shared" si="78"/>
        <v/>
      </c>
    </row>
    <row r="166" spans="1:82" x14ac:dyDescent="0.35">
      <c r="A166" s="8">
        <v>2020</v>
      </c>
      <c r="B166" s="9">
        <v>9231</v>
      </c>
      <c r="C166" s="10" t="s">
        <v>278</v>
      </c>
      <c r="D166" s="10" t="s">
        <v>53</v>
      </c>
      <c r="E166" s="10" t="s">
        <v>54</v>
      </c>
      <c r="F166" s="11">
        <v>459.36099999999999</v>
      </c>
      <c r="G166" s="11" t="s">
        <v>25</v>
      </c>
      <c r="H166" s="11" t="s">
        <v>25</v>
      </c>
      <c r="I166" s="11" t="s">
        <v>25</v>
      </c>
      <c r="J166" s="11">
        <v>459.36099999999999</v>
      </c>
      <c r="K166" s="12">
        <v>0.47099999999999997</v>
      </c>
      <c r="L166" s="12" t="s">
        <v>25</v>
      </c>
      <c r="M166" s="12" t="s">
        <v>25</v>
      </c>
      <c r="N166" s="12" t="s">
        <v>25</v>
      </c>
      <c r="O166" s="12">
        <v>0.47099999999999997</v>
      </c>
      <c r="P166" s="13">
        <v>3722.8</v>
      </c>
      <c r="Q166" s="13" t="s">
        <v>25</v>
      </c>
      <c r="R166" s="13" t="s">
        <v>25</v>
      </c>
      <c r="S166" s="13" t="s">
        <v>25</v>
      </c>
      <c r="T166" s="13">
        <v>3722.8</v>
      </c>
      <c r="U166" s="14">
        <v>0.23799999999999999</v>
      </c>
      <c r="V166" s="14" t="s">
        <v>25</v>
      </c>
      <c r="W166" s="14" t="s">
        <v>25</v>
      </c>
      <c r="X166" s="14" t="s">
        <v>25</v>
      </c>
      <c r="Y166" s="14">
        <v>0.23799999999999999</v>
      </c>
      <c r="Z166" s="11">
        <v>70.634</v>
      </c>
      <c r="AA166" s="11">
        <v>48.000999999999998</v>
      </c>
      <c r="AB166" s="11" t="s">
        <v>25</v>
      </c>
      <c r="AC166" s="11" t="s">
        <v>25</v>
      </c>
      <c r="AD166" s="11">
        <v>118.63500000000001</v>
      </c>
      <c r="AE166" s="11">
        <v>49</v>
      </c>
      <c r="AF166" s="11" t="s">
        <v>25</v>
      </c>
      <c r="AG166" s="11" t="s">
        <v>25</v>
      </c>
      <c r="AH166" s="11" t="s">
        <v>25</v>
      </c>
      <c r="AI166" s="11">
        <v>49</v>
      </c>
      <c r="AJ166" s="13">
        <v>70.634</v>
      </c>
      <c r="AK166" s="13">
        <v>48.000999999999998</v>
      </c>
      <c r="AL166" s="13" t="s">
        <v>25</v>
      </c>
      <c r="AM166" s="13" t="s">
        <v>25</v>
      </c>
      <c r="AN166" s="13">
        <v>118.63500000000001</v>
      </c>
      <c r="AO166" s="13">
        <v>49</v>
      </c>
      <c r="AP166" s="13" t="s">
        <v>25</v>
      </c>
      <c r="AQ166" s="13" t="s">
        <v>25</v>
      </c>
      <c r="AR166" s="13" t="s">
        <v>25</v>
      </c>
      <c r="AS166" s="13">
        <v>49</v>
      </c>
      <c r="AT166" s="15">
        <v>15.667999999999999</v>
      </c>
      <c r="AU166" s="15" t="s">
        <v>25</v>
      </c>
      <c r="AV166" s="15" t="s">
        <v>25</v>
      </c>
      <c r="AW166" s="15" t="s">
        <v>25</v>
      </c>
      <c r="AX166" s="10">
        <v>0</v>
      </c>
      <c r="AY166" s="10" t="str">
        <f>IFERROR(VLOOKUP(B166,Sales!$B$4:$H$2834,7,FALSE),"Not Found")</f>
        <v>Municipal</v>
      </c>
      <c r="AZ166" s="30">
        <f>IFERROR(SUMIFS(Sales!$K$4:$K$2834,Sales!$B$4:$B$2834,$B166,Sales!$G$4:$G$2834,$D166),"")</f>
        <v>497324</v>
      </c>
      <c r="BA166" s="30">
        <f>IFERROR(SUMIFS(Sales!$N$4:$N$2834,Sales!$B$4:$B$2834,$B166,Sales!$G$4:$G$2834,$D166),"")</f>
        <v>404886</v>
      </c>
      <c r="BB166" s="30">
        <f>IFERROR(SUMIFS(Sales!$Q$4:$Q$2834,Sales!$B$4:$B$2834,$B166,Sales!$G$4:$G$2834,$D166),"")</f>
        <v>49158</v>
      </c>
      <c r="BC166" s="30">
        <f t="shared" si="69"/>
        <v>951368</v>
      </c>
      <c r="BD166" s="33"/>
      <c r="BE166" s="35">
        <f t="shared" si="70"/>
        <v>9.2366545752869359E-4</v>
      </c>
      <c r="BF166" s="35" t="str">
        <f t="shared" si="71"/>
        <v/>
      </c>
      <c r="BG166" s="35" t="str">
        <f t="shared" si="72"/>
        <v/>
      </c>
      <c r="BH166" s="35">
        <f t="shared" si="73"/>
        <v>4.8284260139083929E-4</v>
      </c>
      <c r="BJ166" s="31">
        <f>IFERROR(SUMIFS(Sales!$J$4:$J$2834,Sales!$B$4:$B$2834,$B166,Sales!$G$4:$G$2834,$D166),"")</f>
        <v>66221</v>
      </c>
      <c r="BK166" s="31">
        <f>IFERROR(SUMIFS(Sales!$M$4:$M$2834,Sales!$B$4:$B$2834,$B166,Sales!$G$4:$G$2834,$D166),"")</f>
        <v>46765.1</v>
      </c>
      <c r="BL166" s="31">
        <f>IFERROR(SUMIFS(Sales!$P$4:$P$2834,Sales!$B$4:$B$2834,$B166,Sales!$G$4:$G$2834,$D166),"")</f>
        <v>3392.8</v>
      </c>
      <c r="BM166" s="31">
        <f t="shared" si="74"/>
        <v>116378.90000000001</v>
      </c>
      <c r="BP166" s="36">
        <f t="shared" si="75"/>
        <v>0.59041743985823425</v>
      </c>
      <c r="BQ166" s="36">
        <f t="shared" si="76"/>
        <v>0.40958256014176569</v>
      </c>
      <c r="BR166" s="36" t="str">
        <f t="shared" si="77"/>
        <v/>
      </c>
      <c r="BS166" s="36" t="str">
        <f t="shared" si="78"/>
        <v/>
      </c>
    </row>
    <row r="167" spans="1:82" x14ac:dyDescent="0.35">
      <c r="A167" s="8">
        <v>2020</v>
      </c>
      <c r="B167" s="9">
        <v>9234</v>
      </c>
      <c r="C167" s="10" t="s">
        <v>279</v>
      </c>
      <c r="D167" s="10" t="s">
        <v>257</v>
      </c>
      <c r="E167" s="10" t="s">
        <v>36</v>
      </c>
      <c r="F167" s="11">
        <v>20</v>
      </c>
      <c r="G167" s="11">
        <v>3</v>
      </c>
      <c r="H167" s="11">
        <v>80</v>
      </c>
      <c r="I167" s="11" t="s">
        <v>25</v>
      </c>
      <c r="J167" s="11">
        <v>103</v>
      </c>
      <c r="K167" s="12">
        <v>8.9999999999999993E-3</v>
      </c>
      <c r="L167" s="12">
        <v>2E-3</v>
      </c>
      <c r="M167" s="12">
        <v>3.5000000000000003E-2</v>
      </c>
      <c r="N167" s="12" t="s">
        <v>25</v>
      </c>
      <c r="O167" s="12">
        <v>4.5999999999999999E-2</v>
      </c>
      <c r="P167" s="13">
        <v>100</v>
      </c>
      <c r="Q167" s="13">
        <v>15</v>
      </c>
      <c r="R167" s="13">
        <v>400</v>
      </c>
      <c r="S167" s="13" t="s">
        <v>25</v>
      </c>
      <c r="T167" s="13">
        <v>515</v>
      </c>
      <c r="U167" s="14">
        <v>8.9999999999999993E-3</v>
      </c>
      <c r="V167" s="14">
        <v>2E-3</v>
      </c>
      <c r="W167" s="14">
        <v>3.5000000000000003E-2</v>
      </c>
      <c r="X167" s="14" t="s">
        <v>25</v>
      </c>
      <c r="Y167" s="14">
        <v>4.5999999999999999E-2</v>
      </c>
      <c r="Z167" s="11">
        <v>2.2749999999999999</v>
      </c>
      <c r="AA167" s="11">
        <v>1.2829999999999999</v>
      </c>
      <c r="AB167" s="11">
        <v>10.5</v>
      </c>
      <c r="AC167" s="11" t="s">
        <v>25</v>
      </c>
      <c r="AD167" s="11">
        <v>14.058</v>
      </c>
      <c r="AE167" s="11" t="s">
        <v>25</v>
      </c>
      <c r="AF167" s="11" t="s">
        <v>25</v>
      </c>
      <c r="AG167" s="11" t="s">
        <v>25</v>
      </c>
      <c r="AH167" s="11" t="s">
        <v>25</v>
      </c>
      <c r="AI167" s="11" t="s">
        <v>25</v>
      </c>
      <c r="AJ167" s="13">
        <v>2.2749999999999999</v>
      </c>
      <c r="AK167" s="13">
        <v>1.2829999999999999</v>
      </c>
      <c r="AL167" s="13">
        <v>10.5</v>
      </c>
      <c r="AM167" s="13" t="s">
        <v>25</v>
      </c>
      <c r="AN167" s="13">
        <v>14.058</v>
      </c>
      <c r="AO167" s="13" t="s">
        <v>25</v>
      </c>
      <c r="AP167" s="13" t="s">
        <v>25</v>
      </c>
      <c r="AQ167" s="13" t="s">
        <v>25</v>
      </c>
      <c r="AR167" s="13" t="s">
        <v>25</v>
      </c>
      <c r="AS167" s="13" t="s">
        <v>25</v>
      </c>
      <c r="AT167" s="15">
        <v>5</v>
      </c>
      <c r="AU167" s="15">
        <v>5</v>
      </c>
      <c r="AV167" s="15">
        <v>5</v>
      </c>
      <c r="AW167" s="15" t="s">
        <v>25</v>
      </c>
      <c r="AX167" s="10" t="s">
        <v>6</v>
      </c>
      <c r="AY167" s="10" t="str">
        <f>IFERROR(VLOOKUP(B167,Sales!$B$4:$H$2834,7,FALSE),"Not Found")</f>
        <v>Not Found</v>
      </c>
      <c r="AZ167" s="30">
        <f>IFERROR(SUMIFS(Sales!$K$4:$K$2834,Sales!$B$4:$B$2834,$B167,Sales!$G$4:$G$2834,$D167),"")</f>
        <v>0</v>
      </c>
      <c r="BA167" s="30">
        <f>IFERROR(SUMIFS(Sales!$N$4:$N$2834,Sales!$B$4:$B$2834,$B167,Sales!$G$4:$G$2834,$D167),"")</f>
        <v>0</v>
      </c>
      <c r="BB167" s="30">
        <f>IFERROR(SUMIFS(Sales!$Q$4:$Q$2834,Sales!$B$4:$B$2834,$B167,Sales!$G$4:$G$2834,$D167),"")</f>
        <v>0</v>
      </c>
      <c r="BC167" s="30">
        <f t="shared" si="69"/>
        <v>0</v>
      </c>
      <c r="BD167" s="33"/>
      <c r="BE167" s="35" t="str">
        <f t="shared" si="70"/>
        <v/>
      </c>
      <c r="BF167" s="35" t="str">
        <f t="shared" si="71"/>
        <v/>
      </c>
      <c r="BG167" s="35" t="str">
        <f t="shared" si="72"/>
        <v/>
      </c>
      <c r="BH167" s="35" t="str">
        <f t="shared" si="73"/>
        <v/>
      </c>
      <c r="BJ167" s="31">
        <f>IFERROR(SUMIFS(Sales!$J$4:$J$2834,Sales!$B$4:$B$2834,$B167,Sales!$G$4:$G$2834,$D167),"")</f>
        <v>0</v>
      </c>
      <c r="BK167" s="31">
        <f>IFERROR(SUMIFS(Sales!$M$4:$M$2834,Sales!$B$4:$B$2834,$B167,Sales!$G$4:$G$2834,$D167),"")</f>
        <v>0</v>
      </c>
      <c r="BL167" s="31">
        <f>IFERROR(SUMIFS(Sales!$P$4:$P$2834,Sales!$B$4:$B$2834,$B167,Sales!$G$4:$G$2834,$D167),"")</f>
        <v>0</v>
      </c>
      <c r="BM167" s="31">
        <f t="shared" si="74"/>
        <v>0</v>
      </c>
      <c r="BP167" s="36" t="str">
        <f t="shared" si="75"/>
        <v/>
      </c>
      <c r="BQ167" s="36" t="str">
        <f t="shared" si="76"/>
        <v/>
      </c>
      <c r="BR167" s="36" t="str">
        <f t="shared" si="77"/>
        <v/>
      </c>
      <c r="BS167" s="36" t="str">
        <f t="shared" si="78"/>
        <v/>
      </c>
    </row>
    <row r="168" spans="1:82" x14ac:dyDescent="0.35">
      <c r="A168" s="8">
        <v>2020</v>
      </c>
      <c r="B168" s="9">
        <v>9267</v>
      </c>
      <c r="C168" s="10" t="s">
        <v>280</v>
      </c>
      <c r="D168" s="10" t="s">
        <v>257</v>
      </c>
      <c r="E168" s="10" t="s">
        <v>36</v>
      </c>
      <c r="F168" s="11">
        <v>7842</v>
      </c>
      <c r="G168" s="11">
        <v>7001</v>
      </c>
      <c r="H168" s="11" t="s">
        <v>25</v>
      </c>
      <c r="I168" s="11" t="s">
        <v>25</v>
      </c>
      <c r="J168" s="11">
        <v>14843</v>
      </c>
      <c r="K168" s="12">
        <v>4.8499999999999996</v>
      </c>
      <c r="L168" s="12">
        <v>2.87</v>
      </c>
      <c r="M168" s="12" t="s">
        <v>25</v>
      </c>
      <c r="N168" s="12" t="s">
        <v>25</v>
      </c>
      <c r="O168" s="12">
        <v>7.72</v>
      </c>
      <c r="P168" s="13">
        <v>138714.35399999999</v>
      </c>
      <c r="Q168" s="13">
        <v>80280.308999999994</v>
      </c>
      <c r="R168" s="13" t="s">
        <v>25</v>
      </c>
      <c r="S168" s="13" t="s">
        <v>25</v>
      </c>
      <c r="T168" s="13">
        <v>218994.663</v>
      </c>
      <c r="U168" s="14">
        <v>4.8499999999999996</v>
      </c>
      <c r="V168" s="14">
        <v>2.87</v>
      </c>
      <c r="W168" s="14" t="s">
        <v>25</v>
      </c>
      <c r="X168" s="14" t="s">
        <v>25</v>
      </c>
      <c r="Y168" s="14">
        <v>7.72</v>
      </c>
      <c r="Z168" s="11">
        <v>1978.65</v>
      </c>
      <c r="AA168" s="11">
        <v>481.92</v>
      </c>
      <c r="AB168" s="11" t="s">
        <v>25</v>
      </c>
      <c r="AC168" s="11" t="s">
        <v>25</v>
      </c>
      <c r="AD168" s="11">
        <v>2460.5700000000002</v>
      </c>
      <c r="AE168" s="11" t="s">
        <v>25</v>
      </c>
      <c r="AF168" s="11" t="s">
        <v>25</v>
      </c>
      <c r="AG168" s="11" t="s">
        <v>25</v>
      </c>
      <c r="AH168" s="11" t="s">
        <v>25</v>
      </c>
      <c r="AI168" s="11" t="s">
        <v>25</v>
      </c>
      <c r="AJ168" s="13">
        <v>1978.65</v>
      </c>
      <c r="AK168" s="13">
        <v>481.92</v>
      </c>
      <c r="AL168" s="13" t="s">
        <v>25</v>
      </c>
      <c r="AM168" s="13" t="s">
        <v>25</v>
      </c>
      <c r="AN168" s="13">
        <v>2460.5700000000002</v>
      </c>
      <c r="AO168" s="13" t="s">
        <v>25</v>
      </c>
      <c r="AP168" s="13" t="s">
        <v>25</v>
      </c>
      <c r="AQ168" s="13" t="s">
        <v>25</v>
      </c>
      <c r="AR168" s="13" t="s">
        <v>25</v>
      </c>
      <c r="AS168" s="13" t="s">
        <v>25</v>
      </c>
      <c r="AT168" s="15">
        <v>17.689</v>
      </c>
      <c r="AU168" s="15">
        <v>11.467000000000001</v>
      </c>
      <c r="AV168" s="15" t="s">
        <v>25</v>
      </c>
      <c r="AW168" s="15" t="s">
        <v>25</v>
      </c>
      <c r="AX168" s="10" t="s">
        <v>281</v>
      </c>
      <c r="AY168" s="10" t="str">
        <f>IFERROR(VLOOKUP(B168,Sales!$B$4:$H$2834,7,FALSE),"Not Found")</f>
        <v>Not Found</v>
      </c>
      <c r="AZ168" s="30">
        <f>IFERROR(SUMIFS(Sales!$K$4:$K$2834,Sales!$B$4:$B$2834,$B168,Sales!$G$4:$G$2834,$D168),"")</f>
        <v>0</v>
      </c>
      <c r="BA168" s="30">
        <f>IFERROR(SUMIFS(Sales!$N$4:$N$2834,Sales!$B$4:$B$2834,$B168,Sales!$G$4:$G$2834,$D168),"")</f>
        <v>0</v>
      </c>
      <c r="BB168" s="30">
        <f>IFERROR(SUMIFS(Sales!$Q$4:$Q$2834,Sales!$B$4:$B$2834,$B168,Sales!$G$4:$G$2834,$D168),"")</f>
        <v>0</v>
      </c>
      <c r="BC168" s="30">
        <f t="shared" si="69"/>
        <v>0</v>
      </c>
      <c r="BD168" s="33"/>
      <c r="BE168" s="35" t="str">
        <f t="shared" si="70"/>
        <v/>
      </c>
      <c r="BF168" s="35" t="str">
        <f t="shared" si="71"/>
        <v/>
      </c>
      <c r="BG168" s="35" t="str">
        <f t="shared" si="72"/>
        <v/>
      </c>
      <c r="BH168" s="35" t="str">
        <f t="shared" si="73"/>
        <v/>
      </c>
      <c r="BJ168" s="31">
        <f>IFERROR(SUMIFS(Sales!$J$4:$J$2834,Sales!$B$4:$B$2834,$B168,Sales!$G$4:$G$2834,$D168),"")</f>
        <v>0</v>
      </c>
      <c r="BK168" s="31">
        <f>IFERROR(SUMIFS(Sales!$M$4:$M$2834,Sales!$B$4:$B$2834,$B168,Sales!$G$4:$G$2834,$D168),"")</f>
        <v>0</v>
      </c>
      <c r="BL168" s="31">
        <f>IFERROR(SUMIFS(Sales!$P$4:$P$2834,Sales!$B$4:$B$2834,$B168,Sales!$G$4:$G$2834,$D168),"")</f>
        <v>0</v>
      </c>
      <c r="BM168" s="31">
        <f t="shared" si="74"/>
        <v>0</v>
      </c>
      <c r="BP168" s="36" t="str">
        <f t="shared" si="75"/>
        <v/>
      </c>
      <c r="BQ168" s="36" t="str">
        <f t="shared" si="76"/>
        <v/>
      </c>
      <c r="BR168" s="36" t="str">
        <f t="shared" si="77"/>
        <v/>
      </c>
      <c r="BS168" s="36" t="str">
        <f t="shared" si="78"/>
        <v/>
      </c>
    </row>
    <row r="169" spans="1:82" x14ac:dyDescent="0.35">
      <c r="A169" s="8">
        <v>2020</v>
      </c>
      <c r="B169" s="9">
        <v>9273</v>
      </c>
      <c r="C169" s="10" t="s">
        <v>282</v>
      </c>
      <c r="D169" s="10" t="s">
        <v>257</v>
      </c>
      <c r="E169" s="10" t="s">
        <v>36</v>
      </c>
      <c r="F169" s="11">
        <v>59993</v>
      </c>
      <c r="G169" s="11">
        <v>97794</v>
      </c>
      <c r="H169" s="11"/>
      <c r="I169" s="11" t="s">
        <v>25</v>
      </c>
      <c r="J169" s="11">
        <v>157787</v>
      </c>
      <c r="K169" s="12">
        <v>13.34</v>
      </c>
      <c r="L169" s="12">
        <v>14.61</v>
      </c>
      <c r="M169" s="12" t="s">
        <v>25</v>
      </c>
      <c r="N169" s="12" t="s">
        <v>25</v>
      </c>
      <c r="O169" s="12">
        <v>27.95</v>
      </c>
      <c r="P169" s="13">
        <v>554815</v>
      </c>
      <c r="Q169" s="13">
        <v>186200</v>
      </c>
      <c r="R169" s="13" t="s">
        <v>25</v>
      </c>
      <c r="S169" s="13" t="s">
        <v>25</v>
      </c>
      <c r="T169" s="13">
        <v>741015</v>
      </c>
      <c r="U169" s="14">
        <v>13.34</v>
      </c>
      <c r="V169" s="14">
        <v>14.61</v>
      </c>
      <c r="W169" s="14" t="s">
        <v>25</v>
      </c>
      <c r="X169" s="14" t="s">
        <v>25</v>
      </c>
      <c r="Y169" s="14">
        <v>27.95</v>
      </c>
      <c r="Z169" s="11">
        <v>2116.8359999999998</v>
      </c>
      <c r="AA169" s="11">
        <v>9612.9110000000001</v>
      </c>
      <c r="AB169" s="11"/>
      <c r="AC169" s="11" t="s">
        <v>25</v>
      </c>
      <c r="AD169" s="11">
        <v>11729.746999999999</v>
      </c>
      <c r="AE169" s="11">
        <v>12470.04</v>
      </c>
      <c r="AF169" s="11">
        <v>5323.1580000000004</v>
      </c>
      <c r="AG169" s="11"/>
      <c r="AH169" s="11" t="s">
        <v>25</v>
      </c>
      <c r="AI169" s="11">
        <v>17793.198</v>
      </c>
      <c r="AJ169" s="13">
        <v>2116.8359999999998</v>
      </c>
      <c r="AK169" s="13">
        <v>9612.9110000000001</v>
      </c>
      <c r="AL169" s="13" t="s">
        <v>25</v>
      </c>
      <c r="AM169" s="13" t="s">
        <v>25</v>
      </c>
      <c r="AN169" s="13">
        <v>11729.746999999999</v>
      </c>
      <c r="AO169" s="13">
        <v>12470.04</v>
      </c>
      <c r="AP169" s="13">
        <v>5323.1580000000004</v>
      </c>
      <c r="AQ169" s="13" t="s">
        <v>25</v>
      </c>
      <c r="AR169" s="13" t="s">
        <v>25</v>
      </c>
      <c r="AS169" s="13">
        <v>17793.198</v>
      </c>
      <c r="AT169" s="15">
        <v>9.2479999999999993</v>
      </c>
      <c r="AU169" s="15">
        <v>1.9039999999999999</v>
      </c>
      <c r="AV169" s="15" t="s">
        <v>25</v>
      </c>
      <c r="AW169" s="15" t="s">
        <v>25</v>
      </c>
      <c r="AX169" s="10" t="s">
        <v>6</v>
      </c>
      <c r="AY169" s="10" t="str">
        <f>IFERROR(VLOOKUP(B169,Sales!$B$4:$H$2834,7,FALSE),"Not Found")</f>
        <v>Investor Owned</v>
      </c>
      <c r="AZ169" s="30">
        <f>IFERROR(SUMIFS(Sales!$K$4:$K$2834,Sales!$B$4:$B$2834,$B169,Sales!$G$4:$G$2834,$D169),"")</f>
        <v>5003327</v>
      </c>
      <c r="BA169" s="30">
        <f>IFERROR(SUMIFS(Sales!$N$4:$N$2834,Sales!$B$4:$B$2834,$B169,Sales!$G$4:$G$2834,$D169),"")</f>
        <v>1702005</v>
      </c>
      <c r="BB169" s="30">
        <f>IFERROR(SUMIFS(Sales!$Q$4:$Q$2834,Sales!$B$4:$B$2834,$B169,Sales!$G$4:$G$2834,$D169),"")</f>
        <v>5987895</v>
      </c>
      <c r="BC169" s="30">
        <f t="shared" si="69"/>
        <v>12693227</v>
      </c>
      <c r="BD169" s="33"/>
      <c r="BE169" s="35">
        <f t="shared" si="70"/>
        <v>1.1990621440493496E-2</v>
      </c>
      <c r="BF169" s="35">
        <f t="shared" si="71"/>
        <v>5.7458115575453654E-2</v>
      </c>
      <c r="BG169" s="35">
        <f t="shared" si="72"/>
        <v>0</v>
      </c>
      <c r="BH169" s="35">
        <f t="shared" si="73"/>
        <v>1.2430802663499203E-2</v>
      </c>
      <c r="BJ169" s="31">
        <f>IFERROR(SUMIFS(Sales!$J$4:$J$2834,Sales!$B$4:$B$2834,$B169,Sales!$G$4:$G$2834,$D169),"")</f>
        <v>566273</v>
      </c>
      <c r="BK169" s="31">
        <f>IFERROR(SUMIFS(Sales!$M$4:$M$2834,Sales!$B$4:$B$2834,$B169,Sales!$G$4:$G$2834,$D169),"")</f>
        <v>223905</v>
      </c>
      <c r="BL169" s="31">
        <f>IFERROR(SUMIFS(Sales!$P$4:$P$2834,Sales!$B$4:$B$2834,$B169,Sales!$G$4:$G$2834,$D169),"")</f>
        <v>509752</v>
      </c>
      <c r="BM169" s="31">
        <f t="shared" si="74"/>
        <v>1299930</v>
      </c>
      <c r="BP169" s="36">
        <f t="shared" si="75"/>
        <v>0.14511921538237521</v>
      </c>
      <c r="BQ169" s="36">
        <f t="shared" si="76"/>
        <v>0.85488078461762484</v>
      </c>
      <c r="BR169" s="36">
        <f t="shared" si="77"/>
        <v>0.64360381570277969</v>
      </c>
      <c r="BS169" s="36">
        <f t="shared" si="78"/>
        <v>0.35639618429722042</v>
      </c>
      <c r="BV169" s="38">
        <f>IFERROR((G169+H169)/$BV$3,"")</f>
        <v>9.2621496930990668E-3</v>
      </c>
      <c r="BW169" s="37">
        <f>IFERROR(BR169*BV169,"")</f>
        <v>5.9611548840888895E-3</v>
      </c>
      <c r="BX169" s="37">
        <f>IFERROR(BS169*BV169,"")</f>
        <v>3.3009948090101785E-3</v>
      </c>
      <c r="CB169" s="38">
        <f>IFERROR((F169)/$CB$3,"")</f>
        <v>6.0108359964443758E-3</v>
      </c>
      <c r="CC169" s="37">
        <f>IFERROR(BP169*CB169,"")</f>
        <v>8.7228780359614527E-4</v>
      </c>
      <c r="CD169" s="37">
        <f>IFERROR(BQ169*CB169,"")</f>
        <v>5.138548192848231E-3</v>
      </c>
    </row>
    <row r="170" spans="1:82" x14ac:dyDescent="0.35">
      <c r="A170" s="8">
        <v>2020</v>
      </c>
      <c r="B170" s="9">
        <v>9286</v>
      </c>
      <c r="C170" s="10" t="s">
        <v>283</v>
      </c>
      <c r="D170" s="10" t="s">
        <v>163</v>
      </c>
      <c r="E170" s="10" t="s">
        <v>36</v>
      </c>
      <c r="F170" s="11">
        <v>99.213999999999999</v>
      </c>
      <c r="G170" s="11" t="s">
        <v>25</v>
      </c>
      <c r="H170" s="11">
        <v>4965.6469999999999</v>
      </c>
      <c r="I170" s="11" t="s">
        <v>25</v>
      </c>
      <c r="J170" s="11">
        <v>5064.8609999999999</v>
      </c>
      <c r="K170" s="12">
        <v>1.7000000000000001E-2</v>
      </c>
      <c r="L170" s="12" t="s">
        <v>25</v>
      </c>
      <c r="M170" s="12">
        <v>0.82099999999999995</v>
      </c>
      <c r="N170" s="12" t="s">
        <v>25</v>
      </c>
      <c r="O170" s="12">
        <v>0.83799999999999997</v>
      </c>
      <c r="P170" s="13">
        <v>396.85599999999999</v>
      </c>
      <c r="Q170" s="13" t="s">
        <v>25</v>
      </c>
      <c r="R170" s="13">
        <v>19862.588</v>
      </c>
      <c r="S170" s="13" t="s">
        <v>25</v>
      </c>
      <c r="T170" s="13">
        <v>20259.444</v>
      </c>
      <c r="U170" s="14">
        <v>1.7000000000000001E-2</v>
      </c>
      <c r="V170" s="14" t="s">
        <v>25</v>
      </c>
      <c r="W170" s="14">
        <v>0.82099999999999995</v>
      </c>
      <c r="X170" s="14" t="s">
        <v>25</v>
      </c>
      <c r="Y170" s="14">
        <v>0.83799999999999997</v>
      </c>
      <c r="Z170" s="11">
        <v>36.25</v>
      </c>
      <c r="AA170" s="11" t="s">
        <v>25</v>
      </c>
      <c r="AB170" s="11">
        <v>627.60900000000004</v>
      </c>
      <c r="AC170" s="11" t="s">
        <v>25</v>
      </c>
      <c r="AD170" s="11">
        <v>663.85900000000004</v>
      </c>
      <c r="AE170" s="11">
        <v>2</v>
      </c>
      <c r="AF170" s="11" t="s">
        <v>25</v>
      </c>
      <c r="AG170" s="11">
        <v>26</v>
      </c>
      <c r="AH170" s="11" t="s">
        <v>25</v>
      </c>
      <c r="AI170" s="11">
        <v>28</v>
      </c>
      <c r="AJ170" s="13">
        <v>36.25</v>
      </c>
      <c r="AK170" s="13" t="s">
        <v>25</v>
      </c>
      <c r="AL170" s="13">
        <v>627.60900000000004</v>
      </c>
      <c r="AM170" s="13" t="s">
        <v>25</v>
      </c>
      <c r="AN170" s="13">
        <v>663.85900000000004</v>
      </c>
      <c r="AO170" s="13">
        <v>2</v>
      </c>
      <c r="AP170" s="13" t="s">
        <v>25</v>
      </c>
      <c r="AQ170" s="13">
        <v>26</v>
      </c>
      <c r="AR170" s="13" t="s">
        <v>25</v>
      </c>
      <c r="AS170" s="13">
        <v>28</v>
      </c>
      <c r="AT170" s="15">
        <v>4</v>
      </c>
      <c r="AU170" s="15" t="s">
        <v>25</v>
      </c>
      <c r="AV170" s="15">
        <v>4</v>
      </c>
      <c r="AW170" s="15" t="s">
        <v>25</v>
      </c>
      <c r="AX170" s="10" t="s">
        <v>6</v>
      </c>
      <c r="AY170" s="10" t="str">
        <f>IFERROR(VLOOKUP(B170,Sales!$B$4:$H$2834,7,FALSE),"Not Found")</f>
        <v>Not Found</v>
      </c>
      <c r="AZ170" s="30">
        <f>IFERROR(SUMIFS(Sales!$K$4:$K$2834,Sales!$B$4:$B$2834,$B170,Sales!$G$4:$G$2834,$D170),"")</f>
        <v>0</v>
      </c>
      <c r="BA170" s="30">
        <f>IFERROR(SUMIFS(Sales!$N$4:$N$2834,Sales!$B$4:$B$2834,$B170,Sales!$G$4:$G$2834,$D170),"")</f>
        <v>0</v>
      </c>
      <c r="BB170" s="30">
        <f>IFERROR(SUMIFS(Sales!$Q$4:$Q$2834,Sales!$B$4:$B$2834,$B170,Sales!$G$4:$G$2834,$D170),"")</f>
        <v>0</v>
      </c>
      <c r="BC170" s="30">
        <f t="shared" si="69"/>
        <v>0</v>
      </c>
      <c r="BD170" s="33"/>
      <c r="BE170" s="35" t="str">
        <f t="shared" si="70"/>
        <v/>
      </c>
      <c r="BF170" s="35" t="str">
        <f t="shared" si="71"/>
        <v/>
      </c>
      <c r="BG170" s="35" t="str">
        <f t="shared" si="72"/>
        <v/>
      </c>
      <c r="BH170" s="35" t="str">
        <f t="shared" si="73"/>
        <v/>
      </c>
      <c r="BJ170" s="31">
        <f>IFERROR(SUMIFS(Sales!$J$4:$J$2834,Sales!$B$4:$B$2834,$B170,Sales!$G$4:$G$2834,$D170),"")</f>
        <v>0</v>
      </c>
      <c r="BK170" s="31">
        <f>IFERROR(SUMIFS(Sales!$M$4:$M$2834,Sales!$B$4:$B$2834,$B170,Sales!$G$4:$G$2834,$D170),"")</f>
        <v>0</v>
      </c>
      <c r="BL170" s="31">
        <f>IFERROR(SUMIFS(Sales!$P$4:$P$2834,Sales!$B$4:$B$2834,$B170,Sales!$G$4:$G$2834,$D170),"")</f>
        <v>0</v>
      </c>
      <c r="BM170" s="31">
        <f t="shared" si="74"/>
        <v>0</v>
      </c>
      <c r="BP170" s="36">
        <f t="shared" si="75"/>
        <v>0.94771241830065356</v>
      </c>
      <c r="BQ170" s="36">
        <f t="shared" si="76"/>
        <v>5.2287581699346407E-2</v>
      </c>
      <c r="BR170" s="36" t="str">
        <f t="shared" si="77"/>
        <v/>
      </c>
      <c r="BS170" s="36" t="str">
        <f t="shared" si="78"/>
        <v/>
      </c>
    </row>
    <row r="171" spans="1:82" x14ac:dyDescent="0.35">
      <c r="A171" s="8">
        <v>2020</v>
      </c>
      <c r="B171" s="9">
        <v>9292</v>
      </c>
      <c r="C171" s="10" t="s">
        <v>284</v>
      </c>
      <c r="D171" s="10" t="s">
        <v>79</v>
      </c>
      <c r="E171" s="10" t="s">
        <v>45</v>
      </c>
      <c r="F171" s="11" t="s">
        <v>25</v>
      </c>
      <c r="G171" s="11" t="s">
        <v>25</v>
      </c>
      <c r="H171" s="11" t="s">
        <v>25</v>
      </c>
      <c r="I171" s="11" t="s">
        <v>25</v>
      </c>
      <c r="J171" s="11" t="s">
        <v>25</v>
      </c>
      <c r="K171" s="12" t="s">
        <v>25</v>
      </c>
      <c r="L171" s="12" t="s">
        <v>25</v>
      </c>
      <c r="M171" s="12" t="s">
        <v>25</v>
      </c>
      <c r="N171" s="12" t="s">
        <v>25</v>
      </c>
      <c r="O171" s="12" t="s">
        <v>25</v>
      </c>
      <c r="P171" s="13" t="s">
        <v>25</v>
      </c>
      <c r="Q171" s="13" t="s">
        <v>25</v>
      </c>
      <c r="R171" s="13" t="s">
        <v>25</v>
      </c>
      <c r="S171" s="13" t="s">
        <v>25</v>
      </c>
      <c r="T171" s="13" t="s">
        <v>25</v>
      </c>
      <c r="U171" s="14" t="s">
        <v>25</v>
      </c>
      <c r="V171" s="14" t="s">
        <v>25</v>
      </c>
      <c r="W171" s="14" t="s">
        <v>25</v>
      </c>
      <c r="X171" s="14" t="s">
        <v>25</v>
      </c>
      <c r="Y171" s="14" t="s">
        <v>25</v>
      </c>
      <c r="Z171" s="11" t="s">
        <v>25</v>
      </c>
      <c r="AA171" s="11" t="s">
        <v>25</v>
      </c>
      <c r="AB171" s="11" t="s">
        <v>25</v>
      </c>
      <c r="AC171" s="11" t="s">
        <v>25</v>
      </c>
      <c r="AD171" s="11" t="s">
        <v>25</v>
      </c>
      <c r="AE171" s="11" t="s">
        <v>25</v>
      </c>
      <c r="AF171" s="11" t="s">
        <v>25</v>
      </c>
      <c r="AG171" s="11" t="s">
        <v>25</v>
      </c>
      <c r="AH171" s="11" t="s">
        <v>25</v>
      </c>
      <c r="AI171" s="11" t="s">
        <v>25</v>
      </c>
      <c r="AJ171" s="13" t="s">
        <v>25</v>
      </c>
      <c r="AK171" s="13" t="s">
        <v>25</v>
      </c>
      <c r="AL171" s="13" t="s">
        <v>25</v>
      </c>
      <c r="AM171" s="13" t="s">
        <v>25</v>
      </c>
      <c r="AN171" s="13" t="s">
        <v>25</v>
      </c>
      <c r="AO171" s="13" t="s">
        <v>25</v>
      </c>
      <c r="AP171" s="13" t="s">
        <v>25</v>
      </c>
      <c r="AQ171" s="13" t="s">
        <v>25</v>
      </c>
      <c r="AR171" s="13" t="s">
        <v>25</v>
      </c>
      <c r="AS171" s="13" t="s">
        <v>25</v>
      </c>
      <c r="AT171" s="15" t="s">
        <v>25</v>
      </c>
      <c r="AU171" s="15" t="s">
        <v>25</v>
      </c>
      <c r="AV171" s="15" t="s">
        <v>25</v>
      </c>
      <c r="AW171" s="15" t="s">
        <v>25</v>
      </c>
      <c r="AX171" s="10" t="s">
        <v>6</v>
      </c>
      <c r="AY171" s="10" t="str">
        <f>IFERROR(VLOOKUP(B171,Sales!$B$4:$H$2834,7,FALSE),"Not Found")</f>
        <v>Cooperative</v>
      </c>
      <c r="AZ171" s="30">
        <f>IFERROR(SUMIFS(Sales!$K$4:$K$2834,Sales!$B$4:$B$2834,$B171,Sales!$G$4:$G$2834,$D171),"")</f>
        <v>353854</v>
      </c>
      <c r="BA171" s="30">
        <f>IFERROR(SUMIFS(Sales!$N$4:$N$2834,Sales!$B$4:$B$2834,$B171,Sales!$G$4:$G$2834,$D171),"")</f>
        <v>46129</v>
      </c>
      <c r="BB171" s="30">
        <f>IFERROR(SUMIFS(Sales!$Q$4:$Q$2834,Sales!$B$4:$B$2834,$B171,Sales!$G$4:$G$2834,$D171),"")</f>
        <v>56370</v>
      </c>
      <c r="BC171" s="30">
        <f t="shared" si="69"/>
        <v>456353</v>
      </c>
      <c r="BD171" s="33"/>
      <c r="BE171" s="35" t="str">
        <f t="shared" si="70"/>
        <v/>
      </c>
      <c r="BF171" s="35" t="str">
        <f t="shared" si="71"/>
        <v/>
      </c>
      <c r="BG171" s="35" t="str">
        <f t="shared" si="72"/>
        <v/>
      </c>
      <c r="BH171" s="35">
        <f t="shared" si="73"/>
        <v>0</v>
      </c>
      <c r="BJ171" s="31">
        <f>IFERROR(SUMIFS(Sales!$J$4:$J$2834,Sales!$B$4:$B$2834,$B171,Sales!$G$4:$G$2834,$D171),"")</f>
        <v>39976</v>
      </c>
      <c r="BK171" s="31">
        <f>IFERROR(SUMIFS(Sales!$M$4:$M$2834,Sales!$B$4:$B$2834,$B171,Sales!$G$4:$G$2834,$D171),"")</f>
        <v>4736</v>
      </c>
      <c r="BL171" s="31">
        <f>IFERROR(SUMIFS(Sales!$P$4:$P$2834,Sales!$B$4:$B$2834,$B171,Sales!$G$4:$G$2834,$D171),"")</f>
        <v>3713</v>
      </c>
      <c r="BM171" s="31">
        <f t="shared" si="74"/>
        <v>48425</v>
      </c>
      <c r="BP171" s="36" t="str">
        <f t="shared" si="75"/>
        <v/>
      </c>
      <c r="BQ171" s="36" t="str">
        <f t="shared" si="76"/>
        <v/>
      </c>
      <c r="BR171" s="36" t="str">
        <f t="shared" si="77"/>
        <v/>
      </c>
      <c r="BS171" s="36" t="str">
        <f t="shared" si="78"/>
        <v/>
      </c>
    </row>
    <row r="172" spans="1:82" x14ac:dyDescent="0.35">
      <c r="A172" s="8">
        <v>2020</v>
      </c>
      <c r="B172" s="9">
        <v>9324</v>
      </c>
      <c r="C172" s="10" t="s">
        <v>285</v>
      </c>
      <c r="D172" s="10" t="s">
        <v>257</v>
      </c>
      <c r="E172" s="10" t="s">
        <v>45</v>
      </c>
      <c r="F172" s="11">
        <v>50156</v>
      </c>
      <c r="G172" s="11">
        <v>44737</v>
      </c>
      <c r="H172" s="11">
        <v>0</v>
      </c>
      <c r="I172" s="11">
        <v>0</v>
      </c>
      <c r="J172" s="11">
        <v>94893</v>
      </c>
      <c r="K172" s="12">
        <v>6.3</v>
      </c>
      <c r="L172" s="12">
        <v>5.7</v>
      </c>
      <c r="M172" s="12">
        <v>0</v>
      </c>
      <c r="N172" s="12">
        <v>0</v>
      </c>
      <c r="O172" s="12">
        <v>12</v>
      </c>
      <c r="P172" s="13">
        <v>545777</v>
      </c>
      <c r="Q172" s="13">
        <v>306429</v>
      </c>
      <c r="R172" s="13">
        <v>0</v>
      </c>
      <c r="S172" s="13">
        <v>0</v>
      </c>
      <c r="T172" s="13">
        <v>852206</v>
      </c>
      <c r="U172" s="14">
        <v>6.3</v>
      </c>
      <c r="V172" s="14">
        <v>5.7</v>
      </c>
      <c r="W172" s="14">
        <v>0</v>
      </c>
      <c r="X172" s="14">
        <v>0</v>
      </c>
      <c r="Y172" s="14">
        <v>12</v>
      </c>
      <c r="Z172" s="11">
        <v>1929</v>
      </c>
      <c r="AA172" s="11">
        <v>2015</v>
      </c>
      <c r="AB172" s="11">
        <v>0</v>
      </c>
      <c r="AC172" s="11">
        <v>0</v>
      </c>
      <c r="AD172" s="11">
        <v>3944</v>
      </c>
      <c r="AE172" s="11">
        <v>3664</v>
      </c>
      <c r="AF172" s="11">
        <v>2087</v>
      </c>
      <c r="AG172" s="11">
        <v>0</v>
      </c>
      <c r="AH172" s="11">
        <v>0</v>
      </c>
      <c r="AI172" s="11">
        <v>5751</v>
      </c>
      <c r="AJ172" s="13">
        <v>1929</v>
      </c>
      <c r="AK172" s="13">
        <v>2015</v>
      </c>
      <c r="AL172" s="13">
        <v>0</v>
      </c>
      <c r="AM172" s="13">
        <v>0</v>
      </c>
      <c r="AN172" s="13">
        <v>3944</v>
      </c>
      <c r="AO172" s="13">
        <v>3664</v>
      </c>
      <c r="AP172" s="13">
        <v>2087</v>
      </c>
      <c r="AQ172" s="13">
        <v>0</v>
      </c>
      <c r="AR172" s="13">
        <v>0</v>
      </c>
      <c r="AS172" s="13">
        <v>5751</v>
      </c>
      <c r="AT172" s="15">
        <v>10.9</v>
      </c>
      <c r="AU172" s="15">
        <v>6.8</v>
      </c>
      <c r="AV172" s="15">
        <v>0</v>
      </c>
      <c r="AW172" s="15">
        <v>0</v>
      </c>
      <c r="AX172" s="10" t="s">
        <v>6</v>
      </c>
      <c r="AY172" s="10" t="str">
        <f>IFERROR(VLOOKUP(B172,Sales!$B$4:$H$2834,7,FALSE),"Not Found")</f>
        <v>Investor Owned</v>
      </c>
      <c r="AZ172" s="30">
        <f>IFERROR(SUMIFS(Sales!$K$4:$K$2834,Sales!$B$4:$B$2834,$B172,Sales!$G$4:$G$2834,$D172),"")</f>
        <v>4267535</v>
      </c>
      <c r="BA172" s="30">
        <f>IFERROR(SUMIFS(Sales!$N$4:$N$2834,Sales!$B$4:$B$2834,$B172,Sales!$G$4:$G$2834,$D172),"")</f>
        <v>3791762</v>
      </c>
      <c r="BB172" s="30">
        <f>IFERROR(SUMIFS(Sales!$Q$4:$Q$2834,Sales!$B$4:$B$2834,$B172,Sales!$G$4:$G$2834,$D172),"")</f>
        <v>6461278</v>
      </c>
      <c r="BC172" s="30">
        <f t="shared" si="69"/>
        <v>14520575</v>
      </c>
      <c r="BD172" s="33"/>
      <c r="BE172" s="35">
        <f t="shared" si="70"/>
        <v>1.1752920597019122E-2</v>
      </c>
      <c r="BF172" s="35">
        <f t="shared" si="71"/>
        <v>1.1798472583458562E-2</v>
      </c>
      <c r="BG172" s="35">
        <f t="shared" si="72"/>
        <v>0</v>
      </c>
      <c r="BH172" s="35">
        <f t="shared" si="73"/>
        <v>6.5350717860690778E-3</v>
      </c>
      <c r="BJ172" s="31">
        <f>IFERROR(SUMIFS(Sales!$J$4:$J$2834,Sales!$B$4:$B$2834,$B172,Sales!$G$4:$G$2834,$D172),"")</f>
        <v>608037</v>
      </c>
      <c r="BK172" s="31">
        <f>IFERROR(SUMIFS(Sales!$M$4:$M$2834,Sales!$B$4:$B$2834,$B172,Sales!$G$4:$G$2834,$D172),"")</f>
        <v>414474</v>
      </c>
      <c r="BL172" s="31">
        <f>IFERROR(SUMIFS(Sales!$P$4:$P$2834,Sales!$B$4:$B$2834,$B172,Sales!$G$4:$G$2834,$D172),"")</f>
        <v>478503</v>
      </c>
      <c r="BM172" s="31">
        <f t="shared" si="74"/>
        <v>1501014</v>
      </c>
      <c r="BP172" s="36">
        <f t="shared" si="75"/>
        <v>0.34489540497049886</v>
      </c>
      <c r="BQ172" s="36">
        <f t="shared" si="76"/>
        <v>0.65510459502950114</v>
      </c>
      <c r="BR172" s="36">
        <f t="shared" si="77"/>
        <v>0.49122379327157484</v>
      </c>
      <c r="BS172" s="36">
        <f t="shared" si="78"/>
        <v>0.50877620672842516</v>
      </c>
      <c r="BV172" s="38">
        <f t="shared" ref="BV172:BV174" si="85">IFERROR((G172+H172)/$BV$3,"")</f>
        <v>4.2370778454728607E-3</v>
      </c>
      <c r="BW172" s="37">
        <f t="shared" ref="BW172:BW174" si="86">IFERROR(BR172*BV172,"")</f>
        <v>2.0813534516401304E-3</v>
      </c>
      <c r="BX172" s="37">
        <f t="shared" ref="BX172:BX174" si="87">IFERROR(BS172*BV172,"")</f>
        <v>2.1557243938327302E-3</v>
      </c>
      <c r="CB172" s="38">
        <f t="shared" ref="CB172:CB174" si="88">IFERROR((F172)/$CB$3,"")</f>
        <v>5.025244449146803E-3</v>
      </c>
      <c r="CC172" s="37">
        <f t="shared" ref="CC172:CC174" si="89">IFERROR(BP172*CB172,"")</f>
        <v>1.733183719364238E-3</v>
      </c>
      <c r="CD172" s="37">
        <f t="shared" ref="CD172:CD174" si="90">IFERROR(BQ172*CB172,"")</f>
        <v>3.292060729782565E-3</v>
      </c>
    </row>
    <row r="173" spans="1:82" x14ac:dyDescent="0.35">
      <c r="A173" s="8">
        <v>2020</v>
      </c>
      <c r="B173" s="9">
        <v>9324</v>
      </c>
      <c r="C173" s="10" t="s">
        <v>285</v>
      </c>
      <c r="D173" s="10" t="s">
        <v>70</v>
      </c>
      <c r="E173" s="10" t="s">
        <v>45</v>
      </c>
      <c r="F173" s="11">
        <v>12756</v>
      </c>
      <c r="G173" s="11">
        <v>8255</v>
      </c>
      <c r="H173" s="11">
        <v>0</v>
      </c>
      <c r="I173" s="11">
        <v>0</v>
      </c>
      <c r="J173" s="11">
        <v>21011</v>
      </c>
      <c r="K173" s="12">
        <v>1.4</v>
      </c>
      <c r="L173" s="12">
        <v>0.8</v>
      </c>
      <c r="M173" s="12">
        <v>0</v>
      </c>
      <c r="N173" s="12">
        <v>0</v>
      </c>
      <c r="O173" s="12">
        <v>2.2000000000000002</v>
      </c>
      <c r="P173" s="13">
        <v>88647</v>
      </c>
      <c r="Q173" s="13">
        <v>70485</v>
      </c>
      <c r="R173" s="13">
        <v>0</v>
      </c>
      <c r="S173" s="13">
        <v>0</v>
      </c>
      <c r="T173" s="13">
        <v>159132</v>
      </c>
      <c r="U173" s="14">
        <v>1.4</v>
      </c>
      <c r="V173" s="14">
        <v>0.8</v>
      </c>
      <c r="W173" s="14">
        <v>0</v>
      </c>
      <c r="X173" s="14">
        <v>0</v>
      </c>
      <c r="Y173" s="14">
        <v>2.2000000000000002</v>
      </c>
      <c r="Z173" s="11">
        <v>489</v>
      </c>
      <c r="AA173" s="11">
        <v>575</v>
      </c>
      <c r="AB173" s="11">
        <v>0</v>
      </c>
      <c r="AC173" s="11">
        <v>0</v>
      </c>
      <c r="AD173" s="11">
        <v>1064</v>
      </c>
      <c r="AE173" s="11">
        <v>1299</v>
      </c>
      <c r="AF173" s="11">
        <v>769</v>
      </c>
      <c r="AG173" s="11">
        <v>0</v>
      </c>
      <c r="AH173" s="11">
        <v>0</v>
      </c>
      <c r="AI173" s="11">
        <v>2068</v>
      </c>
      <c r="AJ173" s="13">
        <v>489</v>
      </c>
      <c r="AK173" s="13">
        <v>575</v>
      </c>
      <c r="AL173" s="13">
        <v>0</v>
      </c>
      <c r="AM173" s="13">
        <v>0</v>
      </c>
      <c r="AN173" s="13">
        <v>1064</v>
      </c>
      <c r="AO173" s="13">
        <v>1299</v>
      </c>
      <c r="AP173" s="13">
        <v>769</v>
      </c>
      <c r="AQ173" s="13">
        <v>0</v>
      </c>
      <c r="AR173" s="13">
        <v>0</v>
      </c>
      <c r="AS173" s="13">
        <v>2068</v>
      </c>
      <c r="AT173" s="15">
        <v>6.9</v>
      </c>
      <c r="AU173" s="15">
        <v>8.5</v>
      </c>
      <c r="AV173" s="15">
        <v>0</v>
      </c>
      <c r="AW173" s="15">
        <v>0</v>
      </c>
      <c r="AX173" s="10" t="s">
        <v>6</v>
      </c>
      <c r="AY173" s="10" t="str">
        <f>IFERROR(VLOOKUP(B173,Sales!$B$4:$H$2834,7,FALSE),"Not Found")</f>
        <v>Investor Owned</v>
      </c>
      <c r="AZ173" s="30">
        <f>IFERROR(SUMIFS(Sales!$K$4:$K$2834,Sales!$B$4:$B$2834,$B173,Sales!$G$4:$G$2834,$D173),"")</f>
        <v>1196708</v>
      </c>
      <c r="BA173" s="30">
        <f>IFERROR(SUMIFS(Sales!$N$4:$N$2834,Sales!$B$4:$B$2834,$B173,Sales!$G$4:$G$2834,$D173),"")</f>
        <v>750039</v>
      </c>
      <c r="BB173" s="30">
        <f>IFERROR(SUMIFS(Sales!$Q$4:$Q$2834,Sales!$B$4:$B$2834,$B173,Sales!$G$4:$G$2834,$D173),"")</f>
        <v>763785</v>
      </c>
      <c r="BC173" s="30">
        <f t="shared" si="69"/>
        <v>2710532</v>
      </c>
      <c r="BD173" s="33"/>
      <c r="BE173" s="35">
        <f t="shared" si="70"/>
        <v>1.0659241853484727E-2</v>
      </c>
      <c r="BF173" s="35">
        <f t="shared" si="71"/>
        <v>1.1006094349760479E-2</v>
      </c>
      <c r="BG173" s="35">
        <f t="shared" si="72"/>
        <v>0</v>
      </c>
      <c r="BH173" s="35">
        <f t="shared" si="73"/>
        <v>7.7516148121475788E-3</v>
      </c>
      <c r="BJ173" s="31">
        <f>IFERROR(SUMIFS(Sales!$J$4:$J$2834,Sales!$B$4:$B$2834,$B173,Sales!$G$4:$G$2834,$D173),"")</f>
        <v>182250</v>
      </c>
      <c r="BK173" s="31">
        <f>IFERROR(SUMIFS(Sales!$M$4:$M$2834,Sales!$B$4:$B$2834,$B173,Sales!$G$4:$G$2834,$D173),"")</f>
        <v>88710</v>
      </c>
      <c r="BL173" s="31">
        <f>IFERROR(SUMIFS(Sales!$P$4:$P$2834,Sales!$B$4:$B$2834,$B173,Sales!$G$4:$G$2834,$D173),"")</f>
        <v>63204</v>
      </c>
      <c r="BM173" s="31">
        <f t="shared" si="74"/>
        <v>334164</v>
      </c>
      <c r="BP173" s="36">
        <f t="shared" si="75"/>
        <v>0.27348993288590606</v>
      </c>
      <c r="BQ173" s="36">
        <f t="shared" si="76"/>
        <v>0.72651006711409394</v>
      </c>
      <c r="BR173" s="36">
        <f t="shared" si="77"/>
        <v>0.42782738095238093</v>
      </c>
      <c r="BS173" s="36">
        <f t="shared" si="78"/>
        <v>0.57217261904761907</v>
      </c>
      <c r="BV173" s="38">
        <f t="shared" si="85"/>
        <v>7.8183779901152216E-4</v>
      </c>
      <c r="BW173" s="37">
        <f t="shared" si="86"/>
        <v>3.3449161788067351E-4</v>
      </c>
      <c r="BX173" s="37">
        <f t="shared" si="87"/>
        <v>4.4734618113084865E-4</v>
      </c>
      <c r="CB173" s="38">
        <f t="shared" si="88"/>
        <v>1.2780528390086254E-3</v>
      </c>
      <c r="CC173" s="37">
        <f t="shared" si="89"/>
        <v>3.4953458516511068E-4</v>
      </c>
      <c r="CD173" s="37">
        <f t="shared" si="90"/>
        <v>9.2851825384351471E-4</v>
      </c>
    </row>
    <row r="174" spans="1:82" x14ac:dyDescent="0.35">
      <c r="A174" s="8">
        <v>2020</v>
      </c>
      <c r="B174" s="9">
        <v>9417</v>
      </c>
      <c r="C174" s="10" t="s">
        <v>286</v>
      </c>
      <c r="D174" s="10" t="s">
        <v>40</v>
      </c>
      <c r="E174" s="10" t="s">
        <v>36</v>
      </c>
      <c r="F174" s="11">
        <v>42138.302000000003</v>
      </c>
      <c r="G174" s="11">
        <v>37526.249000000003</v>
      </c>
      <c r="H174" s="11">
        <v>28096.608</v>
      </c>
      <c r="I174" s="11">
        <v>0</v>
      </c>
      <c r="J174" s="11">
        <v>107761.159</v>
      </c>
      <c r="K174" s="12">
        <v>5.3710000000000004</v>
      </c>
      <c r="L174" s="12">
        <v>8.0839999999999996</v>
      </c>
      <c r="M174" s="12">
        <v>6.1050000000000004</v>
      </c>
      <c r="N174" s="12">
        <v>0</v>
      </c>
      <c r="O174" s="12">
        <v>19.559999999999999</v>
      </c>
      <c r="P174" s="13">
        <v>289386.09299999999</v>
      </c>
      <c r="Q174" s="13">
        <v>449146.53100000002</v>
      </c>
      <c r="R174" s="13">
        <v>267829.13500000001</v>
      </c>
      <c r="S174" s="13">
        <v>0</v>
      </c>
      <c r="T174" s="13">
        <v>1006361.759</v>
      </c>
      <c r="U174" s="14">
        <v>5.3710000000000004</v>
      </c>
      <c r="V174" s="14">
        <v>8.0839999999999996</v>
      </c>
      <c r="W174" s="14">
        <v>6.11</v>
      </c>
      <c r="X174" s="14">
        <v>0</v>
      </c>
      <c r="Y174" s="14">
        <v>19.565000000000001</v>
      </c>
      <c r="Z174" s="11">
        <v>2874.4609999999998</v>
      </c>
      <c r="AA174" s="11">
        <v>4052.143</v>
      </c>
      <c r="AB174" s="11">
        <v>5087.4629999999997</v>
      </c>
      <c r="AC174" s="11">
        <v>0</v>
      </c>
      <c r="AD174" s="11">
        <v>12014.066999999999</v>
      </c>
      <c r="AE174" s="11">
        <v>6135.8249999999998</v>
      </c>
      <c r="AF174" s="11">
        <v>1636.047</v>
      </c>
      <c r="AG174" s="11">
        <v>904.22900000000004</v>
      </c>
      <c r="AH174" s="11">
        <v>0</v>
      </c>
      <c r="AI174" s="11">
        <v>8676.1010000000006</v>
      </c>
      <c r="AJ174" s="13">
        <v>2874.4609999999998</v>
      </c>
      <c r="AK174" s="13">
        <v>4052.143</v>
      </c>
      <c r="AL174" s="13">
        <v>5087.4629999999997</v>
      </c>
      <c r="AM174" s="13">
        <v>0</v>
      </c>
      <c r="AN174" s="13">
        <v>12014.066999999999</v>
      </c>
      <c r="AO174" s="13">
        <v>6135.8249999999998</v>
      </c>
      <c r="AP174" s="13">
        <v>1636.047</v>
      </c>
      <c r="AQ174" s="13">
        <v>904.22900000000004</v>
      </c>
      <c r="AR174" s="13">
        <v>0</v>
      </c>
      <c r="AS174" s="13">
        <v>8676.1010000000006</v>
      </c>
      <c r="AT174" s="15">
        <v>6.8680000000000003</v>
      </c>
      <c r="AU174" s="15">
        <v>11.968999999999999</v>
      </c>
      <c r="AV174" s="15">
        <v>9.532</v>
      </c>
      <c r="AW174" s="15">
        <v>0</v>
      </c>
      <c r="AX174" s="10" t="s">
        <v>287</v>
      </c>
      <c r="AY174" s="10" t="str">
        <f>IFERROR(VLOOKUP(B174,Sales!$B$4:$H$2834,7,FALSE),"Not Found")</f>
        <v>Investor Owned</v>
      </c>
      <c r="AZ174" s="30">
        <f>IFERROR(SUMIFS(Sales!$K$4:$K$2834,Sales!$B$4:$B$2834,$B174,Sales!$G$4:$G$2834,$D174),"")</f>
        <v>3622771</v>
      </c>
      <c r="BA174" s="30">
        <f>IFERROR(SUMIFS(Sales!$N$4:$N$2834,Sales!$B$4:$B$2834,$B174,Sales!$G$4:$G$2834,$D174),"")</f>
        <v>3869362</v>
      </c>
      <c r="BB174" s="30">
        <f>IFERROR(SUMIFS(Sales!$Q$4:$Q$2834,Sales!$B$4:$B$2834,$B174,Sales!$G$4:$G$2834,$D174),"")</f>
        <v>6372272</v>
      </c>
      <c r="BC174" s="30">
        <f t="shared" si="69"/>
        <v>13864405</v>
      </c>
      <c r="BD174" s="33"/>
      <c r="BE174" s="35">
        <f t="shared" si="70"/>
        <v>1.1631511348633409E-2</v>
      </c>
      <c r="BF174" s="35">
        <f t="shared" si="71"/>
        <v>9.698304009808336E-3</v>
      </c>
      <c r="BG174" s="35">
        <f t="shared" si="72"/>
        <v>4.4091978496837549E-3</v>
      </c>
      <c r="BH174" s="35">
        <f t="shared" si="73"/>
        <v>7.7725051309450359E-3</v>
      </c>
      <c r="BJ174" s="31">
        <f>IFERROR(SUMIFS(Sales!$J$4:$J$2834,Sales!$B$4:$B$2834,$B174,Sales!$G$4:$G$2834,$D174),"")</f>
        <v>601867</v>
      </c>
      <c r="BK174" s="31">
        <f>IFERROR(SUMIFS(Sales!$M$4:$M$2834,Sales!$B$4:$B$2834,$B174,Sales!$G$4:$G$2834,$D174),"")</f>
        <v>486708</v>
      </c>
      <c r="BL174" s="31">
        <f>IFERROR(SUMIFS(Sales!$P$4:$P$2834,Sales!$B$4:$B$2834,$B174,Sales!$G$4:$G$2834,$D174),"")</f>
        <v>487797</v>
      </c>
      <c r="BM174" s="31">
        <f t="shared" si="74"/>
        <v>1576372</v>
      </c>
      <c r="BP174" s="36">
        <f t="shared" si="75"/>
        <v>0.31901995119799748</v>
      </c>
      <c r="BQ174" s="36">
        <f t="shared" si="76"/>
        <v>0.68098004880200247</v>
      </c>
      <c r="BR174" s="36">
        <f t="shared" si="77"/>
        <v>0.78250841917752256</v>
      </c>
      <c r="BS174" s="36">
        <f t="shared" si="78"/>
        <v>0.21749158082247749</v>
      </c>
      <c r="BV174" s="38">
        <f t="shared" si="85"/>
        <v>6.2151944375200318E-3</v>
      </c>
      <c r="BW174" s="37">
        <f t="shared" si="86"/>
        <v>4.8634419741847316E-3</v>
      </c>
      <c r="BX174" s="37">
        <f t="shared" si="87"/>
        <v>1.3517524633353006E-3</v>
      </c>
      <c r="CB174" s="38">
        <f t="shared" si="88"/>
        <v>4.2219329336863308E-3</v>
      </c>
      <c r="CC174" s="37">
        <f t="shared" si="89"/>
        <v>1.3468808384658317E-3</v>
      </c>
      <c r="CD174" s="37">
        <f t="shared" si="90"/>
        <v>2.8750520952204989E-3</v>
      </c>
    </row>
    <row r="175" spans="1:82" x14ac:dyDescent="0.35">
      <c r="A175" s="8">
        <v>2020</v>
      </c>
      <c r="B175" s="9">
        <v>9475</v>
      </c>
      <c r="C175" s="10" t="s">
        <v>288</v>
      </c>
      <c r="D175" s="10" t="s">
        <v>35</v>
      </c>
      <c r="E175" s="10" t="s">
        <v>36</v>
      </c>
      <c r="F175" s="11" t="s">
        <v>25</v>
      </c>
      <c r="G175" s="11" t="s">
        <v>25</v>
      </c>
      <c r="H175" s="11" t="s">
        <v>25</v>
      </c>
      <c r="I175" s="11" t="s">
        <v>25</v>
      </c>
      <c r="J175" s="11" t="s">
        <v>25</v>
      </c>
      <c r="K175" s="12" t="s">
        <v>25</v>
      </c>
      <c r="L175" s="12" t="s">
        <v>25</v>
      </c>
      <c r="M175" s="12" t="s">
        <v>25</v>
      </c>
      <c r="N175" s="12" t="s">
        <v>25</v>
      </c>
      <c r="O175" s="12" t="s">
        <v>25</v>
      </c>
      <c r="P175" s="13" t="s">
        <v>25</v>
      </c>
      <c r="Q175" s="13" t="s">
        <v>25</v>
      </c>
      <c r="R175" s="13" t="s">
        <v>25</v>
      </c>
      <c r="S175" s="13" t="s">
        <v>25</v>
      </c>
      <c r="T175" s="13" t="s">
        <v>25</v>
      </c>
      <c r="U175" s="14" t="s">
        <v>25</v>
      </c>
      <c r="V175" s="14" t="s">
        <v>25</v>
      </c>
      <c r="W175" s="14" t="s">
        <v>25</v>
      </c>
      <c r="X175" s="14" t="s">
        <v>25</v>
      </c>
      <c r="Y175" s="14" t="s">
        <v>25</v>
      </c>
      <c r="Z175" s="11" t="s">
        <v>25</v>
      </c>
      <c r="AA175" s="11" t="s">
        <v>25</v>
      </c>
      <c r="AB175" s="11" t="s">
        <v>25</v>
      </c>
      <c r="AC175" s="11" t="s">
        <v>25</v>
      </c>
      <c r="AD175" s="11" t="s">
        <v>25</v>
      </c>
      <c r="AE175" s="11" t="s">
        <v>25</v>
      </c>
      <c r="AF175" s="11" t="s">
        <v>25</v>
      </c>
      <c r="AG175" s="11" t="s">
        <v>25</v>
      </c>
      <c r="AH175" s="11" t="s">
        <v>25</v>
      </c>
      <c r="AI175" s="11" t="s">
        <v>25</v>
      </c>
      <c r="AJ175" s="13" t="s">
        <v>25</v>
      </c>
      <c r="AK175" s="13" t="s">
        <v>25</v>
      </c>
      <c r="AL175" s="13" t="s">
        <v>25</v>
      </c>
      <c r="AM175" s="13" t="s">
        <v>25</v>
      </c>
      <c r="AN175" s="13" t="s">
        <v>25</v>
      </c>
      <c r="AO175" s="13" t="s">
        <v>25</v>
      </c>
      <c r="AP175" s="13" t="s">
        <v>25</v>
      </c>
      <c r="AQ175" s="13" t="s">
        <v>25</v>
      </c>
      <c r="AR175" s="13" t="s">
        <v>25</v>
      </c>
      <c r="AS175" s="13" t="s">
        <v>25</v>
      </c>
      <c r="AT175" s="15" t="s">
        <v>25</v>
      </c>
      <c r="AU175" s="15" t="s">
        <v>25</v>
      </c>
      <c r="AV175" s="15" t="s">
        <v>25</v>
      </c>
      <c r="AW175" s="15" t="s">
        <v>25</v>
      </c>
      <c r="AX175" s="10" t="s">
        <v>6</v>
      </c>
      <c r="AY175" s="10" t="str">
        <f>IFERROR(VLOOKUP(B175,Sales!$B$4:$H$2834,7,FALSE),"Not Found")</f>
        <v>Cooperative</v>
      </c>
      <c r="AZ175" s="30">
        <f>IFERROR(SUMIFS(Sales!$K$4:$K$2834,Sales!$B$4:$B$2834,$B175,Sales!$G$4:$G$2834,$D175),"")</f>
        <v>125671</v>
      </c>
      <c r="BA175" s="30">
        <f>IFERROR(SUMIFS(Sales!$N$4:$N$2834,Sales!$B$4:$B$2834,$B175,Sales!$G$4:$G$2834,$D175),"")</f>
        <v>19251</v>
      </c>
      <c r="BB175" s="30">
        <f>IFERROR(SUMIFS(Sales!$Q$4:$Q$2834,Sales!$B$4:$B$2834,$B175,Sales!$G$4:$G$2834,$D175),"")</f>
        <v>69987</v>
      </c>
      <c r="BC175" s="30">
        <f t="shared" si="69"/>
        <v>214909</v>
      </c>
      <c r="BD175" s="33"/>
      <c r="BE175" s="35" t="str">
        <f t="shared" si="70"/>
        <v/>
      </c>
      <c r="BF175" s="35" t="str">
        <f t="shared" si="71"/>
        <v/>
      </c>
      <c r="BG175" s="35" t="str">
        <f t="shared" si="72"/>
        <v/>
      </c>
      <c r="BH175" s="35">
        <f t="shared" si="73"/>
        <v>0</v>
      </c>
      <c r="BJ175" s="31">
        <f>IFERROR(SUMIFS(Sales!$J$4:$J$2834,Sales!$B$4:$B$2834,$B175,Sales!$G$4:$G$2834,$D175),"")</f>
        <v>15502.9</v>
      </c>
      <c r="BK175" s="31">
        <f>IFERROR(SUMIFS(Sales!$M$4:$M$2834,Sales!$B$4:$B$2834,$B175,Sales!$G$4:$G$2834,$D175),"")</f>
        <v>2300.4</v>
      </c>
      <c r="BL175" s="31">
        <f>IFERROR(SUMIFS(Sales!$P$4:$P$2834,Sales!$B$4:$B$2834,$B175,Sales!$G$4:$G$2834,$D175),"")</f>
        <v>6435.9</v>
      </c>
      <c r="BM175" s="31">
        <f t="shared" si="74"/>
        <v>24239.199999999997</v>
      </c>
      <c r="BP175" s="36" t="str">
        <f t="shared" si="75"/>
        <v/>
      </c>
      <c r="BQ175" s="36" t="str">
        <f t="shared" si="76"/>
        <v/>
      </c>
      <c r="BR175" s="36" t="str">
        <f t="shared" si="77"/>
        <v/>
      </c>
      <c r="BS175" s="36" t="str">
        <f t="shared" si="78"/>
        <v/>
      </c>
    </row>
    <row r="176" spans="1:82" x14ac:dyDescent="0.35">
      <c r="A176" s="8">
        <v>2020</v>
      </c>
      <c r="B176" s="9">
        <v>9576</v>
      </c>
      <c r="C176" s="10" t="s">
        <v>289</v>
      </c>
      <c r="D176" s="10" t="s">
        <v>257</v>
      </c>
      <c r="E176" s="10" t="s">
        <v>36</v>
      </c>
      <c r="F176" s="11">
        <v>1007</v>
      </c>
      <c r="G176" s="11">
        <v>2176</v>
      </c>
      <c r="H176" s="11" t="s">
        <v>25</v>
      </c>
      <c r="I176" s="11" t="s">
        <v>25</v>
      </c>
      <c r="J176" s="11">
        <v>3183</v>
      </c>
      <c r="K176" s="12">
        <v>0.42</v>
      </c>
      <c r="L176" s="12">
        <v>1.6</v>
      </c>
      <c r="M176" s="12" t="s">
        <v>25</v>
      </c>
      <c r="N176" s="12" t="s">
        <v>25</v>
      </c>
      <c r="O176" s="12">
        <v>2.02</v>
      </c>
      <c r="P176" s="13">
        <v>10070</v>
      </c>
      <c r="Q176" s="13">
        <v>21760</v>
      </c>
      <c r="R176" s="13" t="s">
        <v>25</v>
      </c>
      <c r="S176" s="13" t="s">
        <v>25</v>
      </c>
      <c r="T176" s="13">
        <v>31830</v>
      </c>
      <c r="U176" s="14">
        <v>0.42</v>
      </c>
      <c r="V176" s="14">
        <v>1.6</v>
      </c>
      <c r="W176" s="14" t="s">
        <v>25</v>
      </c>
      <c r="X176" s="14" t="s">
        <v>25</v>
      </c>
      <c r="Y176" s="14">
        <v>2.02</v>
      </c>
      <c r="Z176" s="11">
        <v>299</v>
      </c>
      <c r="AA176" s="11">
        <v>30</v>
      </c>
      <c r="AB176" s="11" t="s">
        <v>25</v>
      </c>
      <c r="AC176" s="11" t="s">
        <v>25</v>
      </c>
      <c r="AD176" s="11">
        <v>329</v>
      </c>
      <c r="AE176" s="11">
        <v>112</v>
      </c>
      <c r="AF176" s="11">
        <v>10</v>
      </c>
      <c r="AG176" s="11" t="s">
        <v>25</v>
      </c>
      <c r="AH176" s="11" t="s">
        <v>25</v>
      </c>
      <c r="AI176" s="11">
        <v>122</v>
      </c>
      <c r="AJ176" s="13">
        <v>299</v>
      </c>
      <c r="AK176" s="13">
        <v>30</v>
      </c>
      <c r="AL176" s="13" t="s">
        <v>25</v>
      </c>
      <c r="AM176" s="13" t="s">
        <v>25</v>
      </c>
      <c r="AN176" s="13">
        <v>329</v>
      </c>
      <c r="AO176" s="13">
        <v>112</v>
      </c>
      <c r="AP176" s="13">
        <v>10</v>
      </c>
      <c r="AQ176" s="13" t="s">
        <v>25</v>
      </c>
      <c r="AR176" s="13" t="s">
        <v>25</v>
      </c>
      <c r="AS176" s="13">
        <v>122</v>
      </c>
      <c r="AT176" s="15">
        <v>10</v>
      </c>
      <c r="AU176" s="15">
        <v>10</v>
      </c>
      <c r="AV176" s="15" t="s">
        <v>25</v>
      </c>
      <c r="AW176" s="15" t="s">
        <v>25</v>
      </c>
      <c r="AX176" s="10" t="s">
        <v>6</v>
      </c>
      <c r="AY176" s="10" t="str">
        <f>IFERROR(VLOOKUP(B176,Sales!$B$4:$H$2834,7,FALSE),"Not Found")</f>
        <v>Cooperative</v>
      </c>
      <c r="AZ176" s="30">
        <f>IFERROR(SUMIFS(Sales!$K$4:$K$2834,Sales!$B$4:$B$2834,$B176,Sales!$G$4:$G$2834,$D176),"")</f>
        <v>366622</v>
      </c>
      <c r="BA176" s="30">
        <f>IFERROR(SUMIFS(Sales!$N$4:$N$2834,Sales!$B$4:$B$2834,$B176,Sales!$G$4:$G$2834,$D176),"")</f>
        <v>47724</v>
      </c>
      <c r="BB176" s="30">
        <f>IFERROR(SUMIFS(Sales!$Q$4:$Q$2834,Sales!$B$4:$B$2834,$B176,Sales!$G$4:$G$2834,$D176),"")</f>
        <v>41097</v>
      </c>
      <c r="BC176" s="30">
        <f t="shared" si="69"/>
        <v>455443</v>
      </c>
      <c r="BD176" s="33"/>
      <c r="BE176" s="35">
        <f t="shared" si="70"/>
        <v>2.7466982341485236E-3</v>
      </c>
      <c r="BF176" s="35">
        <f t="shared" si="71"/>
        <v>4.5595507501466764E-2</v>
      </c>
      <c r="BG176" s="35" t="str">
        <f t="shared" si="72"/>
        <v/>
      </c>
      <c r="BH176" s="35">
        <f t="shared" si="73"/>
        <v>6.9887999156864854E-3</v>
      </c>
      <c r="BJ176" s="31">
        <f>IFERROR(SUMIFS(Sales!$J$4:$J$2834,Sales!$B$4:$B$2834,$B176,Sales!$G$4:$G$2834,$D176),"")</f>
        <v>47511</v>
      </c>
      <c r="BK176" s="31">
        <f>IFERROR(SUMIFS(Sales!$M$4:$M$2834,Sales!$B$4:$B$2834,$B176,Sales!$G$4:$G$2834,$D176),"")</f>
        <v>5342</v>
      </c>
      <c r="BL176" s="31">
        <f>IFERROR(SUMIFS(Sales!$P$4:$P$2834,Sales!$B$4:$B$2834,$B176,Sales!$G$4:$G$2834,$D176),"")</f>
        <v>3563</v>
      </c>
      <c r="BM176" s="31">
        <f t="shared" si="74"/>
        <v>56416</v>
      </c>
      <c r="BP176" s="36">
        <f t="shared" si="75"/>
        <v>0.72749391727493917</v>
      </c>
      <c r="BQ176" s="36">
        <f t="shared" si="76"/>
        <v>0.27250608272506083</v>
      </c>
      <c r="BR176" s="36" t="str">
        <f t="shared" si="77"/>
        <v/>
      </c>
      <c r="BS176" s="36" t="str">
        <f t="shared" si="78"/>
        <v/>
      </c>
    </row>
    <row r="177" spans="1:82" x14ac:dyDescent="0.35">
      <c r="A177" s="8">
        <v>2020</v>
      </c>
      <c r="B177" s="9">
        <v>9601</v>
      </c>
      <c r="C177" s="10" t="s">
        <v>290</v>
      </c>
      <c r="D177" s="10" t="s">
        <v>38</v>
      </c>
      <c r="E177" s="10" t="s">
        <v>30</v>
      </c>
      <c r="F177" s="11">
        <v>3654</v>
      </c>
      <c r="G177" s="11">
        <v>767</v>
      </c>
      <c r="H177" s="11">
        <v>157</v>
      </c>
      <c r="I177" s="11" t="s">
        <v>25</v>
      </c>
      <c r="J177" s="11">
        <v>4578</v>
      </c>
      <c r="K177" s="12">
        <v>1.0429999999999999</v>
      </c>
      <c r="L177" s="12">
        <v>0.13500000000000001</v>
      </c>
      <c r="M177" s="12">
        <v>2.9000000000000001E-2</v>
      </c>
      <c r="N177" s="12" t="s">
        <v>25</v>
      </c>
      <c r="O177" s="12">
        <v>1.2070000000000001</v>
      </c>
      <c r="P177" s="13">
        <v>18883</v>
      </c>
      <c r="Q177" s="13">
        <v>3959</v>
      </c>
      <c r="R177" s="13">
        <v>824</v>
      </c>
      <c r="S177" s="13" t="s">
        <v>25</v>
      </c>
      <c r="T177" s="13">
        <v>23666</v>
      </c>
      <c r="U177" s="14">
        <v>1.1319999999999999</v>
      </c>
      <c r="V177" s="14">
        <v>0.14599999999999999</v>
      </c>
      <c r="W177" s="14">
        <v>3.3000000000000002E-2</v>
      </c>
      <c r="X177" s="14" t="s">
        <v>25</v>
      </c>
      <c r="Y177" s="14">
        <v>1.3109999999999999</v>
      </c>
      <c r="Z177" s="11">
        <v>1616</v>
      </c>
      <c r="AA177" s="11">
        <v>0.68100000000000005</v>
      </c>
      <c r="AB177" s="11">
        <v>0.44</v>
      </c>
      <c r="AC177" s="11" t="s">
        <v>25</v>
      </c>
      <c r="AD177" s="11">
        <v>1617.1210000000001</v>
      </c>
      <c r="AE177" s="11">
        <v>0</v>
      </c>
      <c r="AF177" s="11">
        <v>0</v>
      </c>
      <c r="AG177" s="11">
        <v>0</v>
      </c>
      <c r="AH177" s="11" t="s">
        <v>25</v>
      </c>
      <c r="AI177" s="11">
        <v>0</v>
      </c>
      <c r="AJ177" s="13">
        <v>1616</v>
      </c>
      <c r="AK177" s="13">
        <v>0.68100000000000005</v>
      </c>
      <c r="AL177" s="13">
        <v>0.44</v>
      </c>
      <c r="AM177" s="13" t="s">
        <v>25</v>
      </c>
      <c r="AN177" s="13">
        <v>1617.1210000000001</v>
      </c>
      <c r="AO177" s="13">
        <v>0</v>
      </c>
      <c r="AP177" s="13">
        <v>0</v>
      </c>
      <c r="AQ177" s="13">
        <v>0</v>
      </c>
      <c r="AR177" s="13" t="s">
        <v>25</v>
      </c>
      <c r="AS177" s="13">
        <v>0</v>
      </c>
      <c r="AT177" s="15">
        <v>5</v>
      </c>
      <c r="AU177" s="15">
        <v>5</v>
      </c>
      <c r="AV177" s="15">
        <v>5</v>
      </c>
      <c r="AW177" s="15" t="s">
        <v>25</v>
      </c>
      <c r="AX177" s="10" t="s">
        <v>291</v>
      </c>
      <c r="AY177" s="10" t="str">
        <f>IFERROR(VLOOKUP(B177,Sales!$B$4:$H$2834,7,FALSE),"Not Found")</f>
        <v>Cooperative</v>
      </c>
      <c r="AZ177" s="30">
        <f>IFERROR(SUMIFS(Sales!$K$4:$K$2834,Sales!$B$4:$B$2834,$B177,Sales!$G$4:$G$2834,$D177),"")</f>
        <v>3105148</v>
      </c>
      <c r="BA177" s="30">
        <f>IFERROR(SUMIFS(Sales!$N$4:$N$2834,Sales!$B$4:$B$2834,$B177,Sales!$G$4:$G$2834,$D177),"")</f>
        <v>1473358</v>
      </c>
      <c r="BB177" s="30">
        <f>IFERROR(SUMIFS(Sales!$Q$4:$Q$2834,Sales!$B$4:$B$2834,$B177,Sales!$G$4:$G$2834,$D177),"")</f>
        <v>761183</v>
      </c>
      <c r="BC177" s="30">
        <f t="shared" si="69"/>
        <v>5339689</v>
      </c>
      <c r="BD177" s="33"/>
      <c r="BE177" s="35">
        <f t="shared" si="70"/>
        <v>1.1767555040854735E-3</v>
      </c>
      <c r="BF177" s="35">
        <f t="shared" si="71"/>
        <v>5.2057951970939853E-4</v>
      </c>
      <c r="BG177" s="35">
        <f t="shared" si="72"/>
        <v>2.0625789067806296E-4</v>
      </c>
      <c r="BH177" s="35">
        <f t="shared" si="73"/>
        <v>8.5735330278598621E-4</v>
      </c>
      <c r="BJ177" s="31">
        <f>IFERROR(SUMIFS(Sales!$J$4:$J$2834,Sales!$B$4:$B$2834,$B177,Sales!$G$4:$G$2834,$D177),"")</f>
        <v>355099.3</v>
      </c>
      <c r="BK177" s="31">
        <f>IFERROR(SUMIFS(Sales!$M$4:$M$2834,Sales!$B$4:$B$2834,$B177,Sales!$G$4:$G$2834,$D177),"")</f>
        <v>168573.2</v>
      </c>
      <c r="BL177" s="31">
        <f>IFERROR(SUMIFS(Sales!$P$4:$P$2834,Sales!$B$4:$B$2834,$B177,Sales!$G$4:$G$2834,$D177),"")</f>
        <v>54587.8</v>
      </c>
      <c r="BM177" s="31">
        <f t="shared" si="74"/>
        <v>578260.30000000005</v>
      </c>
      <c r="BP177" s="36">
        <f t="shared" si="75"/>
        <v>1</v>
      </c>
      <c r="BQ177" s="36">
        <f t="shared" si="76"/>
        <v>0</v>
      </c>
      <c r="BR177" s="36">
        <f t="shared" si="77"/>
        <v>1</v>
      </c>
      <c r="BS177" s="36">
        <f t="shared" si="78"/>
        <v>0</v>
      </c>
    </row>
    <row r="178" spans="1:82" x14ac:dyDescent="0.35">
      <c r="A178" s="8">
        <v>2020</v>
      </c>
      <c r="B178" s="9">
        <v>9617</v>
      </c>
      <c r="C178" s="10" t="s">
        <v>226</v>
      </c>
      <c r="D178" s="10" t="s">
        <v>118</v>
      </c>
      <c r="E178" s="10" t="s">
        <v>226</v>
      </c>
      <c r="F178" s="11">
        <v>22862.081999999999</v>
      </c>
      <c r="G178" s="11">
        <v>12692.071</v>
      </c>
      <c r="H178" s="11" t="s">
        <v>25</v>
      </c>
      <c r="I178" s="11" t="s">
        <v>25</v>
      </c>
      <c r="J178" s="11">
        <v>35554.152999999998</v>
      </c>
      <c r="K178" s="12">
        <v>3.8980000000000001</v>
      </c>
      <c r="L178" s="12">
        <v>2.129</v>
      </c>
      <c r="M178" s="12" t="s">
        <v>25</v>
      </c>
      <c r="N178" s="12" t="s">
        <v>25</v>
      </c>
      <c r="O178" s="12">
        <v>6.0270000000000001</v>
      </c>
      <c r="P178" s="13">
        <v>119111.447</v>
      </c>
      <c r="Q178" s="13">
        <v>155604.79</v>
      </c>
      <c r="R178" s="13" t="s">
        <v>25</v>
      </c>
      <c r="S178" s="13" t="s">
        <v>25</v>
      </c>
      <c r="T178" s="13">
        <v>274716.23700000002</v>
      </c>
      <c r="U178" s="14">
        <v>3.8980000000000001</v>
      </c>
      <c r="V178" s="14">
        <v>2.129</v>
      </c>
      <c r="W178" s="14" t="s">
        <v>25</v>
      </c>
      <c r="X178" s="14" t="s">
        <v>25</v>
      </c>
      <c r="Y178" s="14">
        <v>6.0270000000000001</v>
      </c>
      <c r="Z178" s="11">
        <v>739.81299999999999</v>
      </c>
      <c r="AA178" s="11">
        <v>583.86300000000006</v>
      </c>
      <c r="AB178" s="11" t="s">
        <v>25</v>
      </c>
      <c r="AC178" s="11" t="s">
        <v>25</v>
      </c>
      <c r="AD178" s="11">
        <v>1323.6759999999999</v>
      </c>
      <c r="AE178" s="11">
        <v>1963.4059999999999</v>
      </c>
      <c r="AF178" s="11">
        <v>614.18100000000004</v>
      </c>
      <c r="AG178" s="11" t="s">
        <v>25</v>
      </c>
      <c r="AH178" s="11" t="s">
        <v>25</v>
      </c>
      <c r="AI178" s="11">
        <v>2577.587</v>
      </c>
      <c r="AJ178" s="13">
        <v>739.81299999999999</v>
      </c>
      <c r="AK178" s="13">
        <v>583.86300000000006</v>
      </c>
      <c r="AL178" s="13" t="s">
        <v>25</v>
      </c>
      <c r="AM178" s="13" t="s">
        <v>25</v>
      </c>
      <c r="AN178" s="13">
        <v>1323.6759999999999</v>
      </c>
      <c r="AO178" s="13">
        <v>1963.4059999999999</v>
      </c>
      <c r="AP178" s="13">
        <v>614.18100000000004</v>
      </c>
      <c r="AQ178" s="13" t="s">
        <v>25</v>
      </c>
      <c r="AR178" s="13" t="s">
        <v>25</v>
      </c>
      <c r="AS178" s="13">
        <v>2577.587</v>
      </c>
      <c r="AT178" s="15">
        <v>5.21</v>
      </c>
      <c r="AU178" s="15">
        <v>12.26</v>
      </c>
      <c r="AV178" s="15" t="s">
        <v>25</v>
      </c>
      <c r="AW178" s="15" t="s">
        <v>25</v>
      </c>
      <c r="AX178" s="10" t="s">
        <v>6</v>
      </c>
      <c r="AY178" s="10" t="str">
        <f>IFERROR(VLOOKUP(B178,Sales!$B$4:$H$2834,7,FALSE),"Not Found")</f>
        <v>Municipal</v>
      </c>
      <c r="AZ178" s="30">
        <f>IFERROR(SUMIFS(Sales!$K$4:$K$2834,Sales!$B$4:$B$2834,$B178,Sales!$G$4:$G$2834,$D178),"")</f>
        <v>5679034</v>
      </c>
      <c r="BA178" s="30">
        <f>IFERROR(SUMIFS(Sales!$N$4:$N$2834,Sales!$B$4:$B$2834,$B178,Sales!$G$4:$G$2834,$D178),"")</f>
        <v>3938420</v>
      </c>
      <c r="BB178" s="30">
        <f>IFERROR(SUMIFS(Sales!$Q$4:$Q$2834,Sales!$B$4:$B$2834,$B178,Sales!$G$4:$G$2834,$D178),"")</f>
        <v>2455204</v>
      </c>
      <c r="BC178" s="30">
        <f t="shared" si="69"/>
        <v>12072658</v>
      </c>
      <c r="BD178" s="33"/>
      <c r="BE178" s="35">
        <f t="shared" si="70"/>
        <v>4.025699088964778E-3</v>
      </c>
      <c r="BF178" s="35">
        <f t="shared" si="71"/>
        <v>3.2226301410210184E-3</v>
      </c>
      <c r="BG178" s="35" t="str">
        <f t="shared" si="72"/>
        <v/>
      </c>
      <c r="BH178" s="35">
        <f t="shared" si="73"/>
        <v>2.9450145113031445E-3</v>
      </c>
      <c r="BJ178" s="31">
        <f>IFERROR(SUMIFS(Sales!$J$4:$J$2834,Sales!$B$4:$B$2834,$B178,Sales!$G$4:$G$2834,$D178),"")</f>
        <v>636443</v>
      </c>
      <c r="BK178" s="31">
        <f>IFERROR(SUMIFS(Sales!$M$4:$M$2834,Sales!$B$4:$B$2834,$B178,Sales!$G$4:$G$2834,$D178),"")</f>
        <v>383420.7</v>
      </c>
      <c r="BL178" s="31">
        <f>IFERROR(SUMIFS(Sales!$P$4:$P$2834,Sales!$B$4:$B$2834,$B178,Sales!$G$4:$G$2834,$D178),"")</f>
        <v>171908.3</v>
      </c>
      <c r="BM178" s="31">
        <f t="shared" si="74"/>
        <v>1191772</v>
      </c>
      <c r="BP178" s="36">
        <f t="shared" si="75"/>
        <v>0.27367852919056873</v>
      </c>
      <c r="BQ178" s="36">
        <f t="shared" si="76"/>
        <v>0.72632147080943121</v>
      </c>
      <c r="BR178" s="36" t="str">
        <f t="shared" si="77"/>
        <v/>
      </c>
      <c r="BS178" s="36" t="str">
        <f t="shared" si="78"/>
        <v/>
      </c>
    </row>
    <row r="179" spans="1:82" x14ac:dyDescent="0.35">
      <c r="A179" s="8">
        <v>2020</v>
      </c>
      <c r="B179" s="9">
        <v>9645</v>
      </c>
      <c r="C179" s="10" t="s">
        <v>292</v>
      </c>
      <c r="D179" s="10" t="s">
        <v>122</v>
      </c>
      <c r="E179" s="10" t="s">
        <v>123</v>
      </c>
      <c r="F179" s="11">
        <v>63</v>
      </c>
      <c r="G179" s="11">
        <v>203</v>
      </c>
      <c r="H179" s="11">
        <v>0</v>
      </c>
      <c r="I179" s="11">
        <v>0</v>
      </c>
      <c r="J179" s="11">
        <v>266</v>
      </c>
      <c r="K179" s="12">
        <v>7.0000000000000001E-3</v>
      </c>
      <c r="L179" s="12">
        <v>0.05</v>
      </c>
      <c r="M179" s="12">
        <v>0</v>
      </c>
      <c r="N179" s="12">
        <v>0</v>
      </c>
      <c r="O179" s="12">
        <v>5.7000000000000002E-2</v>
      </c>
      <c r="P179" s="13">
        <v>630</v>
      </c>
      <c r="Q179" s="13">
        <v>1015</v>
      </c>
      <c r="R179" s="13">
        <v>0</v>
      </c>
      <c r="S179" s="13">
        <v>0</v>
      </c>
      <c r="T179" s="13">
        <v>1645</v>
      </c>
      <c r="U179" s="14">
        <v>7.0000000000000001E-3</v>
      </c>
      <c r="V179" s="14">
        <v>0.05</v>
      </c>
      <c r="W179" s="14">
        <v>0</v>
      </c>
      <c r="X179" s="14">
        <v>0</v>
      </c>
      <c r="Y179" s="14">
        <v>5.7000000000000002E-2</v>
      </c>
      <c r="Z179" s="11">
        <v>48.2</v>
      </c>
      <c r="AA179" s="11">
        <v>14.28</v>
      </c>
      <c r="AB179" s="11">
        <v>0</v>
      </c>
      <c r="AC179" s="11">
        <v>0</v>
      </c>
      <c r="AD179" s="11">
        <v>62.48</v>
      </c>
      <c r="AE179" s="11">
        <v>6.76</v>
      </c>
      <c r="AF179" s="11">
        <v>0</v>
      </c>
      <c r="AG179" s="11">
        <v>0</v>
      </c>
      <c r="AH179" s="11">
        <v>0</v>
      </c>
      <c r="AI179" s="11">
        <v>6.76</v>
      </c>
      <c r="AJ179" s="13">
        <v>48.2</v>
      </c>
      <c r="AK179" s="13">
        <v>14.28</v>
      </c>
      <c r="AL179" s="13">
        <v>0</v>
      </c>
      <c r="AM179" s="13">
        <v>0</v>
      </c>
      <c r="AN179" s="13">
        <v>62.48</v>
      </c>
      <c r="AO179" s="13">
        <v>6.76</v>
      </c>
      <c r="AP179" s="13">
        <v>0</v>
      </c>
      <c r="AQ179" s="13">
        <v>0</v>
      </c>
      <c r="AR179" s="13">
        <v>0</v>
      </c>
      <c r="AS179" s="13">
        <v>6.76</v>
      </c>
      <c r="AT179" s="15">
        <v>10</v>
      </c>
      <c r="AU179" s="15">
        <v>5</v>
      </c>
      <c r="AV179" s="15">
        <v>0</v>
      </c>
      <c r="AW179" s="15">
        <v>0</v>
      </c>
      <c r="AX179" s="10" t="s">
        <v>293</v>
      </c>
      <c r="AY179" s="10" t="str">
        <f>IFERROR(VLOOKUP(B179,Sales!$B$4:$H$2834,7,FALSE),"Not Found")</f>
        <v>Municipal</v>
      </c>
      <c r="AZ179" s="30">
        <f>IFERROR(SUMIFS(Sales!$K$4:$K$2834,Sales!$B$4:$B$2834,$B179,Sales!$G$4:$G$2834,$D179),"")</f>
        <v>160752</v>
      </c>
      <c r="BA179" s="30">
        <f>IFERROR(SUMIFS(Sales!$N$4:$N$2834,Sales!$B$4:$B$2834,$B179,Sales!$G$4:$G$2834,$D179),"")</f>
        <v>151463</v>
      </c>
      <c r="BB179" s="30">
        <f>IFERROR(SUMIFS(Sales!$Q$4:$Q$2834,Sales!$B$4:$B$2834,$B179,Sales!$G$4:$G$2834,$D179),"")</f>
        <v>92711</v>
      </c>
      <c r="BC179" s="30">
        <f t="shared" si="69"/>
        <v>404926</v>
      </c>
      <c r="BD179" s="33"/>
      <c r="BE179" s="35">
        <f t="shared" si="70"/>
        <v>3.9190803224843239E-4</v>
      </c>
      <c r="BF179" s="35">
        <f t="shared" si="71"/>
        <v>1.340261317945637E-3</v>
      </c>
      <c r="BG179" s="35">
        <f t="shared" si="72"/>
        <v>0</v>
      </c>
      <c r="BH179" s="35">
        <f t="shared" si="73"/>
        <v>6.5691015148446876E-4</v>
      </c>
      <c r="BJ179" s="31">
        <f>IFERROR(SUMIFS(Sales!$J$4:$J$2834,Sales!$B$4:$B$2834,$B179,Sales!$G$4:$G$2834,$D179),"")</f>
        <v>13601</v>
      </c>
      <c r="BK179" s="31">
        <f>IFERROR(SUMIFS(Sales!$M$4:$M$2834,Sales!$B$4:$B$2834,$B179,Sales!$G$4:$G$2834,$D179),"")</f>
        <v>13356</v>
      </c>
      <c r="BL179" s="31">
        <f>IFERROR(SUMIFS(Sales!$P$4:$P$2834,Sales!$B$4:$B$2834,$B179,Sales!$G$4:$G$2834,$D179),"")</f>
        <v>6776</v>
      </c>
      <c r="BM179" s="31">
        <f t="shared" si="74"/>
        <v>33733</v>
      </c>
      <c r="BP179" s="36">
        <f t="shared" si="75"/>
        <v>0.87700145560407572</v>
      </c>
      <c r="BQ179" s="36">
        <f t="shared" si="76"/>
        <v>0.12299854439592431</v>
      </c>
      <c r="BR179" s="36">
        <f t="shared" si="77"/>
        <v>1</v>
      </c>
      <c r="BS179" s="36">
        <f t="shared" si="78"/>
        <v>0</v>
      </c>
    </row>
    <row r="180" spans="1:82" x14ac:dyDescent="0.35">
      <c r="A180" s="8">
        <v>2020</v>
      </c>
      <c r="B180" s="9">
        <v>9689</v>
      </c>
      <c r="C180" s="10" t="s">
        <v>294</v>
      </c>
      <c r="D180" s="10" t="s">
        <v>38</v>
      </c>
      <c r="E180" s="10" t="s">
        <v>30</v>
      </c>
      <c r="F180" s="11">
        <v>2908</v>
      </c>
      <c r="G180" s="11">
        <v>562</v>
      </c>
      <c r="H180" s="11" t="s">
        <v>25</v>
      </c>
      <c r="I180" s="11" t="s">
        <v>25</v>
      </c>
      <c r="J180" s="11">
        <v>3470</v>
      </c>
      <c r="K180" s="12" t="s">
        <v>25</v>
      </c>
      <c r="L180" s="12" t="s">
        <v>25</v>
      </c>
      <c r="M180" s="12" t="s">
        <v>25</v>
      </c>
      <c r="N180" s="12" t="s">
        <v>25</v>
      </c>
      <c r="O180" s="12" t="s">
        <v>25</v>
      </c>
      <c r="P180" s="13">
        <v>18620</v>
      </c>
      <c r="Q180" s="13">
        <v>4825</v>
      </c>
      <c r="R180" s="13" t="s">
        <v>25</v>
      </c>
      <c r="S180" s="13" t="s">
        <v>25</v>
      </c>
      <c r="T180" s="13">
        <v>23445</v>
      </c>
      <c r="U180" s="14" t="s">
        <v>25</v>
      </c>
      <c r="V180" s="14" t="s">
        <v>25</v>
      </c>
      <c r="W180" s="14" t="s">
        <v>25</v>
      </c>
      <c r="X180" s="14" t="s">
        <v>25</v>
      </c>
      <c r="Y180" s="14" t="s">
        <v>25</v>
      </c>
      <c r="Z180" s="11" t="s">
        <v>25</v>
      </c>
      <c r="AA180" s="11" t="s">
        <v>25</v>
      </c>
      <c r="AB180" s="11" t="s">
        <v>25</v>
      </c>
      <c r="AC180" s="11" t="s">
        <v>25</v>
      </c>
      <c r="AD180" s="11" t="s">
        <v>25</v>
      </c>
      <c r="AE180" s="11">
        <v>35</v>
      </c>
      <c r="AF180" s="11">
        <v>10</v>
      </c>
      <c r="AG180" s="11" t="s">
        <v>25</v>
      </c>
      <c r="AH180" s="11" t="s">
        <v>25</v>
      </c>
      <c r="AI180" s="11">
        <v>45</v>
      </c>
      <c r="AJ180" s="13" t="s">
        <v>25</v>
      </c>
      <c r="AK180" s="13" t="s">
        <v>25</v>
      </c>
      <c r="AL180" s="13" t="s">
        <v>25</v>
      </c>
      <c r="AM180" s="13" t="s">
        <v>25</v>
      </c>
      <c r="AN180" s="13" t="s">
        <v>25</v>
      </c>
      <c r="AO180" s="13">
        <v>673</v>
      </c>
      <c r="AP180" s="13">
        <v>47</v>
      </c>
      <c r="AQ180" s="13" t="s">
        <v>25</v>
      </c>
      <c r="AR180" s="13" t="s">
        <v>25</v>
      </c>
      <c r="AS180" s="13">
        <v>720</v>
      </c>
      <c r="AT180" s="15">
        <v>8</v>
      </c>
      <c r="AU180" s="15">
        <v>19</v>
      </c>
      <c r="AV180" s="15" t="s">
        <v>25</v>
      </c>
      <c r="AW180" s="15">
        <v>27</v>
      </c>
      <c r="AX180" s="10" t="s">
        <v>6</v>
      </c>
      <c r="AY180" s="10" t="str">
        <f>IFERROR(VLOOKUP(B180,Sales!$B$4:$H$2834,7,FALSE),"Not Found")</f>
        <v>Cooperative</v>
      </c>
      <c r="AZ180" s="30">
        <f>IFERROR(SUMIFS(Sales!$K$4:$K$2834,Sales!$B$4:$B$2834,$B180,Sales!$G$4:$G$2834,$D180),"")</f>
        <v>437679</v>
      </c>
      <c r="BA180" s="30">
        <f>IFERROR(SUMIFS(Sales!$N$4:$N$2834,Sales!$B$4:$B$2834,$B180,Sales!$G$4:$G$2834,$D180),"")</f>
        <v>65480</v>
      </c>
      <c r="BB180" s="30">
        <f>IFERROR(SUMIFS(Sales!$Q$4:$Q$2834,Sales!$B$4:$B$2834,$B180,Sales!$G$4:$G$2834,$D180),"")</f>
        <v>76185</v>
      </c>
      <c r="BC180" s="30">
        <f t="shared" si="69"/>
        <v>579344</v>
      </c>
      <c r="BD180" s="33"/>
      <c r="BE180" s="35">
        <f t="shared" si="70"/>
        <v>6.6441387409494172E-3</v>
      </c>
      <c r="BF180" s="35">
        <f t="shared" si="71"/>
        <v>8.5827733659132564E-3</v>
      </c>
      <c r="BG180" s="35" t="str">
        <f t="shared" si="72"/>
        <v/>
      </c>
      <c r="BH180" s="35">
        <f t="shared" si="73"/>
        <v>5.9895329890358754E-3</v>
      </c>
      <c r="BJ180" s="31">
        <f>IFERROR(SUMIFS(Sales!$J$4:$J$2834,Sales!$B$4:$B$2834,$B180,Sales!$G$4:$G$2834,$D180),"")</f>
        <v>53787</v>
      </c>
      <c r="BK180" s="31">
        <f>IFERROR(SUMIFS(Sales!$M$4:$M$2834,Sales!$B$4:$B$2834,$B180,Sales!$G$4:$G$2834,$D180),"")</f>
        <v>7858</v>
      </c>
      <c r="BL180" s="31">
        <f>IFERROR(SUMIFS(Sales!$P$4:$P$2834,Sales!$B$4:$B$2834,$B180,Sales!$G$4:$G$2834,$D180),"")</f>
        <v>7276</v>
      </c>
      <c r="BM180" s="31">
        <f t="shared" si="74"/>
        <v>68921</v>
      </c>
      <c r="BP180" s="36" t="str">
        <f t="shared" si="75"/>
        <v/>
      </c>
      <c r="BQ180" s="36" t="str">
        <f t="shared" si="76"/>
        <v/>
      </c>
      <c r="BR180" s="36" t="str">
        <f t="shared" si="77"/>
        <v/>
      </c>
      <c r="BS180" s="36" t="str">
        <f t="shared" si="78"/>
        <v/>
      </c>
    </row>
    <row r="181" spans="1:82" x14ac:dyDescent="0.35">
      <c r="A181" s="8">
        <v>2020</v>
      </c>
      <c r="B181" s="9">
        <v>9699</v>
      </c>
      <c r="C181" s="10" t="s">
        <v>295</v>
      </c>
      <c r="D181" s="10" t="s">
        <v>129</v>
      </c>
      <c r="E181" s="10" t="s">
        <v>92</v>
      </c>
      <c r="F181" s="11">
        <v>10.130000000000001</v>
      </c>
      <c r="G181" s="11">
        <v>981.86</v>
      </c>
      <c r="H181" s="11" t="s">
        <v>25</v>
      </c>
      <c r="I181" s="11" t="s">
        <v>25</v>
      </c>
      <c r="J181" s="11">
        <v>991.99</v>
      </c>
      <c r="K181" s="12">
        <v>3.0000000000000001E-3</v>
      </c>
      <c r="L181" s="12">
        <v>0.26700000000000002</v>
      </c>
      <c r="M181" s="12" t="s">
        <v>25</v>
      </c>
      <c r="N181" s="12" t="s">
        <v>25</v>
      </c>
      <c r="O181" s="12">
        <v>0.27</v>
      </c>
      <c r="P181" s="13">
        <v>143.87</v>
      </c>
      <c r="Q181" s="13">
        <v>11782.38</v>
      </c>
      <c r="R181" s="13" t="s">
        <v>25</v>
      </c>
      <c r="S181" s="13" t="s">
        <v>25</v>
      </c>
      <c r="T181" s="13">
        <v>11926.25</v>
      </c>
      <c r="U181" s="14">
        <v>3.0000000000000001E-3</v>
      </c>
      <c r="V181" s="14">
        <v>0.26700000000000002</v>
      </c>
      <c r="W181" s="14" t="s">
        <v>25</v>
      </c>
      <c r="X181" s="14" t="s">
        <v>25</v>
      </c>
      <c r="Y181" s="14">
        <v>0.27</v>
      </c>
      <c r="Z181" s="11">
        <v>3.7280000000000002</v>
      </c>
      <c r="AA181" s="11">
        <v>35.204999999999998</v>
      </c>
      <c r="AB181" s="11" t="s">
        <v>25</v>
      </c>
      <c r="AC181" s="11" t="s">
        <v>25</v>
      </c>
      <c r="AD181" s="11">
        <v>38.933</v>
      </c>
      <c r="AE181" s="11" t="s">
        <v>25</v>
      </c>
      <c r="AF181" s="11" t="s">
        <v>25</v>
      </c>
      <c r="AG181" s="11" t="s">
        <v>25</v>
      </c>
      <c r="AH181" s="11" t="s">
        <v>25</v>
      </c>
      <c r="AI181" s="11" t="s">
        <v>25</v>
      </c>
      <c r="AJ181" s="13">
        <v>3.7280000000000002</v>
      </c>
      <c r="AK181" s="13">
        <v>35.204999999999998</v>
      </c>
      <c r="AL181" s="13" t="s">
        <v>25</v>
      </c>
      <c r="AM181" s="13" t="s">
        <v>25</v>
      </c>
      <c r="AN181" s="13">
        <v>38.933</v>
      </c>
      <c r="AO181" s="13" t="s">
        <v>25</v>
      </c>
      <c r="AP181" s="13" t="s">
        <v>25</v>
      </c>
      <c r="AQ181" s="13" t="s">
        <v>25</v>
      </c>
      <c r="AR181" s="13" t="s">
        <v>25</v>
      </c>
      <c r="AS181" s="13" t="s">
        <v>25</v>
      </c>
      <c r="AT181" s="15">
        <v>14.35</v>
      </c>
      <c r="AU181" s="15">
        <v>12</v>
      </c>
      <c r="AV181" s="15" t="s">
        <v>25</v>
      </c>
      <c r="AW181" s="15" t="s">
        <v>25</v>
      </c>
      <c r="AX181" s="10" t="s">
        <v>6</v>
      </c>
      <c r="AY181" s="10" t="str">
        <f>IFERROR(VLOOKUP(B181,Sales!$B$4:$H$2834,7,FALSE),"Not Found")</f>
        <v>Cooperative</v>
      </c>
      <c r="AZ181" s="30">
        <f>IFERROR(SUMIFS(Sales!$K$4:$K$2834,Sales!$B$4:$B$2834,$B181,Sales!$G$4:$G$2834,$D181),"")</f>
        <v>185528</v>
      </c>
      <c r="BA181" s="30">
        <f>IFERROR(SUMIFS(Sales!$N$4:$N$2834,Sales!$B$4:$B$2834,$B181,Sales!$G$4:$G$2834,$D181),"")</f>
        <v>132014</v>
      </c>
      <c r="BB181" s="30">
        <f>IFERROR(SUMIFS(Sales!$Q$4:$Q$2834,Sales!$B$4:$B$2834,$B181,Sales!$G$4:$G$2834,$D181),"")</f>
        <v>27620</v>
      </c>
      <c r="BC181" s="30">
        <f t="shared" si="69"/>
        <v>345162</v>
      </c>
      <c r="BD181" s="33"/>
      <c r="BE181" s="35">
        <f t="shared" si="70"/>
        <v>5.4600922771764916E-5</v>
      </c>
      <c r="BF181" s="35">
        <f t="shared" si="71"/>
        <v>7.4375445028557578E-3</v>
      </c>
      <c r="BG181" s="35" t="str">
        <f t="shared" si="72"/>
        <v/>
      </c>
      <c r="BH181" s="35">
        <f t="shared" si="73"/>
        <v>2.8739838105005765E-3</v>
      </c>
      <c r="BJ181" s="31">
        <f>IFERROR(SUMIFS(Sales!$J$4:$J$2834,Sales!$B$4:$B$2834,$B181,Sales!$G$4:$G$2834,$D181),"")</f>
        <v>25551.4</v>
      </c>
      <c r="BK181" s="31">
        <f>IFERROR(SUMIFS(Sales!$M$4:$M$2834,Sales!$B$4:$B$2834,$B181,Sales!$G$4:$G$2834,$D181),"")</f>
        <v>17601.400000000001</v>
      </c>
      <c r="BL181" s="31">
        <f>IFERROR(SUMIFS(Sales!$P$4:$P$2834,Sales!$B$4:$B$2834,$B181,Sales!$G$4:$G$2834,$D181),"")</f>
        <v>3039.2</v>
      </c>
      <c r="BM181" s="31">
        <f t="shared" si="74"/>
        <v>46192</v>
      </c>
      <c r="BP181" s="36" t="str">
        <f t="shared" si="75"/>
        <v/>
      </c>
      <c r="BQ181" s="36" t="str">
        <f t="shared" si="76"/>
        <v/>
      </c>
      <c r="BR181" s="36" t="str">
        <f t="shared" si="77"/>
        <v/>
      </c>
      <c r="BS181" s="36" t="str">
        <f t="shared" si="78"/>
        <v/>
      </c>
    </row>
    <row r="182" spans="1:82" x14ac:dyDescent="0.35">
      <c r="A182" s="8">
        <v>2020</v>
      </c>
      <c r="B182" s="9">
        <v>9726</v>
      </c>
      <c r="C182" s="10" t="s">
        <v>296</v>
      </c>
      <c r="D182" s="10" t="s">
        <v>56</v>
      </c>
      <c r="E182" s="10" t="s">
        <v>45</v>
      </c>
      <c r="F182" s="11">
        <v>751.60900000000004</v>
      </c>
      <c r="G182" s="11">
        <v>0</v>
      </c>
      <c r="H182" s="11">
        <v>0</v>
      </c>
      <c r="I182" s="11">
        <v>0</v>
      </c>
      <c r="J182" s="11">
        <v>751.60900000000004</v>
      </c>
      <c r="K182" s="12">
        <v>0.13</v>
      </c>
      <c r="L182" s="12">
        <v>0</v>
      </c>
      <c r="M182" s="12">
        <v>0</v>
      </c>
      <c r="N182" s="12">
        <v>0</v>
      </c>
      <c r="O182" s="12">
        <v>0.13</v>
      </c>
      <c r="P182" s="13">
        <v>11615.130999999999</v>
      </c>
      <c r="Q182" s="13">
        <v>0</v>
      </c>
      <c r="R182" s="13">
        <v>0</v>
      </c>
      <c r="S182" s="13">
        <v>0</v>
      </c>
      <c r="T182" s="13">
        <v>11615.130999999999</v>
      </c>
      <c r="U182" s="14">
        <v>0.13</v>
      </c>
      <c r="V182" s="14">
        <v>0</v>
      </c>
      <c r="W182" s="14">
        <v>0</v>
      </c>
      <c r="X182" s="14">
        <v>0</v>
      </c>
      <c r="Y182" s="14">
        <v>0.13</v>
      </c>
      <c r="Z182" s="11">
        <v>1975</v>
      </c>
      <c r="AA182" s="11">
        <v>0</v>
      </c>
      <c r="AB182" s="11">
        <v>0</v>
      </c>
      <c r="AC182" s="11">
        <v>0</v>
      </c>
      <c r="AD182" s="11">
        <v>1975</v>
      </c>
      <c r="AE182" s="11">
        <v>662</v>
      </c>
      <c r="AF182" s="11">
        <v>0</v>
      </c>
      <c r="AG182" s="11">
        <v>0</v>
      </c>
      <c r="AH182" s="11">
        <v>0</v>
      </c>
      <c r="AI182" s="11">
        <v>662</v>
      </c>
      <c r="AJ182" s="13">
        <v>1975</v>
      </c>
      <c r="AK182" s="13">
        <v>0</v>
      </c>
      <c r="AL182" s="13">
        <v>0</v>
      </c>
      <c r="AM182" s="13">
        <v>0</v>
      </c>
      <c r="AN182" s="13">
        <v>1975</v>
      </c>
      <c r="AO182" s="13">
        <v>662</v>
      </c>
      <c r="AP182" s="13">
        <v>0</v>
      </c>
      <c r="AQ182" s="13">
        <v>0</v>
      </c>
      <c r="AR182" s="13">
        <v>0</v>
      </c>
      <c r="AS182" s="13">
        <v>662</v>
      </c>
      <c r="AT182" s="15">
        <v>15.454000000000001</v>
      </c>
      <c r="AU182" s="15">
        <v>0</v>
      </c>
      <c r="AV182" s="15">
        <v>0</v>
      </c>
      <c r="AW182" s="15">
        <v>0</v>
      </c>
      <c r="AX182" s="10" t="s">
        <v>297</v>
      </c>
      <c r="AY182" s="10" t="str">
        <f>IFERROR(VLOOKUP(B182,Sales!$B$4:$H$2834,7,FALSE),"Not Found")</f>
        <v>Investor Owned</v>
      </c>
      <c r="AZ182" s="30">
        <f>IFERROR(SUMIFS(Sales!$K$4:$K$2834,Sales!$B$4:$B$2834,$B182,Sales!$G$4:$G$2834,$D182),"")</f>
        <v>9745754</v>
      </c>
      <c r="BA182" s="30">
        <f>IFERROR(SUMIFS(Sales!$N$4:$N$2834,Sales!$B$4:$B$2834,$B182,Sales!$G$4:$G$2834,$D182),"")</f>
        <v>8163998</v>
      </c>
      <c r="BB182" s="30">
        <f>IFERROR(SUMIFS(Sales!$Q$4:$Q$2834,Sales!$B$4:$B$2834,$B182,Sales!$G$4:$G$2834,$D182),"")</f>
        <v>1883785</v>
      </c>
      <c r="BC182" s="30">
        <f t="shared" si="69"/>
        <v>19793537</v>
      </c>
      <c r="BD182" s="33"/>
      <c r="BE182" s="35">
        <f t="shared" si="70"/>
        <v>7.7121688070517686E-5</v>
      </c>
      <c r="BF182" s="35">
        <f t="shared" si="71"/>
        <v>0</v>
      </c>
      <c r="BG182" s="35">
        <f t="shared" si="72"/>
        <v>0</v>
      </c>
      <c r="BH182" s="35">
        <f t="shared" si="73"/>
        <v>3.7972445248163583E-5</v>
      </c>
      <c r="BJ182" s="31">
        <f>IFERROR(SUMIFS(Sales!$J$4:$J$2834,Sales!$B$4:$B$2834,$B182,Sales!$G$4:$G$2834,$D182),"")</f>
        <v>1095302.8</v>
      </c>
      <c r="BK182" s="31">
        <f>IFERROR(SUMIFS(Sales!$M$4:$M$2834,Sales!$B$4:$B$2834,$B182,Sales!$G$4:$G$2834,$D182),"")</f>
        <v>475766.1</v>
      </c>
      <c r="BL182" s="31">
        <f>IFERROR(SUMIFS(Sales!$P$4:$P$2834,Sales!$B$4:$B$2834,$B182,Sales!$G$4:$G$2834,$D182),"")</f>
        <v>58689.599999999999</v>
      </c>
      <c r="BM182" s="31">
        <f t="shared" si="74"/>
        <v>1629758.5</v>
      </c>
      <c r="BP182" s="36">
        <f t="shared" si="75"/>
        <v>0.7489571482745544</v>
      </c>
      <c r="BQ182" s="36">
        <f t="shared" si="76"/>
        <v>0.2510428517254456</v>
      </c>
      <c r="BR182" s="36" t="str">
        <f t="shared" si="77"/>
        <v/>
      </c>
      <c r="BS182" s="36" t="str">
        <f t="shared" si="78"/>
        <v/>
      </c>
    </row>
    <row r="183" spans="1:82" x14ac:dyDescent="0.35">
      <c r="A183" s="8">
        <v>2020</v>
      </c>
      <c r="B183" s="9">
        <v>9750</v>
      </c>
      <c r="C183" s="10" t="s">
        <v>298</v>
      </c>
      <c r="D183" s="10" t="s">
        <v>163</v>
      </c>
      <c r="E183" s="10" t="s">
        <v>36</v>
      </c>
      <c r="F183" s="11">
        <v>310</v>
      </c>
      <c r="G183" s="11">
        <v>1193</v>
      </c>
      <c r="H183" s="11" t="s">
        <v>25</v>
      </c>
      <c r="I183" s="11" t="s">
        <v>25</v>
      </c>
      <c r="J183" s="11">
        <v>1503</v>
      </c>
      <c r="K183" s="12">
        <v>0.06</v>
      </c>
      <c r="L183" s="12">
        <v>0.127</v>
      </c>
      <c r="M183" s="12" t="s">
        <v>25</v>
      </c>
      <c r="N183" s="12" t="s">
        <v>25</v>
      </c>
      <c r="O183" s="12">
        <v>0.187</v>
      </c>
      <c r="P183" s="13">
        <v>4965</v>
      </c>
      <c r="Q183" s="13">
        <v>15556</v>
      </c>
      <c r="R183" s="13" t="s">
        <v>25</v>
      </c>
      <c r="S183" s="13" t="s">
        <v>25</v>
      </c>
      <c r="T183" s="13">
        <v>20521</v>
      </c>
      <c r="U183" s="14">
        <v>0.06</v>
      </c>
      <c r="V183" s="14">
        <v>0.127</v>
      </c>
      <c r="W183" s="14" t="s">
        <v>25</v>
      </c>
      <c r="X183" s="14" t="s">
        <v>25</v>
      </c>
      <c r="Y183" s="14">
        <v>0.187</v>
      </c>
      <c r="Z183" s="11">
        <v>35.585999999999999</v>
      </c>
      <c r="AA183" s="11">
        <v>11.451000000000001</v>
      </c>
      <c r="AB183" s="11" t="s">
        <v>25</v>
      </c>
      <c r="AC183" s="11" t="s">
        <v>25</v>
      </c>
      <c r="AD183" s="11">
        <v>47.036999999999999</v>
      </c>
      <c r="AE183" s="11">
        <v>18.704999999999998</v>
      </c>
      <c r="AF183" s="11">
        <v>10.978999999999999</v>
      </c>
      <c r="AG183" s="11" t="s">
        <v>25</v>
      </c>
      <c r="AH183" s="11" t="s">
        <v>25</v>
      </c>
      <c r="AI183" s="11">
        <v>29.684000000000001</v>
      </c>
      <c r="AJ183" s="13">
        <v>35.585999999999999</v>
      </c>
      <c r="AK183" s="13">
        <v>11.451000000000001</v>
      </c>
      <c r="AL183" s="13" t="s">
        <v>25</v>
      </c>
      <c r="AM183" s="13" t="s">
        <v>25</v>
      </c>
      <c r="AN183" s="13">
        <v>47.036999999999999</v>
      </c>
      <c r="AO183" s="13">
        <v>18.704999999999998</v>
      </c>
      <c r="AP183" s="13">
        <v>10.978999999999999</v>
      </c>
      <c r="AQ183" s="13" t="s">
        <v>25</v>
      </c>
      <c r="AR183" s="13" t="s">
        <v>25</v>
      </c>
      <c r="AS183" s="13">
        <v>29.684000000000001</v>
      </c>
      <c r="AT183" s="15">
        <v>16.02</v>
      </c>
      <c r="AU183" s="15">
        <v>13.04</v>
      </c>
      <c r="AV183" s="15">
        <v>0</v>
      </c>
      <c r="AW183" s="15">
        <v>0</v>
      </c>
      <c r="AX183" s="10" t="s">
        <v>6</v>
      </c>
      <c r="AY183" s="10" t="str">
        <f>IFERROR(VLOOKUP(B183,Sales!$B$4:$H$2834,7,FALSE),"Not Found")</f>
        <v>Cooperative</v>
      </c>
      <c r="AZ183" s="30">
        <f>IFERROR(SUMIFS(Sales!$K$4:$K$2834,Sales!$B$4:$B$2834,$B183,Sales!$G$4:$G$2834,$D183),"")</f>
        <v>155519</v>
      </c>
      <c r="BA183" s="30">
        <f>IFERROR(SUMIFS(Sales!$N$4:$N$2834,Sales!$B$4:$B$2834,$B183,Sales!$G$4:$G$2834,$D183),"")</f>
        <v>92932</v>
      </c>
      <c r="BB183" s="30">
        <f>IFERROR(SUMIFS(Sales!$Q$4:$Q$2834,Sales!$B$4:$B$2834,$B183,Sales!$G$4:$G$2834,$D183),"")</f>
        <v>277328</v>
      </c>
      <c r="BC183" s="30">
        <f t="shared" si="69"/>
        <v>525779</v>
      </c>
      <c r="BD183" s="33"/>
      <c r="BE183" s="35">
        <f t="shared" si="70"/>
        <v>1.9933255743671192E-3</v>
      </c>
      <c r="BF183" s="35">
        <f t="shared" si="71"/>
        <v>1.2837343433908665E-2</v>
      </c>
      <c r="BG183" s="35" t="str">
        <f t="shared" si="72"/>
        <v/>
      </c>
      <c r="BH183" s="35">
        <f t="shared" si="73"/>
        <v>2.8586155019504392E-3</v>
      </c>
      <c r="BJ183" s="31">
        <f>IFERROR(SUMIFS(Sales!$J$4:$J$2834,Sales!$B$4:$B$2834,$B183,Sales!$G$4:$G$2834,$D183),"")</f>
        <v>25953.7</v>
      </c>
      <c r="BK183" s="31">
        <f>IFERROR(SUMIFS(Sales!$M$4:$M$2834,Sales!$B$4:$B$2834,$B183,Sales!$G$4:$G$2834,$D183),"")</f>
        <v>12520.7</v>
      </c>
      <c r="BL183" s="31">
        <f>IFERROR(SUMIFS(Sales!$P$4:$P$2834,Sales!$B$4:$B$2834,$B183,Sales!$G$4:$G$2834,$D183),"")</f>
        <v>9642.2000000000007</v>
      </c>
      <c r="BM183" s="31">
        <f t="shared" si="74"/>
        <v>48116.600000000006</v>
      </c>
      <c r="BP183" s="36">
        <f t="shared" si="75"/>
        <v>0.65546775708680993</v>
      </c>
      <c r="BQ183" s="36">
        <f t="shared" si="76"/>
        <v>0.34453224291319001</v>
      </c>
      <c r="BR183" s="36" t="str">
        <f t="shared" si="77"/>
        <v/>
      </c>
      <c r="BS183" s="36" t="str">
        <f t="shared" si="78"/>
        <v/>
      </c>
    </row>
    <row r="184" spans="1:82" x14ac:dyDescent="0.35">
      <c r="A184" s="8">
        <v>2020</v>
      </c>
      <c r="B184" s="9">
        <v>9778</v>
      </c>
      <c r="C184" s="10" t="s">
        <v>299</v>
      </c>
      <c r="D184" s="10" t="s">
        <v>257</v>
      </c>
      <c r="E184" s="10" t="s">
        <v>36</v>
      </c>
      <c r="F184" s="11">
        <v>376</v>
      </c>
      <c r="G184" s="11" t="s">
        <v>25</v>
      </c>
      <c r="H184" s="11">
        <v>125</v>
      </c>
      <c r="I184" s="11" t="s">
        <v>25</v>
      </c>
      <c r="J184" s="11">
        <v>501</v>
      </c>
      <c r="K184" s="12">
        <v>0.16</v>
      </c>
      <c r="L184" s="12" t="s">
        <v>25</v>
      </c>
      <c r="M184" s="12">
        <v>0.03</v>
      </c>
      <c r="N184" s="12" t="s">
        <v>25</v>
      </c>
      <c r="O184" s="12">
        <v>0.19</v>
      </c>
      <c r="P184" s="13">
        <v>118673</v>
      </c>
      <c r="Q184" s="13" t="s">
        <v>25</v>
      </c>
      <c r="R184" s="13">
        <v>134767</v>
      </c>
      <c r="S184" s="13" t="s">
        <v>25</v>
      </c>
      <c r="T184" s="13">
        <v>253440</v>
      </c>
      <c r="U184" s="14">
        <v>0.28000000000000003</v>
      </c>
      <c r="V184" s="14" t="s">
        <v>25</v>
      </c>
      <c r="W184" s="14">
        <v>0.13900000000000001</v>
      </c>
      <c r="X184" s="14" t="s">
        <v>25</v>
      </c>
      <c r="Y184" s="14">
        <v>0.41899999999999998</v>
      </c>
      <c r="Z184" s="11">
        <v>52.42</v>
      </c>
      <c r="AA184" s="11" t="s">
        <v>25</v>
      </c>
      <c r="AB184" s="11">
        <v>12.94</v>
      </c>
      <c r="AC184" s="11" t="s">
        <v>25</v>
      </c>
      <c r="AD184" s="11">
        <v>65.36</v>
      </c>
      <c r="AE184" s="11" t="s">
        <v>25</v>
      </c>
      <c r="AF184" s="11" t="s">
        <v>25</v>
      </c>
      <c r="AG184" s="11" t="s">
        <v>25</v>
      </c>
      <c r="AH184" s="11" t="s">
        <v>25</v>
      </c>
      <c r="AI184" s="11" t="s">
        <v>25</v>
      </c>
      <c r="AJ184" s="13">
        <v>52.42</v>
      </c>
      <c r="AK184" s="13" t="s">
        <v>25</v>
      </c>
      <c r="AL184" s="13">
        <v>12.94</v>
      </c>
      <c r="AM184" s="13" t="s">
        <v>25</v>
      </c>
      <c r="AN184" s="13">
        <v>65.36</v>
      </c>
      <c r="AO184" s="13" t="s">
        <v>25</v>
      </c>
      <c r="AP184" s="13" t="s">
        <v>25</v>
      </c>
      <c r="AQ184" s="13" t="s">
        <v>25</v>
      </c>
      <c r="AR184" s="13" t="s">
        <v>25</v>
      </c>
      <c r="AS184" s="13" t="s">
        <v>25</v>
      </c>
      <c r="AT184" s="15">
        <v>16.68</v>
      </c>
      <c r="AU184" s="15" t="s">
        <v>25</v>
      </c>
      <c r="AV184" s="15">
        <v>15</v>
      </c>
      <c r="AW184" s="15" t="s">
        <v>25</v>
      </c>
      <c r="AX184" s="10" t="s">
        <v>6</v>
      </c>
      <c r="AY184" s="10" t="str">
        <f>IFERROR(VLOOKUP(B184,Sales!$B$4:$H$2834,7,FALSE),"Not Found")</f>
        <v>Cooperative</v>
      </c>
      <c r="AZ184" s="30">
        <f>IFERROR(SUMIFS(Sales!$K$4:$K$2834,Sales!$B$4:$B$2834,$B184,Sales!$G$4:$G$2834,$D184),"")</f>
        <v>343220</v>
      </c>
      <c r="BA184" s="30">
        <f>IFERROR(SUMIFS(Sales!$N$4:$N$2834,Sales!$B$4:$B$2834,$B184,Sales!$G$4:$G$2834,$D184),"")</f>
        <v>100861</v>
      </c>
      <c r="BB184" s="30">
        <f>IFERROR(SUMIFS(Sales!$Q$4:$Q$2834,Sales!$B$4:$B$2834,$B184,Sales!$G$4:$G$2834,$D184),"")</f>
        <v>75163</v>
      </c>
      <c r="BC184" s="30">
        <f t="shared" si="69"/>
        <v>519244</v>
      </c>
      <c r="BD184" s="33"/>
      <c r="BE184" s="35">
        <f t="shared" si="70"/>
        <v>1.09550725482198E-3</v>
      </c>
      <c r="BF184" s="35" t="str">
        <f t="shared" si="71"/>
        <v/>
      </c>
      <c r="BG184" s="35">
        <f t="shared" si="72"/>
        <v>1.6630522996687199E-3</v>
      </c>
      <c r="BH184" s="35">
        <f t="shared" si="73"/>
        <v>9.6486430271702707E-4</v>
      </c>
      <c r="BJ184" s="31">
        <f>IFERROR(SUMIFS(Sales!$J$4:$J$2834,Sales!$B$4:$B$2834,$B184,Sales!$G$4:$G$2834,$D184),"")</f>
        <v>43269.599999999999</v>
      </c>
      <c r="BK184" s="31">
        <f>IFERROR(SUMIFS(Sales!$M$4:$M$2834,Sales!$B$4:$B$2834,$B184,Sales!$G$4:$G$2834,$D184),"")</f>
        <v>10522.7</v>
      </c>
      <c r="BL184" s="31">
        <f>IFERROR(SUMIFS(Sales!$P$4:$P$2834,Sales!$B$4:$B$2834,$B184,Sales!$G$4:$G$2834,$D184),"")</f>
        <v>6133.9</v>
      </c>
      <c r="BM184" s="31">
        <f t="shared" si="74"/>
        <v>59926.200000000004</v>
      </c>
      <c r="BP184" s="36" t="str">
        <f t="shared" si="75"/>
        <v/>
      </c>
      <c r="BQ184" s="36" t="str">
        <f t="shared" si="76"/>
        <v/>
      </c>
      <c r="BR184" s="36" t="str">
        <f t="shared" si="77"/>
        <v/>
      </c>
      <c r="BS184" s="36" t="str">
        <f t="shared" si="78"/>
        <v/>
      </c>
    </row>
    <row r="185" spans="1:82" x14ac:dyDescent="0.35">
      <c r="A185" s="8">
        <v>2020</v>
      </c>
      <c r="B185" s="9">
        <v>9996</v>
      </c>
      <c r="C185" s="10" t="s">
        <v>300</v>
      </c>
      <c r="D185" s="10" t="s">
        <v>301</v>
      </c>
      <c r="E185" s="10" t="s">
        <v>54</v>
      </c>
      <c r="F185" s="11">
        <v>61.1</v>
      </c>
      <c r="G185" s="11">
        <v>0</v>
      </c>
      <c r="H185" s="11">
        <v>0</v>
      </c>
      <c r="I185" s="11">
        <v>0</v>
      </c>
      <c r="J185" s="11">
        <v>61.1</v>
      </c>
      <c r="K185" s="12">
        <v>0.12</v>
      </c>
      <c r="L185" s="12">
        <v>0</v>
      </c>
      <c r="M185" s="12">
        <v>0</v>
      </c>
      <c r="N185" s="12">
        <v>0</v>
      </c>
      <c r="O185" s="12">
        <v>0.12</v>
      </c>
      <c r="P185" s="13">
        <v>3627.1</v>
      </c>
      <c r="Q185" s="13">
        <v>674</v>
      </c>
      <c r="R185" s="13">
        <v>0</v>
      </c>
      <c r="S185" s="13">
        <v>0</v>
      </c>
      <c r="T185" s="13">
        <v>4301.1000000000004</v>
      </c>
      <c r="U185" s="14">
        <v>0.41</v>
      </c>
      <c r="V185" s="14">
        <v>0.09</v>
      </c>
      <c r="W185" s="14">
        <v>0</v>
      </c>
      <c r="X185" s="14">
        <v>0</v>
      </c>
      <c r="Y185" s="14">
        <v>0.5</v>
      </c>
      <c r="Z185" s="11">
        <v>50.49</v>
      </c>
      <c r="AA185" s="11">
        <v>0</v>
      </c>
      <c r="AB185" s="11">
        <v>0</v>
      </c>
      <c r="AC185" s="11">
        <v>0</v>
      </c>
      <c r="AD185" s="11">
        <v>50.49</v>
      </c>
      <c r="AE185" s="11">
        <v>0</v>
      </c>
      <c r="AF185" s="11">
        <v>0</v>
      </c>
      <c r="AG185" s="11">
        <v>0</v>
      </c>
      <c r="AH185" s="11">
        <v>0</v>
      </c>
      <c r="AI185" s="11">
        <v>0</v>
      </c>
      <c r="AJ185" s="13">
        <v>50.49</v>
      </c>
      <c r="AK185" s="13">
        <v>4.8</v>
      </c>
      <c r="AL185" s="13">
        <v>0</v>
      </c>
      <c r="AM185" s="13">
        <v>0</v>
      </c>
      <c r="AN185" s="13">
        <v>55.29</v>
      </c>
      <c r="AO185" s="13">
        <v>0</v>
      </c>
      <c r="AP185" s="13">
        <v>0</v>
      </c>
      <c r="AQ185" s="13">
        <v>0</v>
      </c>
      <c r="AR185" s="13">
        <v>0</v>
      </c>
      <c r="AS185" s="13">
        <v>0</v>
      </c>
      <c r="AT185" s="15">
        <v>7</v>
      </c>
      <c r="AU185" s="15">
        <v>2</v>
      </c>
      <c r="AV185" s="15" t="s">
        <v>25</v>
      </c>
      <c r="AW185" s="15" t="s">
        <v>25</v>
      </c>
      <c r="AX185" s="10" t="s">
        <v>6</v>
      </c>
      <c r="AY185" s="10" t="str">
        <f>IFERROR(VLOOKUP(B185,Sales!$B$4:$H$2834,7,FALSE),"Not Found")</f>
        <v>Municipal</v>
      </c>
      <c r="AZ185" s="30">
        <f>IFERROR(SUMIFS(Sales!$K$4:$K$2834,Sales!$B$4:$B$2834,$B185,Sales!$G$4:$G$2834,$D185),"")</f>
        <v>571888</v>
      </c>
      <c r="BA185" s="30">
        <f>IFERROR(SUMIFS(Sales!$N$4:$N$2834,Sales!$B$4:$B$2834,$B185,Sales!$G$4:$G$2834,$D185),"")</f>
        <v>978605</v>
      </c>
      <c r="BB185" s="30">
        <f>IFERROR(SUMIFS(Sales!$Q$4:$Q$2834,Sales!$B$4:$B$2834,$B185,Sales!$G$4:$G$2834,$D185),"")</f>
        <v>514557</v>
      </c>
      <c r="BC185" s="30">
        <f t="shared" si="69"/>
        <v>2065050</v>
      </c>
      <c r="BD185" s="33"/>
      <c r="BE185" s="35">
        <f t="shared" si="70"/>
        <v>1.0683910136250454E-4</v>
      </c>
      <c r="BF185" s="35">
        <f t="shared" si="71"/>
        <v>0</v>
      </c>
      <c r="BG185" s="35">
        <f t="shared" si="72"/>
        <v>0</v>
      </c>
      <c r="BH185" s="35">
        <f t="shared" si="73"/>
        <v>2.9587661315706643E-5</v>
      </c>
      <c r="BJ185" s="31">
        <f>IFERROR(SUMIFS(Sales!$J$4:$J$2834,Sales!$B$4:$B$2834,$B185,Sales!$G$4:$G$2834,$D185),"")</f>
        <v>75505</v>
      </c>
      <c r="BK185" s="31">
        <f>IFERROR(SUMIFS(Sales!$M$4:$M$2834,Sales!$B$4:$B$2834,$B185,Sales!$G$4:$G$2834,$D185),"")</f>
        <v>105332</v>
      </c>
      <c r="BL185" s="31">
        <f>IFERROR(SUMIFS(Sales!$P$4:$P$2834,Sales!$B$4:$B$2834,$B185,Sales!$G$4:$G$2834,$D185),"")</f>
        <v>45987</v>
      </c>
      <c r="BM185" s="31">
        <f t="shared" si="74"/>
        <v>226824</v>
      </c>
      <c r="BP185" s="36">
        <f t="shared" si="75"/>
        <v>1</v>
      </c>
      <c r="BQ185" s="36">
        <f t="shared" si="76"/>
        <v>0</v>
      </c>
      <c r="BR185" s="36" t="str">
        <f t="shared" si="77"/>
        <v/>
      </c>
      <c r="BS185" s="36" t="str">
        <f t="shared" si="78"/>
        <v/>
      </c>
    </row>
    <row r="186" spans="1:82" x14ac:dyDescent="0.35">
      <c r="A186" s="8">
        <v>2020</v>
      </c>
      <c r="B186" s="9">
        <v>10000</v>
      </c>
      <c r="C186" s="10" t="s">
        <v>302</v>
      </c>
      <c r="D186" s="10" t="s">
        <v>301</v>
      </c>
      <c r="E186" s="10" t="s">
        <v>54</v>
      </c>
      <c r="F186" s="11">
        <v>31.045999999999999</v>
      </c>
      <c r="G186" s="11">
        <v>0</v>
      </c>
      <c r="H186" s="11" t="s">
        <v>25</v>
      </c>
      <c r="I186" s="11" t="s">
        <v>25</v>
      </c>
      <c r="J186" s="11">
        <v>31.045999999999999</v>
      </c>
      <c r="K186" s="12">
        <v>2.3E-2</v>
      </c>
      <c r="L186" s="12">
        <v>0</v>
      </c>
      <c r="M186" s="12" t="s">
        <v>25</v>
      </c>
      <c r="N186" s="12" t="s">
        <v>25</v>
      </c>
      <c r="O186" s="12">
        <v>2.3E-2</v>
      </c>
      <c r="P186" s="13">
        <v>310.45999999999998</v>
      </c>
      <c r="Q186" s="13">
        <v>0</v>
      </c>
      <c r="R186" s="13" t="s">
        <v>25</v>
      </c>
      <c r="S186" s="13" t="s">
        <v>25</v>
      </c>
      <c r="T186" s="13">
        <v>310.45999999999998</v>
      </c>
      <c r="U186" s="14">
        <v>2.3E-2</v>
      </c>
      <c r="V186" s="14">
        <v>0</v>
      </c>
      <c r="W186" s="14" t="s">
        <v>25</v>
      </c>
      <c r="X186" s="14" t="s">
        <v>25</v>
      </c>
      <c r="Y186" s="14">
        <v>2.3E-2</v>
      </c>
      <c r="Z186" s="11">
        <v>38.450000000000003</v>
      </c>
      <c r="AA186" s="11">
        <v>0</v>
      </c>
      <c r="AB186" s="11" t="s">
        <v>25</v>
      </c>
      <c r="AC186" s="11" t="s">
        <v>25</v>
      </c>
      <c r="AD186" s="11">
        <v>38.450000000000003</v>
      </c>
      <c r="AE186" s="11">
        <v>95.58</v>
      </c>
      <c r="AF186" s="11">
        <v>0</v>
      </c>
      <c r="AG186" s="11" t="s">
        <v>25</v>
      </c>
      <c r="AH186" s="11" t="s">
        <v>25</v>
      </c>
      <c r="AI186" s="11">
        <v>95.58</v>
      </c>
      <c r="AJ186" s="13">
        <v>38.450000000000003</v>
      </c>
      <c r="AK186" s="13">
        <v>0</v>
      </c>
      <c r="AL186" s="13" t="s">
        <v>25</v>
      </c>
      <c r="AM186" s="13" t="s">
        <v>25</v>
      </c>
      <c r="AN186" s="13">
        <v>38.450000000000003</v>
      </c>
      <c r="AO186" s="13">
        <v>95.58</v>
      </c>
      <c r="AP186" s="13">
        <v>0</v>
      </c>
      <c r="AQ186" s="13" t="s">
        <v>25</v>
      </c>
      <c r="AR186" s="13" t="s">
        <v>25</v>
      </c>
      <c r="AS186" s="13">
        <v>95.58</v>
      </c>
      <c r="AT186" s="15">
        <v>10</v>
      </c>
      <c r="AU186" s="15">
        <v>10</v>
      </c>
      <c r="AV186" s="15">
        <v>0</v>
      </c>
      <c r="AW186" s="15">
        <v>0</v>
      </c>
      <c r="AX186" s="10" t="s">
        <v>303</v>
      </c>
      <c r="AY186" s="10" t="str">
        <f>IFERROR(VLOOKUP(B186,Sales!$B$4:$H$2834,7,FALSE),"Not Found")</f>
        <v>Investor Owned</v>
      </c>
      <c r="AZ186" s="30">
        <f>IFERROR(SUMIFS(Sales!$K$4:$K$2834,Sales!$B$4:$B$2834,$B186,Sales!$G$4:$G$2834,$D186),"")</f>
        <v>2821786</v>
      </c>
      <c r="BA186" s="30">
        <f>IFERROR(SUMIFS(Sales!$N$4:$N$2834,Sales!$B$4:$B$2834,$B186,Sales!$G$4:$G$2834,$D186),"")</f>
        <v>3087285</v>
      </c>
      <c r="BB186" s="30">
        <f>IFERROR(SUMIFS(Sales!$Q$4:$Q$2834,Sales!$B$4:$B$2834,$B186,Sales!$G$4:$G$2834,$D186),"")</f>
        <v>261050</v>
      </c>
      <c r="BC186" s="30">
        <f t="shared" si="69"/>
        <v>6170121</v>
      </c>
      <c r="BD186" s="33"/>
      <c r="BE186" s="35">
        <f t="shared" si="70"/>
        <v>1.1002251765371293E-5</v>
      </c>
      <c r="BF186" s="35">
        <f t="shared" si="71"/>
        <v>0</v>
      </c>
      <c r="BG186" s="35" t="str">
        <f t="shared" si="72"/>
        <v/>
      </c>
      <c r="BH186" s="35">
        <f t="shared" si="73"/>
        <v>5.0316679364958965E-6</v>
      </c>
      <c r="BJ186" s="31">
        <f>IFERROR(SUMIFS(Sales!$J$4:$J$2834,Sales!$B$4:$B$2834,$B186,Sales!$G$4:$G$2834,$D186),"")</f>
        <v>365649</v>
      </c>
      <c r="BK186" s="31">
        <f>IFERROR(SUMIFS(Sales!$M$4:$M$2834,Sales!$B$4:$B$2834,$B186,Sales!$G$4:$G$2834,$D186),"")</f>
        <v>321045.5</v>
      </c>
      <c r="BL186" s="31">
        <f>IFERROR(SUMIFS(Sales!$P$4:$P$2834,Sales!$B$4:$B$2834,$B186,Sales!$G$4:$G$2834,$D186),"")</f>
        <v>24881.1</v>
      </c>
      <c r="BM186" s="31">
        <f t="shared" si="74"/>
        <v>711575.6</v>
      </c>
      <c r="BP186" s="36">
        <f t="shared" si="75"/>
        <v>0.28687607252107739</v>
      </c>
      <c r="BQ186" s="36">
        <f t="shared" si="76"/>
        <v>0.71312392747892261</v>
      </c>
      <c r="BR186" s="36" t="str">
        <f t="shared" si="77"/>
        <v/>
      </c>
      <c r="BS186" s="36" t="str">
        <f t="shared" si="78"/>
        <v/>
      </c>
    </row>
    <row r="187" spans="1:82" x14ac:dyDescent="0.35">
      <c r="A187" s="8">
        <v>2020</v>
      </c>
      <c r="B187" s="9">
        <v>10000</v>
      </c>
      <c r="C187" s="10" t="s">
        <v>302</v>
      </c>
      <c r="D187" s="10" t="s">
        <v>53</v>
      </c>
      <c r="E187" s="10" t="s">
        <v>54</v>
      </c>
      <c r="F187" s="11">
        <v>38643.391000000003</v>
      </c>
      <c r="G187" s="11">
        <v>28172.077000000001</v>
      </c>
      <c r="H187" s="11"/>
      <c r="I187" s="11" t="s">
        <v>25</v>
      </c>
      <c r="J187" s="11">
        <v>66815.467999999993</v>
      </c>
      <c r="K187" s="12">
        <v>8.9039999999999999</v>
      </c>
      <c r="L187" s="12">
        <v>5.335</v>
      </c>
      <c r="M187" s="12" t="s">
        <v>25</v>
      </c>
      <c r="N187" s="12" t="s">
        <v>25</v>
      </c>
      <c r="O187" s="12">
        <v>14.239000000000001</v>
      </c>
      <c r="P187" s="13">
        <v>275955.94900000002</v>
      </c>
      <c r="Q187" s="13">
        <v>304425.821</v>
      </c>
      <c r="R187" s="13" t="s">
        <v>25</v>
      </c>
      <c r="S187" s="13" t="s">
        <v>25</v>
      </c>
      <c r="T187" s="13">
        <v>580381.77</v>
      </c>
      <c r="U187" s="14">
        <v>8.9039999999999999</v>
      </c>
      <c r="V187" s="14">
        <v>5.335</v>
      </c>
      <c r="W187" s="14" t="s">
        <v>25</v>
      </c>
      <c r="X187" s="14" t="s">
        <v>25</v>
      </c>
      <c r="Y187" s="14">
        <v>14.239000000000001</v>
      </c>
      <c r="Z187" s="11">
        <v>1873.21</v>
      </c>
      <c r="AA187" s="11">
        <v>2630.16</v>
      </c>
      <c r="AB187" s="11"/>
      <c r="AC187" s="11" t="s">
        <v>25</v>
      </c>
      <c r="AD187" s="11">
        <v>4503.37</v>
      </c>
      <c r="AE187" s="11">
        <v>3064.96</v>
      </c>
      <c r="AF187" s="11">
        <v>2244.98</v>
      </c>
      <c r="AG187" s="11"/>
      <c r="AH187" s="11" t="s">
        <v>25</v>
      </c>
      <c r="AI187" s="11">
        <v>5309.94</v>
      </c>
      <c r="AJ187" s="13">
        <v>1873.21</v>
      </c>
      <c r="AK187" s="13">
        <v>2630.16</v>
      </c>
      <c r="AL187" s="13" t="s">
        <v>25</v>
      </c>
      <c r="AM187" s="13" t="s">
        <v>25</v>
      </c>
      <c r="AN187" s="13">
        <v>4503.37</v>
      </c>
      <c r="AO187" s="13">
        <v>3064.96</v>
      </c>
      <c r="AP187" s="13">
        <v>2244.98</v>
      </c>
      <c r="AQ187" s="13" t="s">
        <v>25</v>
      </c>
      <c r="AR187" s="13" t="s">
        <v>25</v>
      </c>
      <c r="AS187" s="13">
        <v>5309.94</v>
      </c>
      <c r="AT187" s="15">
        <v>7.1</v>
      </c>
      <c r="AU187" s="15">
        <v>10.8</v>
      </c>
      <c r="AV187" s="15">
        <v>0</v>
      </c>
      <c r="AW187" s="15">
        <v>0</v>
      </c>
      <c r="AX187" s="10" t="s">
        <v>303</v>
      </c>
      <c r="AY187" s="10" t="str">
        <f>IFERROR(VLOOKUP(B187,Sales!$B$4:$H$2834,7,FALSE),"Not Found")</f>
        <v>Investor Owned</v>
      </c>
      <c r="AZ187" s="30">
        <f>IFERROR(SUMIFS(Sales!$K$4:$K$2834,Sales!$B$4:$B$2834,$B187,Sales!$G$4:$G$2834,$D187),"")</f>
        <v>2608047</v>
      </c>
      <c r="BA187" s="30">
        <f>IFERROR(SUMIFS(Sales!$N$4:$N$2834,Sales!$B$4:$B$2834,$B187,Sales!$G$4:$G$2834,$D187),"")</f>
        <v>4011045</v>
      </c>
      <c r="BB187" s="30">
        <f>IFERROR(SUMIFS(Sales!$Q$4:$Q$2834,Sales!$B$4:$B$2834,$B187,Sales!$G$4:$G$2834,$D187),"")</f>
        <v>1433681</v>
      </c>
      <c r="BC187" s="30">
        <f t="shared" si="69"/>
        <v>8052773</v>
      </c>
      <c r="BD187" s="33"/>
      <c r="BE187" s="35">
        <f t="shared" si="70"/>
        <v>1.4816984126436374E-2</v>
      </c>
      <c r="BF187" s="35">
        <f t="shared" si="71"/>
        <v>7.0236252647377434E-3</v>
      </c>
      <c r="BG187" s="35">
        <f t="shared" si="72"/>
        <v>0</v>
      </c>
      <c r="BH187" s="35">
        <f t="shared" si="73"/>
        <v>8.2971999831610802E-3</v>
      </c>
      <c r="BJ187" s="31">
        <f>IFERROR(SUMIFS(Sales!$J$4:$J$2834,Sales!$B$4:$B$2834,$B187,Sales!$G$4:$G$2834,$D187),"")</f>
        <v>350024.1</v>
      </c>
      <c r="BK187" s="31">
        <f>IFERROR(SUMIFS(Sales!$M$4:$M$2834,Sales!$B$4:$B$2834,$B187,Sales!$G$4:$G$2834,$D187),"")</f>
        <v>406527.6</v>
      </c>
      <c r="BL187" s="31">
        <f>IFERROR(SUMIFS(Sales!$P$4:$P$2834,Sales!$B$4:$B$2834,$B187,Sales!$G$4:$G$2834,$D187),"")</f>
        <v>104191.8</v>
      </c>
      <c r="BM187" s="31">
        <f t="shared" si="74"/>
        <v>860743.5</v>
      </c>
      <c r="BP187" s="36">
        <f t="shared" si="75"/>
        <v>0.37933282977297256</v>
      </c>
      <c r="BQ187" s="36">
        <f t="shared" si="76"/>
        <v>0.62066717022702744</v>
      </c>
      <c r="BR187" s="36">
        <f t="shared" si="77"/>
        <v>0.53950450653724824</v>
      </c>
      <c r="BS187" s="36">
        <f t="shared" si="78"/>
        <v>0.46049549346275187</v>
      </c>
      <c r="BV187" s="38">
        <f>IFERROR((G187+H187)/$BV$3,"")</f>
        <v>2.6682004452166113E-3</v>
      </c>
      <c r="BW187" s="37">
        <f>IFERROR(BR187*BV187,"")</f>
        <v>1.4395061645390539E-3</v>
      </c>
      <c r="BX187" s="37">
        <f>IFERROR(BS187*BV187,"")</f>
        <v>1.2286942806775576E-3</v>
      </c>
      <c r="CB187" s="38">
        <f>IFERROR((F187)/$CB$3,"")</f>
        <v>3.8717698006013146E-3</v>
      </c>
      <c r="CC187" s="37">
        <f>IFERROR(BP187*CB187,"")</f>
        <v>1.4686893946916344E-3</v>
      </c>
      <c r="CD187" s="37">
        <f>IFERROR(BQ187*CB187,"")</f>
        <v>2.4030804059096801E-3</v>
      </c>
    </row>
    <row r="188" spans="1:82" x14ac:dyDescent="0.35">
      <c r="A188" s="8">
        <v>2020</v>
      </c>
      <c r="B188" s="9">
        <v>10005</v>
      </c>
      <c r="C188" s="10" t="s">
        <v>304</v>
      </c>
      <c r="D188" s="10" t="s">
        <v>301</v>
      </c>
      <c r="E188" s="10" t="s">
        <v>54</v>
      </c>
      <c r="F188" s="11">
        <v>0</v>
      </c>
      <c r="G188" s="11">
        <v>0</v>
      </c>
      <c r="H188" s="11" t="s">
        <v>25</v>
      </c>
      <c r="I188" s="11" t="s">
        <v>25</v>
      </c>
      <c r="J188" s="11">
        <v>0</v>
      </c>
      <c r="K188" s="12">
        <v>0</v>
      </c>
      <c r="L188" s="12">
        <v>0</v>
      </c>
      <c r="M188" s="12" t="s">
        <v>25</v>
      </c>
      <c r="N188" s="12" t="s">
        <v>25</v>
      </c>
      <c r="O188" s="12">
        <v>0</v>
      </c>
      <c r="P188" s="13">
        <v>0</v>
      </c>
      <c r="Q188" s="13">
        <v>0</v>
      </c>
      <c r="R188" s="13" t="s">
        <v>25</v>
      </c>
      <c r="S188" s="13" t="s">
        <v>25</v>
      </c>
      <c r="T188" s="13">
        <v>0</v>
      </c>
      <c r="U188" s="14">
        <v>0</v>
      </c>
      <c r="V188" s="14">
        <v>0</v>
      </c>
      <c r="W188" s="14" t="s">
        <v>25</v>
      </c>
      <c r="X188" s="14" t="s">
        <v>25</v>
      </c>
      <c r="Y188" s="14">
        <v>0</v>
      </c>
      <c r="Z188" s="11" t="s">
        <v>25</v>
      </c>
      <c r="AA188" s="11" t="s">
        <v>25</v>
      </c>
      <c r="AB188" s="11" t="s">
        <v>25</v>
      </c>
      <c r="AC188" s="11" t="s">
        <v>25</v>
      </c>
      <c r="AD188" s="11" t="s">
        <v>25</v>
      </c>
      <c r="AE188" s="11" t="s">
        <v>25</v>
      </c>
      <c r="AF188" s="11" t="s">
        <v>25</v>
      </c>
      <c r="AG188" s="11" t="s">
        <v>25</v>
      </c>
      <c r="AH188" s="11" t="s">
        <v>25</v>
      </c>
      <c r="AI188" s="11" t="s">
        <v>25</v>
      </c>
      <c r="AJ188" s="13" t="s">
        <v>25</v>
      </c>
      <c r="AK188" s="13" t="s">
        <v>25</v>
      </c>
      <c r="AL188" s="13" t="s">
        <v>25</v>
      </c>
      <c r="AM188" s="13" t="s">
        <v>25</v>
      </c>
      <c r="AN188" s="13" t="s">
        <v>25</v>
      </c>
      <c r="AO188" s="13" t="s">
        <v>25</v>
      </c>
      <c r="AP188" s="13" t="s">
        <v>25</v>
      </c>
      <c r="AQ188" s="13" t="s">
        <v>25</v>
      </c>
      <c r="AR188" s="13" t="s">
        <v>25</v>
      </c>
      <c r="AS188" s="13" t="s">
        <v>25</v>
      </c>
      <c r="AT188" s="15">
        <v>10</v>
      </c>
      <c r="AU188" s="15">
        <v>10</v>
      </c>
      <c r="AV188" s="15" t="s">
        <v>25</v>
      </c>
      <c r="AW188" s="15" t="s">
        <v>25</v>
      </c>
      <c r="AX188" s="10" t="s">
        <v>303</v>
      </c>
      <c r="AY188" s="10" t="str">
        <f>IFERROR(VLOOKUP(B188,Sales!$B$4:$H$2834,7,FALSE),"Not Found")</f>
        <v>Investor Owned</v>
      </c>
      <c r="AZ188" s="30">
        <f>IFERROR(SUMIFS(Sales!$K$4:$K$2834,Sales!$B$4:$B$2834,$B188,Sales!$G$4:$G$2834,$D188),"")</f>
        <v>3087234</v>
      </c>
      <c r="BA188" s="30">
        <f>IFERROR(SUMIFS(Sales!$N$4:$N$2834,Sales!$B$4:$B$2834,$B188,Sales!$G$4:$G$2834,$D188),"")</f>
        <v>2916485</v>
      </c>
      <c r="BB188" s="30">
        <f>IFERROR(SUMIFS(Sales!$Q$4:$Q$2834,Sales!$B$4:$B$2834,$B188,Sales!$G$4:$G$2834,$D188),"")</f>
        <v>3177607</v>
      </c>
      <c r="BC188" s="30">
        <f t="shared" si="69"/>
        <v>9181326</v>
      </c>
      <c r="BD188" s="33"/>
      <c r="BE188" s="35">
        <f t="shared" si="70"/>
        <v>0</v>
      </c>
      <c r="BF188" s="35">
        <f t="shared" si="71"/>
        <v>0</v>
      </c>
      <c r="BG188" s="35" t="str">
        <f t="shared" si="72"/>
        <v/>
      </c>
      <c r="BH188" s="35">
        <f t="shared" si="73"/>
        <v>0</v>
      </c>
      <c r="BJ188" s="31">
        <f>IFERROR(SUMIFS(Sales!$J$4:$J$2834,Sales!$B$4:$B$2834,$B188,Sales!$G$4:$G$2834,$D188),"")</f>
        <v>386212.1</v>
      </c>
      <c r="BK188" s="31">
        <f>IFERROR(SUMIFS(Sales!$M$4:$M$2834,Sales!$B$4:$B$2834,$B188,Sales!$G$4:$G$2834,$D188),"")</f>
        <v>292953.59999999998</v>
      </c>
      <c r="BL188" s="31">
        <f>IFERROR(SUMIFS(Sales!$P$4:$P$2834,Sales!$B$4:$B$2834,$B188,Sales!$G$4:$G$2834,$D188),"")</f>
        <v>221971.7</v>
      </c>
      <c r="BM188" s="31">
        <f t="shared" si="74"/>
        <v>901137.39999999991</v>
      </c>
      <c r="BP188" s="36" t="str">
        <f t="shared" si="75"/>
        <v/>
      </c>
      <c r="BQ188" s="36" t="str">
        <f t="shared" si="76"/>
        <v/>
      </c>
      <c r="BR188" s="36" t="str">
        <f t="shared" si="77"/>
        <v/>
      </c>
      <c r="BS188" s="36" t="str">
        <f t="shared" si="78"/>
        <v/>
      </c>
    </row>
    <row r="189" spans="1:82" x14ac:dyDescent="0.35">
      <c r="A189" s="8">
        <v>2020</v>
      </c>
      <c r="B189" s="9">
        <v>10066</v>
      </c>
      <c r="C189" s="10" t="s">
        <v>305</v>
      </c>
      <c r="D189" s="10" t="s">
        <v>157</v>
      </c>
      <c r="E189" s="10" t="s">
        <v>99</v>
      </c>
      <c r="F189" s="11">
        <v>2.5</v>
      </c>
      <c r="G189" s="11">
        <v>3.3250000000000002</v>
      </c>
      <c r="H189" s="11">
        <v>2.1</v>
      </c>
      <c r="I189" s="11" t="s">
        <v>25</v>
      </c>
      <c r="J189" s="11">
        <v>7.9249999999999998</v>
      </c>
      <c r="K189" s="12">
        <v>2.5000000000000001E-2</v>
      </c>
      <c r="L189" s="12">
        <v>8.2000000000000003E-2</v>
      </c>
      <c r="M189" s="12">
        <v>0.42599999999999999</v>
      </c>
      <c r="N189" s="12" t="s">
        <v>25</v>
      </c>
      <c r="O189" s="12">
        <v>0.53300000000000003</v>
      </c>
      <c r="P189" s="13">
        <v>10</v>
      </c>
      <c r="Q189" s="13">
        <v>10.199999999999999</v>
      </c>
      <c r="R189" s="13">
        <v>7.3</v>
      </c>
      <c r="S189" s="13" t="s">
        <v>25</v>
      </c>
      <c r="T189" s="13">
        <v>27.5</v>
      </c>
      <c r="U189" s="14">
        <v>2.3E-2</v>
      </c>
      <c r="V189" s="14">
        <v>7.5999999999999998E-2</v>
      </c>
      <c r="W189" s="14">
        <v>0.48099999999999998</v>
      </c>
      <c r="X189" s="14" t="s">
        <v>25</v>
      </c>
      <c r="Y189" s="14">
        <v>0.57999999999999996</v>
      </c>
      <c r="Z189" s="11">
        <v>1.7999999999999999E-2</v>
      </c>
      <c r="AA189" s="11">
        <v>1.4E-2</v>
      </c>
      <c r="AB189" s="11">
        <v>8.7999999999999995E-2</v>
      </c>
      <c r="AC189" s="11" t="s">
        <v>25</v>
      </c>
      <c r="AD189" s="11">
        <v>0.12</v>
      </c>
      <c r="AE189" s="11">
        <v>4.2000000000000003E-2</v>
      </c>
      <c r="AF189" s="11">
        <v>4.2000000000000003E-2</v>
      </c>
      <c r="AG189" s="11">
        <v>2E-3</v>
      </c>
      <c r="AH189" s="11" t="s">
        <v>25</v>
      </c>
      <c r="AI189" s="11">
        <v>8.5999999999999993E-2</v>
      </c>
      <c r="AJ189" s="13">
        <v>0.248</v>
      </c>
      <c r="AK189" s="13">
        <v>0.251</v>
      </c>
      <c r="AL189" s="13">
        <v>0.28999999999999998</v>
      </c>
      <c r="AM189" s="13" t="s">
        <v>25</v>
      </c>
      <c r="AN189" s="13">
        <v>0.78900000000000003</v>
      </c>
      <c r="AO189" s="13">
        <v>0.01</v>
      </c>
      <c r="AP189" s="13">
        <v>1.6E-2</v>
      </c>
      <c r="AQ189" s="13">
        <v>4.0000000000000001E-3</v>
      </c>
      <c r="AR189" s="13" t="s">
        <v>25</v>
      </c>
      <c r="AS189" s="13">
        <v>0.03</v>
      </c>
      <c r="AT189" s="15">
        <v>8.35</v>
      </c>
      <c r="AU189" s="15">
        <v>6.8</v>
      </c>
      <c r="AV189" s="15">
        <v>4.3</v>
      </c>
      <c r="AW189" s="15" t="s">
        <v>25</v>
      </c>
      <c r="AX189" s="10" t="s">
        <v>6</v>
      </c>
      <c r="AY189" s="10" t="str">
        <f>IFERROR(VLOOKUP(B189,Sales!$B$4:$H$2834,7,FALSE),"Not Found")</f>
        <v>Cooperative</v>
      </c>
      <c r="AZ189" s="30">
        <f>IFERROR(SUMIFS(Sales!$K$4:$K$2834,Sales!$B$4:$B$2834,$B189,Sales!$G$4:$G$2834,$D189),"")</f>
        <v>40669</v>
      </c>
      <c r="BA189" s="30">
        <f>IFERROR(SUMIFS(Sales!$N$4:$N$2834,Sales!$B$4:$B$2834,$B189,Sales!$G$4:$G$2834,$D189),"")</f>
        <v>99890</v>
      </c>
      <c r="BB189" s="30">
        <f>IFERROR(SUMIFS(Sales!$Q$4:$Q$2834,Sales!$B$4:$B$2834,$B189,Sales!$G$4:$G$2834,$D189),"")</f>
        <v>85605</v>
      </c>
      <c r="BC189" s="30">
        <f t="shared" si="69"/>
        <v>226164</v>
      </c>
      <c r="BD189" s="33"/>
      <c r="BE189" s="35">
        <f t="shared" si="70"/>
        <v>6.1471882760825194E-5</v>
      </c>
      <c r="BF189" s="35">
        <f t="shared" si="71"/>
        <v>3.3286615276804487E-5</v>
      </c>
      <c r="BG189" s="35">
        <f t="shared" si="72"/>
        <v>2.4531277378657789E-5</v>
      </c>
      <c r="BH189" s="35">
        <f t="shared" si="73"/>
        <v>3.5040943739940928E-5</v>
      </c>
      <c r="BJ189" s="31">
        <f>IFERROR(SUMIFS(Sales!$J$4:$J$2834,Sales!$B$4:$B$2834,$B189,Sales!$G$4:$G$2834,$D189),"")</f>
        <v>5325.8</v>
      </c>
      <c r="BK189" s="31">
        <f>IFERROR(SUMIFS(Sales!$M$4:$M$2834,Sales!$B$4:$B$2834,$B189,Sales!$G$4:$G$2834,$D189),"")</f>
        <v>12479.1</v>
      </c>
      <c r="BL189" s="31">
        <f>IFERROR(SUMIFS(Sales!$P$4:$P$2834,Sales!$B$4:$B$2834,$B189,Sales!$G$4:$G$2834,$D189),"")</f>
        <v>9019.1</v>
      </c>
      <c r="BM189" s="31">
        <f t="shared" si="74"/>
        <v>26824</v>
      </c>
      <c r="BP189" s="36">
        <f t="shared" si="75"/>
        <v>0.3</v>
      </c>
      <c r="BQ189" s="36">
        <f t="shared" si="76"/>
        <v>0.70000000000000007</v>
      </c>
      <c r="BR189" s="36">
        <f t="shared" si="77"/>
        <v>0.69863013698630139</v>
      </c>
      <c r="BS189" s="36">
        <f t="shared" si="78"/>
        <v>0.30136986301369867</v>
      </c>
    </row>
    <row r="190" spans="1:82" x14ac:dyDescent="0.35">
      <c r="A190" s="8">
        <v>2020</v>
      </c>
      <c r="B190" s="9">
        <v>10071</v>
      </c>
      <c r="C190" s="10" t="s">
        <v>306</v>
      </c>
      <c r="D190" s="10" t="s">
        <v>307</v>
      </c>
      <c r="E190" s="10" t="s">
        <v>245</v>
      </c>
      <c r="F190" s="11">
        <v>945.63499999999999</v>
      </c>
      <c r="G190" s="11">
        <v>520.25099999999998</v>
      </c>
      <c r="H190" s="11">
        <v>176.14699999999999</v>
      </c>
      <c r="I190" s="11">
        <v>0</v>
      </c>
      <c r="J190" s="11">
        <v>1642.0329999999999</v>
      </c>
      <c r="K190" s="12">
        <v>0.58399999999999996</v>
      </c>
      <c r="L190" s="12">
        <v>0.36</v>
      </c>
      <c r="M190" s="12">
        <v>4.2000000000000003E-2</v>
      </c>
      <c r="N190" s="12">
        <v>0</v>
      </c>
      <c r="O190" s="12">
        <v>0.98599999999999999</v>
      </c>
      <c r="P190" s="13">
        <v>15219.47</v>
      </c>
      <c r="Q190" s="13">
        <v>9903.16</v>
      </c>
      <c r="R190" s="13">
        <v>3352.31</v>
      </c>
      <c r="S190" s="13">
        <v>0</v>
      </c>
      <c r="T190" s="13">
        <v>28474.94</v>
      </c>
      <c r="U190" s="14">
        <v>0.56899999999999995</v>
      </c>
      <c r="V190" s="14">
        <v>0.28899999999999998</v>
      </c>
      <c r="W190" s="14">
        <v>3.4000000000000002E-2</v>
      </c>
      <c r="X190" s="14">
        <v>0</v>
      </c>
      <c r="Y190" s="14">
        <v>0.89200000000000002</v>
      </c>
      <c r="Z190" s="11">
        <v>196.1</v>
      </c>
      <c r="AA190" s="11">
        <v>107.9</v>
      </c>
      <c r="AB190" s="11">
        <v>36.5</v>
      </c>
      <c r="AC190" s="11">
        <v>0</v>
      </c>
      <c r="AD190" s="11">
        <v>340.5</v>
      </c>
      <c r="AE190" s="11">
        <v>51.9</v>
      </c>
      <c r="AF190" s="11">
        <v>28.5</v>
      </c>
      <c r="AG190" s="11">
        <v>9.6999999999999993</v>
      </c>
      <c r="AH190" s="11">
        <v>0</v>
      </c>
      <c r="AI190" s="11">
        <v>90.1</v>
      </c>
      <c r="AJ190" s="13">
        <v>196.1</v>
      </c>
      <c r="AK190" s="13">
        <v>107.9</v>
      </c>
      <c r="AL190" s="13">
        <v>36.5</v>
      </c>
      <c r="AM190" s="13">
        <v>0</v>
      </c>
      <c r="AN190" s="13">
        <v>340.5</v>
      </c>
      <c r="AO190" s="13">
        <v>51.9</v>
      </c>
      <c r="AP190" s="13">
        <v>28.5</v>
      </c>
      <c r="AQ190" s="13">
        <v>9.6999999999999993</v>
      </c>
      <c r="AR190" s="13">
        <v>0</v>
      </c>
      <c r="AS190" s="13">
        <v>90.1</v>
      </c>
      <c r="AT190" s="15">
        <v>16.09</v>
      </c>
      <c r="AU190" s="15">
        <v>14.22</v>
      </c>
      <c r="AV190" s="15">
        <v>4.8099999999999996</v>
      </c>
      <c r="AW190" s="15">
        <v>0</v>
      </c>
      <c r="AX190" s="10" t="s">
        <v>6</v>
      </c>
      <c r="AY190" s="10" t="str">
        <f>IFERROR(VLOOKUP(B190,Sales!$B$4:$H$2834,7,FALSE),"Not Found")</f>
        <v>Cooperative</v>
      </c>
      <c r="AZ190" s="30">
        <f>IFERROR(SUMIFS(Sales!$K$4:$K$2834,Sales!$B$4:$B$2834,$B190,Sales!$G$4:$G$2834,$D190),"")</f>
        <v>177183</v>
      </c>
      <c r="BA190" s="30">
        <f>IFERROR(SUMIFS(Sales!$N$4:$N$2834,Sales!$B$4:$B$2834,$B190,Sales!$G$4:$G$2834,$D190),"")</f>
        <v>105137</v>
      </c>
      <c r="BB190" s="30">
        <f>IFERROR(SUMIFS(Sales!$Q$4:$Q$2834,Sales!$B$4:$B$2834,$B190,Sales!$G$4:$G$2834,$D190),"")</f>
        <v>132971</v>
      </c>
      <c r="BC190" s="30">
        <f t="shared" si="69"/>
        <v>415291</v>
      </c>
      <c r="BD190" s="33"/>
      <c r="BE190" s="35">
        <f t="shared" si="70"/>
        <v>5.3370526517781047E-3</v>
      </c>
      <c r="BF190" s="35">
        <f t="shared" si="71"/>
        <v>4.9483150555941291E-3</v>
      </c>
      <c r="BG190" s="35">
        <f t="shared" si="72"/>
        <v>1.3247023787141556E-3</v>
      </c>
      <c r="BH190" s="35">
        <f t="shared" si="73"/>
        <v>3.9539335068662692E-3</v>
      </c>
      <c r="BJ190" s="31">
        <f>IFERROR(SUMIFS(Sales!$J$4:$J$2834,Sales!$B$4:$B$2834,$B190,Sales!$G$4:$G$2834,$D190),"")</f>
        <v>59717.2</v>
      </c>
      <c r="BK190" s="31">
        <f>IFERROR(SUMIFS(Sales!$M$4:$M$2834,Sales!$B$4:$B$2834,$B190,Sales!$G$4:$G$2834,$D190),"")</f>
        <v>35805.699999999997</v>
      </c>
      <c r="BL190" s="31">
        <f>IFERROR(SUMIFS(Sales!$P$4:$P$2834,Sales!$B$4:$B$2834,$B190,Sales!$G$4:$G$2834,$D190),"")</f>
        <v>40435.199999999997</v>
      </c>
      <c r="BM190" s="31">
        <f t="shared" si="74"/>
        <v>135958.09999999998</v>
      </c>
      <c r="BP190" s="36">
        <f t="shared" si="75"/>
        <v>0.79072580645161283</v>
      </c>
      <c r="BQ190" s="36">
        <f t="shared" si="76"/>
        <v>0.20927419354838708</v>
      </c>
      <c r="BR190" s="36">
        <f t="shared" si="77"/>
        <v>0.79079956188389933</v>
      </c>
      <c r="BS190" s="36">
        <f t="shared" si="78"/>
        <v>0.20920043811610078</v>
      </c>
    </row>
    <row r="191" spans="1:82" x14ac:dyDescent="0.35">
      <c r="A191" s="8">
        <v>2020</v>
      </c>
      <c r="B191" s="9">
        <v>10171</v>
      </c>
      <c r="C191" s="10" t="s">
        <v>308</v>
      </c>
      <c r="D191" s="10" t="s">
        <v>79</v>
      </c>
      <c r="E191" s="10" t="s">
        <v>309</v>
      </c>
      <c r="F191" s="11">
        <v>1514.7940000000001</v>
      </c>
      <c r="G191" s="11">
        <v>36591.690999999999</v>
      </c>
      <c r="H191" s="11"/>
      <c r="I191" s="11" t="s">
        <v>25</v>
      </c>
      <c r="J191" s="11">
        <v>38106.485000000001</v>
      </c>
      <c r="K191" s="12" t="s">
        <v>25</v>
      </c>
      <c r="L191" s="12">
        <v>7.4329999999999998</v>
      </c>
      <c r="M191" s="12" t="s">
        <v>25</v>
      </c>
      <c r="N191" s="12" t="s">
        <v>25</v>
      </c>
      <c r="O191" s="12">
        <v>7.4329999999999998</v>
      </c>
      <c r="P191" s="13">
        <v>30295.882000000001</v>
      </c>
      <c r="Q191" s="13">
        <v>731833.82299999997</v>
      </c>
      <c r="R191" s="13" t="s">
        <v>25</v>
      </c>
      <c r="S191" s="13" t="s">
        <v>25</v>
      </c>
      <c r="T191" s="13">
        <v>762129.70499999996</v>
      </c>
      <c r="U191" s="14" t="s">
        <v>25</v>
      </c>
      <c r="V191" s="14">
        <v>7.4329999999999998</v>
      </c>
      <c r="W191" s="14" t="s">
        <v>25</v>
      </c>
      <c r="X191" s="14" t="s">
        <v>25</v>
      </c>
      <c r="Y191" s="14">
        <v>7.4329999999999998</v>
      </c>
      <c r="Z191" s="11">
        <v>3.0000000000000001E-3</v>
      </c>
      <c r="AA191" s="11">
        <v>1.204</v>
      </c>
      <c r="AB191" s="11"/>
      <c r="AC191" s="11" t="s">
        <v>25</v>
      </c>
      <c r="AD191" s="11">
        <v>1.2070000000000001</v>
      </c>
      <c r="AE191" s="11">
        <v>4.0910000000000002</v>
      </c>
      <c r="AF191" s="11">
        <v>1.101</v>
      </c>
      <c r="AG191" s="11"/>
      <c r="AH191" s="11" t="s">
        <v>25</v>
      </c>
      <c r="AI191" s="11">
        <v>5.1920000000000002</v>
      </c>
      <c r="AJ191" s="13">
        <v>3.0000000000000001E-3</v>
      </c>
      <c r="AK191" s="13">
        <v>1.204</v>
      </c>
      <c r="AL191" s="13" t="s">
        <v>25</v>
      </c>
      <c r="AM191" s="13" t="s">
        <v>25</v>
      </c>
      <c r="AN191" s="13">
        <v>1.2070000000000001</v>
      </c>
      <c r="AO191" s="13">
        <v>4.0910000000000002</v>
      </c>
      <c r="AP191" s="13">
        <v>1.101</v>
      </c>
      <c r="AQ191" s="13" t="s">
        <v>25</v>
      </c>
      <c r="AR191" s="13" t="s">
        <v>25</v>
      </c>
      <c r="AS191" s="13">
        <v>5.1920000000000002</v>
      </c>
      <c r="AT191" s="15">
        <v>20</v>
      </c>
      <c r="AU191" s="15">
        <v>20</v>
      </c>
      <c r="AV191" s="15" t="s">
        <v>25</v>
      </c>
      <c r="AW191" s="15" t="s">
        <v>25</v>
      </c>
      <c r="AX191" s="10" t="s">
        <v>310</v>
      </c>
      <c r="AY191" s="10" t="str">
        <f>IFERROR(VLOOKUP(B191,Sales!$B$4:$H$2834,7,FALSE),"Not Found")</f>
        <v>Investor Owned</v>
      </c>
      <c r="AZ191" s="30">
        <f>IFERROR(SUMIFS(Sales!$K$4:$K$2834,Sales!$B$4:$B$2834,$B191,Sales!$G$4:$G$2834,$D191),"")</f>
        <v>5968339</v>
      </c>
      <c r="BA191" s="30">
        <f>IFERROR(SUMIFS(Sales!$N$4:$N$2834,Sales!$B$4:$B$2834,$B191,Sales!$G$4:$G$2834,$D191),"")</f>
        <v>5176314</v>
      </c>
      <c r="BB191" s="30">
        <f>IFERROR(SUMIFS(Sales!$Q$4:$Q$2834,Sales!$B$4:$B$2834,$B191,Sales!$G$4:$G$2834,$D191),"")</f>
        <v>5662888</v>
      </c>
      <c r="BC191" s="30">
        <f t="shared" si="69"/>
        <v>16807541</v>
      </c>
      <c r="BD191" s="33"/>
      <c r="BE191" s="35">
        <f t="shared" si="70"/>
        <v>2.5380495310336766E-4</v>
      </c>
      <c r="BF191" s="35">
        <f t="shared" si="71"/>
        <v>7.0690632368901885E-3</v>
      </c>
      <c r="BG191" s="35">
        <f t="shared" si="72"/>
        <v>0</v>
      </c>
      <c r="BH191" s="35">
        <f t="shared" si="73"/>
        <v>2.2672254674256037E-3</v>
      </c>
      <c r="BJ191" s="31">
        <f>IFERROR(SUMIFS(Sales!$J$4:$J$2834,Sales!$B$4:$B$2834,$B191,Sales!$G$4:$G$2834,$D191),"")</f>
        <v>632661</v>
      </c>
      <c r="BK191" s="31">
        <f>IFERROR(SUMIFS(Sales!$M$4:$M$2834,Sales!$B$4:$B$2834,$B191,Sales!$G$4:$G$2834,$D191),"")</f>
        <v>545413.9</v>
      </c>
      <c r="BL191" s="31">
        <f>IFERROR(SUMIFS(Sales!$P$4:$P$2834,Sales!$B$4:$B$2834,$B191,Sales!$G$4:$G$2834,$D191),"")</f>
        <v>357943.1</v>
      </c>
      <c r="BM191" s="31">
        <f t="shared" si="74"/>
        <v>1536018</v>
      </c>
      <c r="BP191" s="36">
        <f t="shared" si="75"/>
        <v>7.3277967757694185E-4</v>
      </c>
      <c r="BQ191" s="36">
        <f t="shared" si="76"/>
        <v>0.99926722032242299</v>
      </c>
      <c r="BR191" s="36">
        <f t="shared" si="77"/>
        <v>0.52234273318872027</v>
      </c>
      <c r="BS191" s="36">
        <f t="shared" si="78"/>
        <v>0.4776572668112799</v>
      </c>
      <c r="BV191" s="38">
        <f>IFERROR((G191+H191)/$BV$3,"")</f>
        <v>3.4656289707510265E-3</v>
      </c>
      <c r="BW191" s="37">
        <f>IFERROR(BR191*BV191,"")</f>
        <v>1.8102461088001028E-3</v>
      </c>
      <c r="BX191" s="37">
        <f>IFERROR(BS191*BV191,"")</f>
        <v>1.6553828619509244E-3</v>
      </c>
      <c r="CB191" s="38">
        <f>IFERROR((F191)/$CB$3,"")</f>
        <v>1.5177067828576606E-4</v>
      </c>
      <c r="CC191" s="37">
        <f>IFERROR(BP191*CB191,"")</f>
        <v>1.1121446869987742E-7</v>
      </c>
      <c r="CD191" s="37">
        <f>IFERROR(BQ191*CB191,"")</f>
        <v>1.5165946381706617E-4</v>
      </c>
    </row>
    <row r="192" spans="1:82" x14ac:dyDescent="0.35">
      <c r="A192" s="8">
        <v>2020</v>
      </c>
      <c r="B192" s="9">
        <v>10376</v>
      </c>
      <c r="C192" s="10" t="s">
        <v>311</v>
      </c>
      <c r="D192" s="10" t="s">
        <v>118</v>
      </c>
      <c r="E192" s="10" t="s">
        <v>231</v>
      </c>
      <c r="F192" s="11">
        <v>322</v>
      </c>
      <c r="G192" s="11">
        <v>1240</v>
      </c>
      <c r="H192" s="11">
        <v>0</v>
      </c>
      <c r="I192" s="11">
        <v>0</v>
      </c>
      <c r="J192" s="11">
        <v>1562</v>
      </c>
      <c r="K192" s="12">
        <v>0.1</v>
      </c>
      <c r="L192" s="12">
        <v>5.4</v>
      </c>
      <c r="M192" s="12">
        <v>0</v>
      </c>
      <c r="N192" s="12">
        <v>0</v>
      </c>
      <c r="O192" s="12">
        <v>5.5</v>
      </c>
      <c r="P192" s="13">
        <v>4515</v>
      </c>
      <c r="Q192" s="13">
        <v>14919</v>
      </c>
      <c r="R192" s="13">
        <v>0</v>
      </c>
      <c r="S192" s="13">
        <v>0</v>
      </c>
      <c r="T192" s="13">
        <v>19434</v>
      </c>
      <c r="U192" s="14">
        <v>0.1</v>
      </c>
      <c r="V192" s="14">
        <v>5.4</v>
      </c>
      <c r="W192" s="14">
        <v>0</v>
      </c>
      <c r="X192" s="14">
        <v>0</v>
      </c>
      <c r="Y192" s="14">
        <v>5.5</v>
      </c>
      <c r="Z192" s="11">
        <v>80</v>
      </c>
      <c r="AA192" s="11">
        <v>52</v>
      </c>
      <c r="AB192" s="11">
        <v>0</v>
      </c>
      <c r="AC192" s="11">
        <v>0</v>
      </c>
      <c r="AD192" s="11">
        <v>132</v>
      </c>
      <c r="AE192" s="11">
        <v>0</v>
      </c>
      <c r="AF192" s="11">
        <v>0</v>
      </c>
      <c r="AG192" s="11">
        <v>0</v>
      </c>
      <c r="AH192" s="11">
        <v>0</v>
      </c>
      <c r="AI192" s="11">
        <v>0</v>
      </c>
      <c r="AJ192" s="13">
        <v>80</v>
      </c>
      <c r="AK192" s="13">
        <v>52</v>
      </c>
      <c r="AL192" s="13">
        <v>0</v>
      </c>
      <c r="AM192" s="13">
        <v>0</v>
      </c>
      <c r="AN192" s="13">
        <v>132</v>
      </c>
      <c r="AO192" s="13">
        <v>271.2</v>
      </c>
      <c r="AP192" s="13">
        <v>28.7</v>
      </c>
      <c r="AQ192" s="13">
        <v>0</v>
      </c>
      <c r="AR192" s="13">
        <v>0</v>
      </c>
      <c r="AS192" s="13">
        <v>299.89999999999998</v>
      </c>
      <c r="AT192" s="15">
        <v>14.02</v>
      </c>
      <c r="AU192" s="15">
        <v>12.03</v>
      </c>
      <c r="AV192" s="15">
        <v>0</v>
      </c>
      <c r="AW192" s="15">
        <v>0</v>
      </c>
      <c r="AX192" s="10" t="s">
        <v>6</v>
      </c>
      <c r="AY192" s="10" t="str">
        <f>IFERROR(VLOOKUP(B192,Sales!$B$4:$H$2834,7,FALSE),"Not Found")</f>
        <v>Municipal</v>
      </c>
      <c r="AZ192" s="30">
        <f>IFERROR(SUMIFS(Sales!$K$4:$K$2834,Sales!$B$4:$B$2834,$B192,Sales!$G$4:$G$2834,$D192),"")</f>
        <v>956188</v>
      </c>
      <c r="BA192" s="30">
        <f>IFERROR(SUMIFS(Sales!$N$4:$N$2834,Sales!$B$4:$B$2834,$B192,Sales!$G$4:$G$2834,$D192),"")</f>
        <v>524616</v>
      </c>
      <c r="BB192" s="30">
        <f>IFERROR(SUMIFS(Sales!$Q$4:$Q$2834,Sales!$B$4:$B$2834,$B192,Sales!$G$4:$G$2834,$D192),"")</f>
        <v>146714</v>
      </c>
      <c r="BC192" s="30">
        <f t="shared" si="69"/>
        <v>1627518</v>
      </c>
      <c r="BD192" s="33"/>
      <c r="BE192" s="35">
        <f t="shared" si="70"/>
        <v>3.3675386011955806E-4</v>
      </c>
      <c r="BF192" s="35">
        <f t="shared" si="71"/>
        <v>2.3636335910456412E-3</v>
      </c>
      <c r="BG192" s="35">
        <f t="shared" si="72"/>
        <v>0</v>
      </c>
      <c r="BH192" s="35">
        <f t="shared" si="73"/>
        <v>9.5974360959448686E-4</v>
      </c>
      <c r="BJ192" s="31">
        <f>IFERROR(SUMIFS(Sales!$J$4:$J$2834,Sales!$B$4:$B$2834,$B192,Sales!$G$4:$G$2834,$D192),"")</f>
        <v>106158</v>
      </c>
      <c r="BK192" s="31">
        <f>IFERROR(SUMIFS(Sales!$M$4:$M$2834,Sales!$B$4:$B$2834,$B192,Sales!$G$4:$G$2834,$D192),"")</f>
        <v>55521</v>
      </c>
      <c r="BL192" s="31">
        <f>IFERROR(SUMIFS(Sales!$P$4:$P$2834,Sales!$B$4:$B$2834,$B192,Sales!$G$4:$G$2834,$D192),"")</f>
        <v>13038</v>
      </c>
      <c r="BM192" s="31">
        <f t="shared" si="74"/>
        <v>174717</v>
      </c>
      <c r="BP192" s="36">
        <f t="shared" si="75"/>
        <v>1</v>
      </c>
      <c r="BQ192" s="36">
        <f t="shared" si="76"/>
        <v>0</v>
      </c>
      <c r="BR192" s="36">
        <f t="shared" si="77"/>
        <v>1</v>
      </c>
      <c r="BS192" s="36">
        <f t="shared" si="78"/>
        <v>0</v>
      </c>
    </row>
    <row r="193" spans="1:71" x14ac:dyDescent="0.35">
      <c r="A193" s="8">
        <v>2020</v>
      </c>
      <c r="B193" s="9">
        <v>10393</v>
      </c>
      <c r="C193" s="10" t="s">
        <v>312</v>
      </c>
      <c r="D193" s="10" t="s">
        <v>74</v>
      </c>
      <c r="E193" s="10" t="s">
        <v>75</v>
      </c>
      <c r="F193" s="11">
        <v>91.93</v>
      </c>
      <c r="G193" s="11">
        <v>340.79</v>
      </c>
      <c r="H193" s="11">
        <v>298.8</v>
      </c>
      <c r="I193" s="11" t="s">
        <v>25</v>
      </c>
      <c r="J193" s="11">
        <v>731.52</v>
      </c>
      <c r="K193" s="12" t="s">
        <v>25</v>
      </c>
      <c r="L193" s="12" t="s">
        <v>25</v>
      </c>
      <c r="M193" s="12" t="s">
        <v>25</v>
      </c>
      <c r="N193" s="12" t="s">
        <v>25</v>
      </c>
      <c r="O193" s="12" t="s">
        <v>25</v>
      </c>
      <c r="P193" s="13">
        <v>1990.2840000000001</v>
      </c>
      <c r="Q193" s="13">
        <v>4430.2700000000004</v>
      </c>
      <c r="R193" s="13">
        <v>3585.6</v>
      </c>
      <c r="S193" s="13" t="s">
        <v>25</v>
      </c>
      <c r="T193" s="13">
        <v>10006.154</v>
      </c>
      <c r="U193" s="14" t="s">
        <v>25</v>
      </c>
      <c r="V193" s="14" t="s">
        <v>25</v>
      </c>
      <c r="W193" s="14" t="s">
        <v>25</v>
      </c>
      <c r="X193" s="14" t="s">
        <v>25</v>
      </c>
      <c r="Y193" s="14" t="s">
        <v>25</v>
      </c>
      <c r="Z193" s="11">
        <v>45.289000000000001</v>
      </c>
      <c r="AA193" s="11">
        <v>76.296000000000006</v>
      </c>
      <c r="AB193" s="11">
        <v>55.780999999999999</v>
      </c>
      <c r="AC193" s="11" t="s">
        <v>25</v>
      </c>
      <c r="AD193" s="11">
        <v>177.36600000000001</v>
      </c>
      <c r="AE193" s="11" t="s">
        <v>25</v>
      </c>
      <c r="AF193" s="11" t="s">
        <v>25</v>
      </c>
      <c r="AG193" s="11" t="s">
        <v>25</v>
      </c>
      <c r="AH193" s="11" t="s">
        <v>25</v>
      </c>
      <c r="AI193" s="11" t="s">
        <v>25</v>
      </c>
      <c r="AJ193" s="13">
        <v>45.289000000000001</v>
      </c>
      <c r="AK193" s="13">
        <v>76.296000000000006</v>
      </c>
      <c r="AL193" s="13">
        <v>55.780999999999999</v>
      </c>
      <c r="AM193" s="13" t="s">
        <v>25</v>
      </c>
      <c r="AN193" s="13">
        <v>177.36600000000001</v>
      </c>
      <c r="AO193" s="13" t="s">
        <v>25</v>
      </c>
      <c r="AP193" s="13" t="s">
        <v>25</v>
      </c>
      <c r="AQ193" s="13" t="s">
        <v>25</v>
      </c>
      <c r="AR193" s="13" t="s">
        <v>25</v>
      </c>
      <c r="AS193" s="13" t="s">
        <v>25</v>
      </c>
      <c r="AT193" s="15">
        <v>21.65</v>
      </c>
      <c r="AU193" s="15">
        <v>13</v>
      </c>
      <c r="AV193" s="15">
        <v>12</v>
      </c>
      <c r="AW193" s="15" t="s">
        <v>25</v>
      </c>
      <c r="AX193" s="10" t="s">
        <v>6</v>
      </c>
      <c r="AY193" s="10" t="str">
        <f>IFERROR(VLOOKUP(B193,Sales!$B$4:$H$2834,7,FALSE),"Not Found")</f>
        <v>Political Subdivision</v>
      </c>
      <c r="AZ193" s="30">
        <f>IFERROR(SUMIFS(Sales!$K$4:$K$2834,Sales!$B$4:$B$2834,$B193,Sales!$G$4:$G$2834,$D193),"")</f>
        <v>144851</v>
      </c>
      <c r="BA193" s="30">
        <f>IFERROR(SUMIFS(Sales!$N$4:$N$2834,Sales!$B$4:$B$2834,$B193,Sales!$G$4:$G$2834,$D193),"")</f>
        <v>106836</v>
      </c>
      <c r="BB193" s="30">
        <f>IFERROR(SUMIFS(Sales!$Q$4:$Q$2834,Sales!$B$4:$B$2834,$B193,Sales!$G$4:$G$2834,$D193),"")</f>
        <v>167549</v>
      </c>
      <c r="BC193" s="30">
        <f t="shared" si="69"/>
        <v>419236</v>
      </c>
      <c r="BD193" s="33"/>
      <c r="BE193" s="35">
        <f t="shared" si="70"/>
        <v>6.3465215980559333E-4</v>
      </c>
      <c r="BF193" s="35">
        <f t="shared" si="71"/>
        <v>3.1898423752293238E-3</v>
      </c>
      <c r="BG193" s="35">
        <f t="shared" si="72"/>
        <v>1.7833588979940197E-3</v>
      </c>
      <c r="BH193" s="35">
        <f t="shared" si="73"/>
        <v>1.7448883206594853E-3</v>
      </c>
      <c r="BJ193" s="31">
        <f>IFERROR(SUMIFS(Sales!$J$4:$J$2834,Sales!$B$4:$B$2834,$B193,Sales!$G$4:$G$2834,$D193),"")</f>
        <v>16732</v>
      </c>
      <c r="BK193" s="31">
        <f>IFERROR(SUMIFS(Sales!$M$4:$M$2834,Sales!$B$4:$B$2834,$B193,Sales!$G$4:$G$2834,$D193),"")</f>
        <v>10024.5</v>
      </c>
      <c r="BL193" s="31">
        <f>IFERROR(SUMIFS(Sales!$P$4:$P$2834,Sales!$B$4:$B$2834,$B193,Sales!$G$4:$G$2834,$D193),"")</f>
        <v>7970.7</v>
      </c>
      <c r="BM193" s="31">
        <f t="shared" si="74"/>
        <v>34727.199999999997</v>
      </c>
      <c r="BP193" s="36" t="str">
        <f t="shared" si="75"/>
        <v/>
      </c>
      <c r="BQ193" s="36" t="str">
        <f t="shared" si="76"/>
        <v/>
      </c>
      <c r="BR193" s="36" t="str">
        <f t="shared" si="77"/>
        <v/>
      </c>
      <c r="BS193" s="36" t="str">
        <f t="shared" si="78"/>
        <v/>
      </c>
    </row>
    <row r="194" spans="1:71" x14ac:dyDescent="0.35">
      <c r="A194" s="8">
        <v>2020</v>
      </c>
      <c r="B194" s="9">
        <v>10448</v>
      </c>
      <c r="C194" s="10" t="s">
        <v>313</v>
      </c>
      <c r="D194" s="10" t="s">
        <v>257</v>
      </c>
      <c r="E194" s="10" t="s">
        <v>36</v>
      </c>
      <c r="F194" s="11" t="s">
        <v>25</v>
      </c>
      <c r="G194" s="11" t="s">
        <v>25</v>
      </c>
      <c r="H194" s="11" t="s">
        <v>25</v>
      </c>
      <c r="I194" s="11" t="s">
        <v>25</v>
      </c>
      <c r="J194" s="11" t="s">
        <v>25</v>
      </c>
      <c r="K194" s="12" t="s">
        <v>25</v>
      </c>
      <c r="L194" s="12" t="s">
        <v>25</v>
      </c>
      <c r="M194" s="12" t="s">
        <v>25</v>
      </c>
      <c r="N194" s="12" t="s">
        <v>25</v>
      </c>
      <c r="O194" s="12" t="s">
        <v>25</v>
      </c>
      <c r="P194" s="13" t="s">
        <v>25</v>
      </c>
      <c r="Q194" s="13" t="s">
        <v>25</v>
      </c>
      <c r="R194" s="13" t="s">
        <v>25</v>
      </c>
      <c r="S194" s="13" t="s">
        <v>25</v>
      </c>
      <c r="T194" s="13" t="s">
        <v>25</v>
      </c>
      <c r="U194" s="14" t="s">
        <v>25</v>
      </c>
      <c r="V194" s="14" t="s">
        <v>25</v>
      </c>
      <c r="W194" s="14" t="s">
        <v>25</v>
      </c>
      <c r="X194" s="14" t="s">
        <v>25</v>
      </c>
      <c r="Y194" s="14" t="s">
        <v>25</v>
      </c>
      <c r="Z194" s="11" t="s">
        <v>25</v>
      </c>
      <c r="AA194" s="11" t="s">
        <v>25</v>
      </c>
      <c r="AB194" s="11" t="s">
        <v>25</v>
      </c>
      <c r="AC194" s="11" t="s">
        <v>25</v>
      </c>
      <c r="AD194" s="11" t="s">
        <v>25</v>
      </c>
      <c r="AE194" s="11" t="s">
        <v>25</v>
      </c>
      <c r="AF194" s="11" t="s">
        <v>25</v>
      </c>
      <c r="AG194" s="11" t="s">
        <v>25</v>
      </c>
      <c r="AH194" s="11" t="s">
        <v>25</v>
      </c>
      <c r="AI194" s="11" t="s">
        <v>25</v>
      </c>
      <c r="AJ194" s="13" t="s">
        <v>25</v>
      </c>
      <c r="AK194" s="13" t="s">
        <v>25</v>
      </c>
      <c r="AL194" s="13" t="s">
        <v>25</v>
      </c>
      <c r="AM194" s="13" t="s">
        <v>25</v>
      </c>
      <c r="AN194" s="13" t="s">
        <v>25</v>
      </c>
      <c r="AO194" s="13" t="s">
        <v>25</v>
      </c>
      <c r="AP194" s="13" t="s">
        <v>25</v>
      </c>
      <c r="AQ194" s="13" t="s">
        <v>25</v>
      </c>
      <c r="AR194" s="13" t="s">
        <v>25</v>
      </c>
      <c r="AS194" s="13" t="s">
        <v>25</v>
      </c>
      <c r="AT194" s="15" t="s">
        <v>25</v>
      </c>
      <c r="AU194" s="15" t="s">
        <v>25</v>
      </c>
      <c r="AV194" s="15" t="s">
        <v>25</v>
      </c>
      <c r="AW194" s="15" t="s">
        <v>25</v>
      </c>
      <c r="AX194" s="10" t="s">
        <v>6</v>
      </c>
      <c r="AY194" s="10" t="str">
        <f>IFERROR(VLOOKUP(B194,Sales!$B$4:$H$2834,7,FALSE),"Not Found")</f>
        <v>Cooperative</v>
      </c>
      <c r="AZ194" s="30">
        <f>IFERROR(SUMIFS(Sales!$K$4:$K$2834,Sales!$B$4:$B$2834,$B194,Sales!$G$4:$G$2834,$D194),"")</f>
        <v>191425</v>
      </c>
      <c r="BA194" s="30">
        <f>IFERROR(SUMIFS(Sales!$N$4:$N$2834,Sales!$B$4:$B$2834,$B194,Sales!$G$4:$G$2834,$D194),"")</f>
        <v>0</v>
      </c>
      <c r="BB194" s="30">
        <f>IFERROR(SUMIFS(Sales!$Q$4:$Q$2834,Sales!$B$4:$B$2834,$B194,Sales!$G$4:$G$2834,$D194),"")</f>
        <v>265295</v>
      </c>
      <c r="BC194" s="30">
        <f t="shared" si="69"/>
        <v>456720</v>
      </c>
      <c r="BD194" s="33"/>
      <c r="BE194" s="35" t="str">
        <f t="shared" si="70"/>
        <v/>
      </c>
      <c r="BF194" s="35" t="str">
        <f t="shared" si="71"/>
        <v/>
      </c>
      <c r="BG194" s="35" t="str">
        <f t="shared" si="72"/>
        <v/>
      </c>
      <c r="BH194" s="35">
        <f t="shared" si="73"/>
        <v>0</v>
      </c>
      <c r="BJ194" s="31">
        <f>IFERROR(SUMIFS(Sales!$J$4:$J$2834,Sales!$B$4:$B$2834,$B194,Sales!$G$4:$G$2834,$D194),"")</f>
        <v>22421</v>
      </c>
      <c r="BK194" s="31">
        <f>IFERROR(SUMIFS(Sales!$M$4:$M$2834,Sales!$B$4:$B$2834,$B194,Sales!$G$4:$G$2834,$D194),"")</f>
        <v>0</v>
      </c>
      <c r="BL194" s="31">
        <f>IFERROR(SUMIFS(Sales!$P$4:$P$2834,Sales!$B$4:$B$2834,$B194,Sales!$G$4:$G$2834,$D194),"")</f>
        <v>24735.200000000001</v>
      </c>
      <c r="BM194" s="31">
        <f t="shared" si="74"/>
        <v>47156.2</v>
      </c>
      <c r="BP194" s="36" t="str">
        <f t="shared" si="75"/>
        <v/>
      </c>
      <c r="BQ194" s="36" t="str">
        <f t="shared" si="76"/>
        <v/>
      </c>
      <c r="BR194" s="36" t="str">
        <f t="shared" si="77"/>
        <v/>
      </c>
      <c r="BS194" s="36" t="str">
        <f t="shared" si="78"/>
        <v/>
      </c>
    </row>
    <row r="195" spans="1:71" x14ac:dyDescent="0.35">
      <c r="A195" s="8">
        <v>2020</v>
      </c>
      <c r="B195" s="9">
        <v>10454</v>
      </c>
      <c r="C195" s="10" t="s">
        <v>314</v>
      </c>
      <c r="D195" s="10" t="s">
        <v>265</v>
      </c>
      <c r="E195" s="10" t="s">
        <v>315</v>
      </c>
      <c r="F195" s="11">
        <v>538.54300000000001</v>
      </c>
      <c r="G195" s="11">
        <v>365.88</v>
      </c>
      <c r="H195" s="11">
        <v>0</v>
      </c>
      <c r="I195" s="11">
        <v>0</v>
      </c>
      <c r="J195" s="11">
        <v>904.423</v>
      </c>
      <c r="K195" s="12">
        <v>0.16</v>
      </c>
      <c r="L195" s="12">
        <v>1E-3</v>
      </c>
      <c r="M195" s="12">
        <v>0</v>
      </c>
      <c r="N195" s="12">
        <v>0</v>
      </c>
      <c r="O195" s="12">
        <v>0.161</v>
      </c>
      <c r="P195" s="13">
        <v>9490.8089999999993</v>
      </c>
      <c r="Q195" s="13">
        <v>4573.5029999999997</v>
      </c>
      <c r="R195" s="13">
        <v>0</v>
      </c>
      <c r="S195" s="13">
        <v>0</v>
      </c>
      <c r="T195" s="13">
        <v>14064.312</v>
      </c>
      <c r="U195" s="14">
        <v>0.16</v>
      </c>
      <c r="V195" s="14">
        <v>1E-3</v>
      </c>
      <c r="W195" s="14">
        <v>0</v>
      </c>
      <c r="X195" s="14">
        <v>0</v>
      </c>
      <c r="Y195" s="14">
        <v>0.161</v>
      </c>
      <c r="Z195" s="11">
        <v>153.916</v>
      </c>
      <c r="AA195" s="11">
        <v>48.844999999999999</v>
      </c>
      <c r="AB195" s="11">
        <v>0</v>
      </c>
      <c r="AC195" s="11">
        <v>0</v>
      </c>
      <c r="AD195" s="11">
        <v>202.761</v>
      </c>
      <c r="AE195" s="11">
        <v>0</v>
      </c>
      <c r="AF195" s="11">
        <v>0</v>
      </c>
      <c r="AG195" s="11">
        <v>0</v>
      </c>
      <c r="AH195" s="11">
        <v>0</v>
      </c>
      <c r="AI195" s="11">
        <v>0</v>
      </c>
      <c r="AJ195" s="13">
        <v>153.916</v>
      </c>
      <c r="AK195" s="13">
        <v>48.844999999999999</v>
      </c>
      <c r="AL195" s="13">
        <v>0</v>
      </c>
      <c r="AM195" s="13">
        <v>0</v>
      </c>
      <c r="AN195" s="13">
        <v>202.761</v>
      </c>
      <c r="AO195" s="13">
        <v>0</v>
      </c>
      <c r="AP195" s="13">
        <v>0</v>
      </c>
      <c r="AQ195" s="13">
        <v>0</v>
      </c>
      <c r="AR195" s="13">
        <v>0</v>
      </c>
      <c r="AS195" s="13">
        <v>0</v>
      </c>
      <c r="AT195" s="15">
        <v>17.623000000000001</v>
      </c>
      <c r="AU195" s="15">
        <v>12.5</v>
      </c>
      <c r="AV195" s="15">
        <v>0</v>
      </c>
      <c r="AW195" s="15">
        <v>0</v>
      </c>
      <c r="AX195" s="10" t="s">
        <v>316</v>
      </c>
      <c r="AY195" s="10" t="str">
        <f>IFERROR(VLOOKUP(B195,Sales!$B$4:$H$2834,7,FALSE),"Not Found")</f>
        <v>Cooperative</v>
      </c>
      <c r="AZ195" s="30">
        <f>IFERROR(SUMIFS(Sales!$K$4:$K$2834,Sales!$B$4:$B$2834,$B195,Sales!$G$4:$G$2834,$D195),"")</f>
        <v>353205</v>
      </c>
      <c r="BA195" s="30">
        <f>IFERROR(SUMIFS(Sales!$N$4:$N$2834,Sales!$B$4:$B$2834,$B195,Sales!$G$4:$G$2834,$D195),"")</f>
        <v>113457</v>
      </c>
      <c r="BB195" s="30">
        <f>IFERROR(SUMIFS(Sales!$Q$4:$Q$2834,Sales!$B$4:$B$2834,$B195,Sales!$G$4:$G$2834,$D195),"")</f>
        <v>28382</v>
      </c>
      <c r="BC195" s="30">
        <f t="shared" si="69"/>
        <v>495044</v>
      </c>
      <c r="BD195" s="33"/>
      <c r="BE195" s="35">
        <f t="shared" si="70"/>
        <v>1.524732096091505E-3</v>
      </c>
      <c r="BF195" s="35">
        <f t="shared" si="71"/>
        <v>3.2248340781088872E-3</v>
      </c>
      <c r="BG195" s="35">
        <f t="shared" si="72"/>
        <v>0</v>
      </c>
      <c r="BH195" s="35">
        <f t="shared" si="73"/>
        <v>1.8269547757371063E-3</v>
      </c>
      <c r="BJ195" s="31">
        <f>IFERROR(SUMIFS(Sales!$J$4:$J$2834,Sales!$B$4:$B$2834,$B195,Sales!$G$4:$G$2834,$D195),"")</f>
        <v>35138.699999999997</v>
      </c>
      <c r="BK195" s="31">
        <f>IFERROR(SUMIFS(Sales!$M$4:$M$2834,Sales!$B$4:$B$2834,$B195,Sales!$G$4:$G$2834,$D195),"")</f>
        <v>10630.9</v>
      </c>
      <c r="BL195" s="31">
        <f>IFERROR(SUMIFS(Sales!$P$4:$P$2834,Sales!$B$4:$B$2834,$B195,Sales!$G$4:$G$2834,$D195),"")</f>
        <v>1766.4</v>
      </c>
      <c r="BM195" s="31">
        <f t="shared" si="74"/>
        <v>47536</v>
      </c>
      <c r="BP195" s="36">
        <f t="shared" si="75"/>
        <v>1</v>
      </c>
      <c r="BQ195" s="36">
        <f t="shared" si="76"/>
        <v>0</v>
      </c>
      <c r="BR195" s="36">
        <f t="shared" si="77"/>
        <v>1</v>
      </c>
      <c r="BS195" s="36">
        <f t="shared" si="78"/>
        <v>0</v>
      </c>
    </row>
    <row r="196" spans="1:71" x14ac:dyDescent="0.35">
      <c r="A196" s="8">
        <v>2020</v>
      </c>
      <c r="B196" s="9">
        <v>10623</v>
      </c>
      <c r="C196" s="10" t="s">
        <v>317</v>
      </c>
      <c r="D196" s="10" t="s">
        <v>118</v>
      </c>
      <c r="E196" s="10" t="s">
        <v>231</v>
      </c>
      <c r="F196" s="11">
        <v>2189</v>
      </c>
      <c r="G196" s="11">
        <v>1995</v>
      </c>
      <c r="H196" s="11" t="s">
        <v>25</v>
      </c>
      <c r="I196" s="11" t="s">
        <v>25</v>
      </c>
      <c r="J196" s="11">
        <v>4184</v>
      </c>
      <c r="K196" s="12">
        <v>1.25</v>
      </c>
      <c r="L196" s="12">
        <v>0.67</v>
      </c>
      <c r="M196" s="12" t="s">
        <v>25</v>
      </c>
      <c r="N196" s="12" t="s">
        <v>25</v>
      </c>
      <c r="O196" s="12">
        <v>1.92</v>
      </c>
      <c r="P196" s="13">
        <v>23661</v>
      </c>
      <c r="Q196" s="13">
        <v>11970</v>
      </c>
      <c r="R196" s="13" t="s">
        <v>25</v>
      </c>
      <c r="S196" s="13" t="s">
        <v>25</v>
      </c>
      <c r="T196" s="13">
        <v>35631</v>
      </c>
      <c r="U196" s="14">
        <v>2</v>
      </c>
      <c r="V196" s="14">
        <v>1</v>
      </c>
      <c r="W196" s="14" t="s">
        <v>25</v>
      </c>
      <c r="X196" s="14" t="s">
        <v>25</v>
      </c>
      <c r="Y196" s="14">
        <v>3</v>
      </c>
      <c r="Z196" s="11">
        <v>529.072</v>
      </c>
      <c r="AA196" s="11">
        <v>99.837999999999994</v>
      </c>
      <c r="AB196" s="11" t="s">
        <v>25</v>
      </c>
      <c r="AC196" s="11" t="s">
        <v>25</v>
      </c>
      <c r="AD196" s="11">
        <v>628.91</v>
      </c>
      <c r="AE196" s="11" t="s">
        <v>25</v>
      </c>
      <c r="AF196" s="11" t="s">
        <v>25</v>
      </c>
      <c r="AG196" s="11" t="s">
        <v>25</v>
      </c>
      <c r="AH196" s="11" t="s">
        <v>25</v>
      </c>
      <c r="AI196" s="11" t="s">
        <v>25</v>
      </c>
      <c r="AJ196" s="13">
        <v>529.072</v>
      </c>
      <c r="AK196" s="13">
        <v>99.837999999999994</v>
      </c>
      <c r="AL196" s="13" t="s">
        <v>25</v>
      </c>
      <c r="AM196" s="13" t="s">
        <v>25</v>
      </c>
      <c r="AN196" s="13">
        <v>628.91</v>
      </c>
      <c r="AO196" s="13" t="s">
        <v>25</v>
      </c>
      <c r="AP196" s="13" t="s">
        <v>25</v>
      </c>
      <c r="AQ196" s="13" t="s">
        <v>25</v>
      </c>
      <c r="AR196" s="13" t="s">
        <v>25</v>
      </c>
      <c r="AS196" s="13" t="s">
        <v>25</v>
      </c>
      <c r="AT196" s="15">
        <v>13.5</v>
      </c>
      <c r="AU196" s="15">
        <v>13.5</v>
      </c>
      <c r="AV196" s="15" t="s">
        <v>25</v>
      </c>
      <c r="AW196" s="15" t="s">
        <v>25</v>
      </c>
      <c r="AX196" s="10" t="s">
        <v>6</v>
      </c>
      <c r="AY196" s="10" t="str">
        <f>IFERROR(VLOOKUP(B196,Sales!$B$4:$H$2834,7,FALSE),"Not Found")</f>
        <v>Municipal</v>
      </c>
      <c r="AZ196" s="30">
        <f>IFERROR(SUMIFS(Sales!$K$4:$K$2834,Sales!$B$4:$B$2834,$B196,Sales!$G$4:$G$2834,$D196),"")</f>
        <v>1612266</v>
      </c>
      <c r="BA196" s="30">
        <f>IFERROR(SUMIFS(Sales!$N$4:$N$2834,Sales!$B$4:$B$2834,$B196,Sales!$G$4:$G$2834,$D196),"")</f>
        <v>862984</v>
      </c>
      <c r="BB196" s="30">
        <f>IFERROR(SUMIFS(Sales!$Q$4:$Q$2834,Sales!$B$4:$B$2834,$B196,Sales!$G$4:$G$2834,$D196),"")</f>
        <v>688060</v>
      </c>
      <c r="BC196" s="30">
        <f t="shared" si="69"/>
        <v>3163310</v>
      </c>
      <c r="BD196" s="33"/>
      <c r="BE196" s="35">
        <f t="shared" si="70"/>
        <v>1.3577164065979187E-3</v>
      </c>
      <c r="BF196" s="35">
        <f t="shared" si="71"/>
        <v>2.3117462200921454E-3</v>
      </c>
      <c r="BG196" s="35" t="str">
        <f t="shared" si="72"/>
        <v/>
      </c>
      <c r="BH196" s="35">
        <f t="shared" si="73"/>
        <v>1.3226651829887049E-3</v>
      </c>
      <c r="BJ196" s="31">
        <f>IFERROR(SUMIFS(Sales!$J$4:$J$2834,Sales!$B$4:$B$2834,$B196,Sales!$G$4:$G$2834,$D196),"")</f>
        <v>158325.29999999999</v>
      </c>
      <c r="BK196" s="31">
        <f>IFERROR(SUMIFS(Sales!$M$4:$M$2834,Sales!$B$4:$B$2834,$B196,Sales!$G$4:$G$2834,$D196),"")</f>
        <v>75145.5</v>
      </c>
      <c r="BL196" s="31">
        <f>IFERROR(SUMIFS(Sales!$P$4:$P$2834,Sales!$B$4:$B$2834,$B196,Sales!$G$4:$G$2834,$D196),"")</f>
        <v>40988.1</v>
      </c>
      <c r="BM196" s="31">
        <f t="shared" si="74"/>
        <v>274458.89999999997</v>
      </c>
      <c r="BP196" s="36" t="str">
        <f t="shared" si="75"/>
        <v/>
      </c>
      <c r="BQ196" s="36" t="str">
        <f t="shared" si="76"/>
        <v/>
      </c>
      <c r="BR196" s="36" t="str">
        <f t="shared" si="77"/>
        <v/>
      </c>
      <c r="BS196" s="36" t="str">
        <f t="shared" si="78"/>
        <v/>
      </c>
    </row>
    <row r="197" spans="1:71" x14ac:dyDescent="0.35">
      <c r="A197" s="8">
        <v>2020</v>
      </c>
      <c r="B197" s="9">
        <v>10627</v>
      </c>
      <c r="C197" s="10" t="s">
        <v>318</v>
      </c>
      <c r="D197" s="10" t="s">
        <v>74</v>
      </c>
      <c r="E197" s="10" t="s">
        <v>75</v>
      </c>
      <c r="F197" s="11">
        <v>102</v>
      </c>
      <c r="G197" s="11">
        <v>180</v>
      </c>
      <c r="H197" s="11">
        <v>272</v>
      </c>
      <c r="I197" s="11" t="s">
        <v>25</v>
      </c>
      <c r="J197" s="11">
        <v>554</v>
      </c>
      <c r="K197" s="12">
        <v>1.2E-2</v>
      </c>
      <c r="L197" s="12">
        <v>2.1000000000000001E-2</v>
      </c>
      <c r="M197" s="12">
        <v>0.03</v>
      </c>
      <c r="N197" s="12" t="s">
        <v>25</v>
      </c>
      <c r="O197" s="12">
        <v>6.3E-2</v>
      </c>
      <c r="P197" s="13">
        <v>4278</v>
      </c>
      <c r="Q197" s="13">
        <v>2345</v>
      </c>
      <c r="R197" s="13">
        <v>6740</v>
      </c>
      <c r="S197" s="13" t="s">
        <v>25</v>
      </c>
      <c r="T197" s="13">
        <v>13363</v>
      </c>
      <c r="U197" s="14">
        <v>1.2E-2</v>
      </c>
      <c r="V197" s="14">
        <v>2.1000000000000001E-2</v>
      </c>
      <c r="W197" s="14">
        <v>0.03</v>
      </c>
      <c r="X197" s="14" t="s">
        <v>25</v>
      </c>
      <c r="Y197" s="14">
        <v>6.3E-2</v>
      </c>
      <c r="Z197" s="11">
        <v>46.57</v>
      </c>
      <c r="AA197" s="11">
        <v>15.28</v>
      </c>
      <c r="AB197" s="11">
        <v>32.75</v>
      </c>
      <c r="AC197" s="11" t="s">
        <v>25</v>
      </c>
      <c r="AD197" s="11">
        <v>94.6</v>
      </c>
      <c r="AE197" s="11" t="s">
        <v>25</v>
      </c>
      <c r="AF197" s="11" t="s">
        <v>25</v>
      </c>
      <c r="AG197" s="11" t="s">
        <v>25</v>
      </c>
      <c r="AH197" s="11" t="s">
        <v>25</v>
      </c>
      <c r="AI197" s="11" t="s">
        <v>25</v>
      </c>
      <c r="AJ197" s="13">
        <v>46.57</v>
      </c>
      <c r="AK197" s="13">
        <v>15.28</v>
      </c>
      <c r="AL197" s="13">
        <v>32.75</v>
      </c>
      <c r="AM197" s="13" t="s">
        <v>25</v>
      </c>
      <c r="AN197" s="13">
        <v>94.6</v>
      </c>
      <c r="AO197" s="13" t="s">
        <v>25</v>
      </c>
      <c r="AP197" s="13" t="s">
        <v>25</v>
      </c>
      <c r="AQ197" s="13" t="s">
        <v>25</v>
      </c>
      <c r="AR197" s="13" t="s">
        <v>25</v>
      </c>
      <c r="AS197" s="13" t="s">
        <v>25</v>
      </c>
      <c r="AT197" s="15">
        <v>41.9</v>
      </c>
      <c r="AU197" s="15">
        <v>13</v>
      </c>
      <c r="AV197" s="15">
        <v>24.8</v>
      </c>
      <c r="AW197" s="15" t="s">
        <v>25</v>
      </c>
      <c r="AX197" s="10" t="s">
        <v>6</v>
      </c>
      <c r="AY197" s="10" t="str">
        <f>IFERROR(VLOOKUP(B197,Sales!$B$4:$H$2834,7,FALSE),"Not Found")</f>
        <v>Cooperative</v>
      </c>
      <c r="AZ197" s="30">
        <f>IFERROR(SUMIFS(Sales!$K$4:$K$2834,Sales!$B$4:$B$2834,$B197,Sales!$G$4:$G$2834,$D197),"")</f>
        <v>108977</v>
      </c>
      <c r="BA197" s="30">
        <f>IFERROR(SUMIFS(Sales!$N$4:$N$2834,Sales!$B$4:$B$2834,$B197,Sales!$G$4:$G$2834,$D197),"")</f>
        <v>81454</v>
      </c>
      <c r="BB197" s="30">
        <f>IFERROR(SUMIFS(Sales!$Q$4:$Q$2834,Sales!$B$4:$B$2834,$B197,Sales!$G$4:$G$2834,$D197),"")</f>
        <v>58386</v>
      </c>
      <c r="BC197" s="30">
        <f t="shared" ref="BC197:BC260" si="91">SUM(AZ197:BB197)</f>
        <v>248817</v>
      </c>
      <c r="BD197" s="33"/>
      <c r="BE197" s="35">
        <f t="shared" ref="BE197:BE260" si="92">IFERROR(F197/AZ197,"")</f>
        <v>9.3597731631445168E-4</v>
      </c>
      <c r="BF197" s="35">
        <f t="shared" ref="BF197:BF260" si="93">IFERROR(G197/BA197,"")</f>
        <v>2.2098362265818745E-3</v>
      </c>
      <c r="BG197" s="35">
        <f t="shared" ref="BG197:BG260" si="94">IFERROR(H197/BB197,"")</f>
        <v>4.6586510464837463E-3</v>
      </c>
      <c r="BH197" s="35">
        <f t="shared" ref="BH197:BH260" si="95">IFERROR(SUM(F197:H197)/BC197,"")</f>
        <v>2.2265359682015298E-3</v>
      </c>
      <c r="BJ197" s="31">
        <f>IFERROR(SUMIFS(Sales!$J$4:$J$2834,Sales!$B$4:$B$2834,$B197,Sales!$G$4:$G$2834,$D197),"")</f>
        <v>10720</v>
      </c>
      <c r="BK197" s="31">
        <f>IFERROR(SUMIFS(Sales!$M$4:$M$2834,Sales!$B$4:$B$2834,$B197,Sales!$G$4:$G$2834,$D197),"")</f>
        <v>7755</v>
      </c>
      <c r="BL197" s="31">
        <f>IFERROR(SUMIFS(Sales!$P$4:$P$2834,Sales!$B$4:$B$2834,$B197,Sales!$G$4:$G$2834,$D197),"")</f>
        <v>4807</v>
      </c>
      <c r="BM197" s="31">
        <f t="shared" ref="BM197:BM260" si="96">SUM(BJ197:BL197)</f>
        <v>23282</v>
      </c>
      <c r="BP197" s="36" t="str">
        <f t="shared" ref="BP197:BP260" si="97">IFERROR(Z197/(Z197+AE197),"")</f>
        <v/>
      </c>
      <c r="BQ197" s="36" t="str">
        <f t="shared" ref="BQ197:BQ260" si="98">IFERROR(AE197/(Z197+AE197),"")</f>
        <v/>
      </c>
      <c r="BR197" s="36" t="str">
        <f t="shared" ref="BR197:BR260" si="99">IFERROR((AA197+AB197)/(AA197+AB197+AF197+AG197),"")</f>
        <v/>
      </c>
      <c r="BS197" s="36" t="str">
        <f t="shared" ref="BS197:BS260" si="100">IFERROR((AF197+AG197)/(AA197+AB197+AF197+AG197),"")</f>
        <v/>
      </c>
    </row>
    <row r="198" spans="1:71" x14ac:dyDescent="0.35">
      <c r="A198" s="8">
        <v>2020</v>
      </c>
      <c r="B198" s="9">
        <v>10697</v>
      </c>
      <c r="C198" s="10" t="s">
        <v>319</v>
      </c>
      <c r="D198" s="10" t="s">
        <v>35</v>
      </c>
      <c r="E198" s="10" t="s">
        <v>36</v>
      </c>
      <c r="F198" s="11" t="s">
        <v>25</v>
      </c>
      <c r="G198" s="11" t="s">
        <v>25</v>
      </c>
      <c r="H198" s="11" t="s">
        <v>25</v>
      </c>
      <c r="I198" s="11" t="s">
        <v>25</v>
      </c>
      <c r="J198" s="11" t="s">
        <v>25</v>
      </c>
      <c r="K198" s="12" t="s">
        <v>25</v>
      </c>
      <c r="L198" s="12" t="s">
        <v>25</v>
      </c>
      <c r="M198" s="12" t="s">
        <v>25</v>
      </c>
      <c r="N198" s="12" t="s">
        <v>25</v>
      </c>
      <c r="O198" s="12" t="s">
        <v>25</v>
      </c>
      <c r="P198" s="13" t="s">
        <v>25</v>
      </c>
      <c r="Q198" s="13" t="s">
        <v>25</v>
      </c>
      <c r="R198" s="13" t="s">
        <v>25</v>
      </c>
      <c r="S198" s="13" t="s">
        <v>25</v>
      </c>
      <c r="T198" s="13" t="s">
        <v>25</v>
      </c>
      <c r="U198" s="14" t="s">
        <v>25</v>
      </c>
      <c r="V198" s="14" t="s">
        <v>25</v>
      </c>
      <c r="W198" s="14" t="s">
        <v>25</v>
      </c>
      <c r="X198" s="14" t="s">
        <v>25</v>
      </c>
      <c r="Y198" s="14" t="s">
        <v>25</v>
      </c>
      <c r="Z198" s="11" t="s">
        <v>25</v>
      </c>
      <c r="AA198" s="11" t="s">
        <v>25</v>
      </c>
      <c r="AB198" s="11" t="s">
        <v>25</v>
      </c>
      <c r="AC198" s="11" t="s">
        <v>25</v>
      </c>
      <c r="AD198" s="11" t="s">
        <v>25</v>
      </c>
      <c r="AE198" s="11" t="s">
        <v>25</v>
      </c>
      <c r="AF198" s="11" t="s">
        <v>25</v>
      </c>
      <c r="AG198" s="11" t="s">
        <v>25</v>
      </c>
      <c r="AH198" s="11" t="s">
        <v>25</v>
      </c>
      <c r="AI198" s="11" t="s">
        <v>25</v>
      </c>
      <c r="AJ198" s="13" t="s">
        <v>25</v>
      </c>
      <c r="AK198" s="13" t="s">
        <v>25</v>
      </c>
      <c r="AL198" s="13" t="s">
        <v>25</v>
      </c>
      <c r="AM198" s="13" t="s">
        <v>25</v>
      </c>
      <c r="AN198" s="13" t="s">
        <v>25</v>
      </c>
      <c r="AO198" s="13" t="s">
        <v>25</v>
      </c>
      <c r="AP198" s="13" t="s">
        <v>25</v>
      </c>
      <c r="AQ198" s="13" t="s">
        <v>25</v>
      </c>
      <c r="AR198" s="13" t="s">
        <v>25</v>
      </c>
      <c r="AS198" s="13" t="s">
        <v>25</v>
      </c>
      <c r="AT198" s="15" t="s">
        <v>25</v>
      </c>
      <c r="AU198" s="15" t="s">
        <v>25</v>
      </c>
      <c r="AV198" s="15" t="s">
        <v>25</v>
      </c>
      <c r="AW198" s="15" t="s">
        <v>25</v>
      </c>
      <c r="AX198" s="10" t="s">
        <v>6</v>
      </c>
      <c r="AY198" s="10" t="str">
        <f>IFERROR(VLOOKUP(B198,Sales!$B$4:$H$2834,7,FALSE),"Not Found")</f>
        <v>Cooperative</v>
      </c>
      <c r="AZ198" s="30">
        <f>IFERROR(SUMIFS(Sales!$K$4:$K$2834,Sales!$B$4:$B$2834,$B198,Sales!$G$4:$G$2834,$D198),"")</f>
        <v>491205</v>
      </c>
      <c r="BA198" s="30">
        <f>IFERROR(SUMIFS(Sales!$N$4:$N$2834,Sales!$B$4:$B$2834,$B198,Sales!$G$4:$G$2834,$D198),"")</f>
        <v>114978</v>
      </c>
      <c r="BB198" s="30">
        <f>IFERROR(SUMIFS(Sales!$Q$4:$Q$2834,Sales!$B$4:$B$2834,$B198,Sales!$G$4:$G$2834,$D198),"")</f>
        <v>7154</v>
      </c>
      <c r="BC198" s="30">
        <f t="shared" si="91"/>
        <v>613337</v>
      </c>
      <c r="BD198" s="33"/>
      <c r="BE198" s="35" t="str">
        <f t="shared" si="92"/>
        <v/>
      </c>
      <c r="BF198" s="35" t="str">
        <f t="shared" si="93"/>
        <v/>
      </c>
      <c r="BG198" s="35" t="str">
        <f t="shared" si="94"/>
        <v/>
      </c>
      <c r="BH198" s="35">
        <f t="shared" si="95"/>
        <v>0</v>
      </c>
      <c r="BJ198" s="31">
        <f>IFERROR(SUMIFS(Sales!$J$4:$J$2834,Sales!$B$4:$B$2834,$B198,Sales!$G$4:$G$2834,$D198),"")</f>
        <v>73449</v>
      </c>
      <c r="BK198" s="31">
        <f>IFERROR(SUMIFS(Sales!$M$4:$M$2834,Sales!$B$4:$B$2834,$B198,Sales!$G$4:$G$2834,$D198),"")</f>
        <v>15303.5</v>
      </c>
      <c r="BL198" s="31">
        <f>IFERROR(SUMIFS(Sales!$P$4:$P$2834,Sales!$B$4:$B$2834,$B198,Sales!$G$4:$G$2834,$D198),"")</f>
        <v>612</v>
      </c>
      <c r="BM198" s="31">
        <f t="shared" si="96"/>
        <v>89364.5</v>
      </c>
      <c r="BP198" s="36" t="str">
        <f t="shared" si="97"/>
        <v/>
      </c>
      <c r="BQ198" s="36" t="str">
        <f t="shared" si="98"/>
        <v/>
      </c>
      <c r="BR198" s="36" t="str">
        <f t="shared" si="99"/>
        <v/>
      </c>
      <c r="BS198" s="36" t="str">
        <f t="shared" si="100"/>
        <v/>
      </c>
    </row>
    <row r="199" spans="1:71" x14ac:dyDescent="0.35">
      <c r="A199" s="8">
        <v>2020</v>
      </c>
      <c r="B199" s="9">
        <v>10704</v>
      </c>
      <c r="C199" s="10" t="s">
        <v>320</v>
      </c>
      <c r="D199" s="10" t="s">
        <v>70</v>
      </c>
      <c r="E199" s="10" t="s">
        <v>36</v>
      </c>
      <c r="F199" s="11">
        <v>7347</v>
      </c>
      <c r="G199" s="11">
        <v>12799</v>
      </c>
      <c r="H199" s="11">
        <v>1344</v>
      </c>
      <c r="I199" s="11">
        <v>0</v>
      </c>
      <c r="J199" s="11">
        <v>21490</v>
      </c>
      <c r="K199" s="12">
        <v>0.79800000000000004</v>
      </c>
      <c r="L199" s="12">
        <v>1.669</v>
      </c>
      <c r="M199" s="12">
        <v>0.24299999999999999</v>
      </c>
      <c r="N199" s="12">
        <v>0</v>
      </c>
      <c r="O199" s="12">
        <v>2.71</v>
      </c>
      <c r="P199" s="13">
        <v>77875</v>
      </c>
      <c r="Q199" s="13">
        <v>166391</v>
      </c>
      <c r="R199" s="13">
        <v>17470</v>
      </c>
      <c r="S199" s="13">
        <v>0</v>
      </c>
      <c r="T199" s="13">
        <v>261736</v>
      </c>
      <c r="U199" s="14">
        <v>0.84599999999999997</v>
      </c>
      <c r="V199" s="14">
        <v>2.17</v>
      </c>
      <c r="W199" s="14">
        <v>0.316</v>
      </c>
      <c r="X199" s="14">
        <v>0</v>
      </c>
      <c r="Y199" s="14">
        <v>3.3319999999999999</v>
      </c>
      <c r="Z199" s="11">
        <v>811</v>
      </c>
      <c r="AA199" s="11">
        <v>1316</v>
      </c>
      <c r="AB199" s="11">
        <v>91</v>
      </c>
      <c r="AC199" s="11">
        <v>0</v>
      </c>
      <c r="AD199" s="11">
        <v>2218</v>
      </c>
      <c r="AE199" s="11">
        <v>541</v>
      </c>
      <c r="AF199" s="11">
        <v>770</v>
      </c>
      <c r="AG199" s="11">
        <v>341</v>
      </c>
      <c r="AH199" s="11">
        <v>0</v>
      </c>
      <c r="AI199" s="11">
        <v>1652</v>
      </c>
      <c r="AJ199" s="13">
        <v>811</v>
      </c>
      <c r="AK199" s="13">
        <v>1316</v>
      </c>
      <c r="AL199" s="13">
        <v>91</v>
      </c>
      <c r="AM199" s="13">
        <v>0</v>
      </c>
      <c r="AN199" s="13">
        <v>2218</v>
      </c>
      <c r="AO199" s="13">
        <v>541</v>
      </c>
      <c r="AP199" s="13">
        <v>770</v>
      </c>
      <c r="AQ199" s="13">
        <v>341</v>
      </c>
      <c r="AR199" s="13">
        <v>0</v>
      </c>
      <c r="AS199" s="13">
        <v>1652</v>
      </c>
      <c r="AT199" s="15">
        <v>10.6</v>
      </c>
      <c r="AU199" s="15">
        <v>13</v>
      </c>
      <c r="AV199" s="15">
        <v>13</v>
      </c>
      <c r="AW199" s="15" t="s">
        <v>25</v>
      </c>
      <c r="AX199" s="10" t="s">
        <v>321</v>
      </c>
      <c r="AY199" s="10" t="str">
        <f>IFERROR(VLOOKUP(B199,Sales!$B$4:$H$2834,7,FALSE),"Not Found")</f>
        <v>Municipal</v>
      </c>
      <c r="AZ199" s="30">
        <f>IFERROR(SUMIFS(Sales!$K$4:$K$2834,Sales!$B$4:$B$2834,$B199,Sales!$G$4:$G$2834,$D199),"")</f>
        <v>589575</v>
      </c>
      <c r="BA199" s="30">
        <f>IFERROR(SUMIFS(Sales!$N$4:$N$2834,Sales!$B$4:$B$2834,$B199,Sales!$G$4:$G$2834,$D199),"")</f>
        <v>1065167</v>
      </c>
      <c r="BB199" s="30">
        <f>IFERROR(SUMIFS(Sales!$Q$4:$Q$2834,Sales!$B$4:$B$2834,$B199,Sales!$G$4:$G$2834,$D199),"")</f>
        <v>325135</v>
      </c>
      <c r="BC199" s="30">
        <f t="shared" si="91"/>
        <v>1979877</v>
      </c>
      <c r="BD199" s="33"/>
      <c r="BE199" s="35">
        <f t="shared" si="92"/>
        <v>1.2461518890726371E-2</v>
      </c>
      <c r="BF199" s="35">
        <f t="shared" si="93"/>
        <v>1.2015956183396594E-2</v>
      </c>
      <c r="BG199" s="35">
        <f t="shared" si="94"/>
        <v>4.1336675534777859E-3</v>
      </c>
      <c r="BH199" s="35">
        <f t="shared" si="95"/>
        <v>1.0854209630194199E-2</v>
      </c>
      <c r="BJ199" s="31">
        <f>IFERROR(SUMIFS(Sales!$J$4:$J$2834,Sales!$B$4:$B$2834,$B199,Sales!$G$4:$G$2834,$D199),"")</f>
        <v>97182</v>
      </c>
      <c r="BK199" s="31">
        <f>IFERROR(SUMIFS(Sales!$M$4:$M$2834,Sales!$B$4:$B$2834,$B199,Sales!$G$4:$G$2834,$D199),"")</f>
        <v>146357</v>
      </c>
      <c r="BL199" s="31">
        <f>IFERROR(SUMIFS(Sales!$P$4:$P$2834,Sales!$B$4:$B$2834,$B199,Sales!$G$4:$G$2834,$D199),"")</f>
        <v>37930</v>
      </c>
      <c r="BM199" s="31">
        <f t="shared" si="96"/>
        <v>281469</v>
      </c>
      <c r="BP199" s="36">
        <f t="shared" si="97"/>
        <v>0.5998520710059172</v>
      </c>
      <c r="BQ199" s="36">
        <f t="shared" si="98"/>
        <v>0.40014792899408286</v>
      </c>
      <c r="BR199" s="36">
        <f t="shared" si="99"/>
        <v>0.55877680698967436</v>
      </c>
      <c r="BS199" s="36">
        <f t="shared" si="100"/>
        <v>0.44122319301032564</v>
      </c>
    </row>
    <row r="200" spans="1:71" x14ac:dyDescent="0.35">
      <c r="A200" s="8">
        <v>2020</v>
      </c>
      <c r="B200" s="9">
        <v>10857</v>
      </c>
      <c r="C200" s="10" t="s">
        <v>322</v>
      </c>
      <c r="D200" s="10" t="s">
        <v>118</v>
      </c>
      <c r="E200" s="10" t="s">
        <v>221</v>
      </c>
      <c r="F200" s="11">
        <v>5149.2</v>
      </c>
      <c r="G200" s="11">
        <v>0</v>
      </c>
      <c r="H200" s="11" t="s">
        <v>25</v>
      </c>
      <c r="I200" s="11" t="s">
        <v>25</v>
      </c>
      <c r="J200" s="11">
        <v>5149.2</v>
      </c>
      <c r="K200" s="12">
        <v>0</v>
      </c>
      <c r="L200" s="12">
        <v>0</v>
      </c>
      <c r="M200" s="12" t="s">
        <v>25</v>
      </c>
      <c r="N200" s="12" t="s">
        <v>25</v>
      </c>
      <c r="O200" s="12">
        <v>0</v>
      </c>
      <c r="P200" s="13">
        <v>41193.599999999999</v>
      </c>
      <c r="Q200" s="13">
        <v>0</v>
      </c>
      <c r="R200" s="13" t="s">
        <v>25</v>
      </c>
      <c r="S200" s="13" t="s">
        <v>25</v>
      </c>
      <c r="T200" s="13">
        <v>41193.599999999999</v>
      </c>
      <c r="U200" s="14">
        <v>0</v>
      </c>
      <c r="V200" s="14">
        <v>0</v>
      </c>
      <c r="W200" s="14" t="s">
        <v>25</v>
      </c>
      <c r="X200" s="14" t="s">
        <v>25</v>
      </c>
      <c r="Y200" s="14">
        <v>0</v>
      </c>
      <c r="Z200" s="11">
        <v>0</v>
      </c>
      <c r="AA200" s="11">
        <v>0</v>
      </c>
      <c r="AB200" s="11" t="s">
        <v>25</v>
      </c>
      <c r="AC200" s="11" t="s">
        <v>25</v>
      </c>
      <c r="AD200" s="11">
        <v>0</v>
      </c>
      <c r="AE200" s="11">
        <v>187.92</v>
      </c>
      <c r="AF200" s="11">
        <v>343.78</v>
      </c>
      <c r="AG200" s="11" t="s">
        <v>25</v>
      </c>
      <c r="AH200" s="11" t="s">
        <v>25</v>
      </c>
      <c r="AI200" s="11">
        <v>531.70000000000005</v>
      </c>
      <c r="AJ200" s="13">
        <v>0</v>
      </c>
      <c r="AK200" s="13">
        <v>0</v>
      </c>
      <c r="AL200" s="13" t="s">
        <v>25</v>
      </c>
      <c r="AM200" s="13" t="s">
        <v>25</v>
      </c>
      <c r="AN200" s="13">
        <v>0</v>
      </c>
      <c r="AO200" s="13">
        <v>187.92</v>
      </c>
      <c r="AP200" s="13">
        <v>343.78</v>
      </c>
      <c r="AQ200" s="13" t="s">
        <v>25</v>
      </c>
      <c r="AR200" s="13" t="s">
        <v>25</v>
      </c>
      <c r="AS200" s="13">
        <v>531.70000000000005</v>
      </c>
      <c r="AT200" s="15">
        <v>8</v>
      </c>
      <c r="AU200" s="15">
        <v>7</v>
      </c>
      <c r="AV200" s="15" t="s">
        <v>25</v>
      </c>
      <c r="AW200" s="15" t="s">
        <v>25</v>
      </c>
      <c r="AX200" s="10" t="s">
        <v>6</v>
      </c>
      <c r="AY200" s="10" t="str">
        <f>IFERROR(VLOOKUP(B200,Sales!$B$4:$H$2834,7,FALSE),"Not Found")</f>
        <v>Cooperative</v>
      </c>
      <c r="AZ200" s="30">
        <f>IFERROR(SUMIFS(Sales!$K$4:$K$2834,Sales!$B$4:$B$2834,$B200,Sales!$G$4:$G$2834,$D200),"")</f>
        <v>3071749</v>
      </c>
      <c r="BA200" s="30">
        <f>IFERROR(SUMIFS(Sales!$N$4:$N$2834,Sales!$B$4:$B$2834,$B200,Sales!$G$4:$G$2834,$D200),"")</f>
        <v>1207886</v>
      </c>
      <c r="BB200" s="30">
        <f>IFERROR(SUMIFS(Sales!$Q$4:$Q$2834,Sales!$B$4:$B$2834,$B200,Sales!$G$4:$G$2834,$D200),"")</f>
        <v>0</v>
      </c>
      <c r="BC200" s="30">
        <f t="shared" si="91"/>
        <v>4279635</v>
      </c>
      <c r="BD200" s="33"/>
      <c r="BE200" s="35">
        <f t="shared" si="92"/>
        <v>1.676308839036002E-3</v>
      </c>
      <c r="BF200" s="35">
        <f t="shared" si="93"/>
        <v>0</v>
      </c>
      <c r="BG200" s="35" t="str">
        <f t="shared" si="94"/>
        <v/>
      </c>
      <c r="BH200" s="35">
        <f t="shared" si="95"/>
        <v>1.2031867203628347E-3</v>
      </c>
      <c r="BJ200" s="31">
        <f>IFERROR(SUMIFS(Sales!$J$4:$J$2834,Sales!$B$4:$B$2834,$B200,Sales!$G$4:$G$2834,$D200),"")</f>
        <v>320986.8</v>
      </c>
      <c r="BK200" s="31">
        <f>IFERROR(SUMIFS(Sales!$M$4:$M$2834,Sales!$B$4:$B$2834,$B200,Sales!$G$4:$G$2834,$D200),"")</f>
        <v>108221.2</v>
      </c>
      <c r="BL200" s="31">
        <f>IFERROR(SUMIFS(Sales!$P$4:$P$2834,Sales!$B$4:$B$2834,$B200,Sales!$G$4:$G$2834,$D200),"")</f>
        <v>0</v>
      </c>
      <c r="BM200" s="31">
        <f t="shared" si="96"/>
        <v>429208</v>
      </c>
      <c r="BP200" s="36">
        <f t="shared" si="97"/>
        <v>0</v>
      </c>
      <c r="BQ200" s="36">
        <f t="shared" si="98"/>
        <v>1</v>
      </c>
      <c r="BR200" s="36" t="str">
        <f t="shared" si="99"/>
        <v/>
      </c>
      <c r="BS200" s="36" t="str">
        <f t="shared" si="100"/>
        <v/>
      </c>
    </row>
    <row r="201" spans="1:71" x14ac:dyDescent="0.35">
      <c r="A201" s="8">
        <v>2020</v>
      </c>
      <c r="B201" s="9">
        <v>10868</v>
      </c>
      <c r="C201" s="10" t="s">
        <v>323</v>
      </c>
      <c r="D201" s="10" t="s">
        <v>118</v>
      </c>
      <c r="E201" s="10" t="s">
        <v>223</v>
      </c>
      <c r="F201" s="11">
        <v>16.556000000000001</v>
      </c>
      <c r="G201" s="11" t="s">
        <v>25</v>
      </c>
      <c r="H201" s="11" t="s">
        <v>25</v>
      </c>
      <c r="I201" s="11" t="s">
        <v>25</v>
      </c>
      <c r="J201" s="11">
        <v>16.556000000000001</v>
      </c>
      <c r="K201" s="12">
        <v>4.0000000000000001E-3</v>
      </c>
      <c r="L201" s="12" t="s">
        <v>25</v>
      </c>
      <c r="M201" s="12" t="s">
        <v>25</v>
      </c>
      <c r="N201" s="12" t="s">
        <v>25</v>
      </c>
      <c r="O201" s="12">
        <v>4.0000000000000001E-3</v>
      </c>
      <c r="P201" s="13">
        <v>246.29599999999999</v>
      </c>
      <c r="Q201" s="13" t="s">
        <v>25</v>
      </c>
      <c r="R201" s="13" t="s">
        <v>25</v>
      </c>
      <c r="S201" s="13" t="s">
        <v>25</v>
      </c>
      <c r="T201" s="13">
        <v>246.29599999999999</v>
      </c>
      <c r="U201" s="14">
        <v>4.0000000000000001E-3</v>
      </c>
      <c r="V201" s="14" t="s">
        <v>25</v>
      </c>
      <c r="W201" s="14" t="s">
        <v>25</v>
      </c>
      <c r="X201" s="14" t="s">
        <v>25</v>
      </c>
      <c r="Y201" s="14">
        <v>4.0000000000000001E-3</v>
      </c>
      <c r="Z201" s="11">
        <v>10.199999999999999</v>
      </c>
      <c r="AA201" s="11" t="s">
        <v>25</v>
      </c>
      <c r="AB201" s="11" t="s">
        <v>25</v>
      </c>
      <c r="AC201" s="11" t="s">
        <v>25</v>
      </c>
      <c r="AD201" s="11">
        <v>10.199999999999999</v>
      </c>
      <c r="AE201" s="11" t="s">
        <v>25</v>
      </c>
      <c r="AF201" s="11" t="s">
        <v>25</v>
      </c>
      <c r="AG201" s="11" t="s">
        <v>25</v>
      </c>
      <c r="AH201" s="11" t="s">
        <v>25</v>
      </c>
      <c r="AI201" s="11" t="s">
        <v>25</v>
      </c>
      <c r="AJ201" s="13">
        <v>10.199999999999999</v>
      </c>
      <c r="AK201" s="13" t="s">
        <v>25</v>
      </c>
      <c r="AL201" s="13" t="s">
        <v>25</v>
      </c>
      <c r="AM201" s="13" t="s">
        <v>25</v>
      </c>
      <c r="AN201" s="13">
        <v>10.199999999999999</v>
      </c>
      <c r="AO201" s="13" t="s">
        <v>25</v>
      </c>
      <c r="AP201" s="13" t="s">
        <v>25</v>
      </c>
      <c r="AQ201" s="13" t="s">
        <v>25</v>
      </c>
      <c r="AR201" s="13" t="s">
        <v>25</v>
      </c>
      <c r="AS201" s="13" t="s">
        <v>25</v>
      </c>
      <c r="AT201" s="15">
        <v>14.89</v>
      </c>
      <c r="AU201" s="15" t="s">
        <v>25</v>
      </c>
      <c r="AV201" s="15" t="s">
        <v>25</v>
      </c>
      <c r="AW201" s="15" t="s">
        <v>25</v>
      </c>
      <c r="AX201" s="10" t="s">
        <v>6</v>
      </c>
      <c r="AY201" s="10" t="str">
        <f>IFERROR(VLOOKUP(B201,Sales!$B$4:$H$2834,7,FALSE),"Not Found")</f>
        <v>Municipal</v>
      </c>
      <c r="AZ201" s="30">
        <f>IFERROR(SUMIFS(Sales!$K$4:$K$2834,Sales!$B$4:$B$2834,$B201,Sales!$G$4:$G$2834,$D201),"")</f>
        <v>266606</v>
      </c>
      <c r="BA201" s="30">
        <f>IFERROR(SUMIFS(Sales!$N$4:$N$2834,Sales!$B$4:$B$2834,$B201,Sales!$G$4:$G$2834,$D201),"")</f>
        <v>215819</v>
      </c>
      <c r="BB201" s="30">
        <f>IFERROR(SUMIFS(Sales!$Q$4:$Q$2834,Sales!$B$4:$B$2834,$B201,Sales!$G$4:$G$2834,$D201),"")</f>
        <v>12656</v>
      </c>
      <c r="BC201" s="30">
        <f t="shared" si="91"/>
        <v>495081</v>
      </c>
      <c r="BD201" s="33"/>
      <c r="BE201" s="35">
        <f t="shared" si="92"/>
        <v>6.2099127551517975E-5</v>
      </c>
      <c r="BF201" s="35" t="str">
        <f t="shared" si="93"/>
        <v/>
      </c>
      <c r="BG201" s="35" t="str">
        <f t="shared" si="94"/>
        <v/>
      </c>
      <c r="BH201" s="35">
        <f t="shared" si="95"/>
        <v>3.3440992484058166E-5</v>
      </c>
      <c r="BJ201" s="31">
        <f>IFERROR(SUMIFS(Sales!$J$4:$J$2834,Sales!$B$4:$B$2834,$B201,Sales!$G$4:$G$2834,$D201),"")</f>
        <v>29849.1</v>
      </c>
      <c r="BK201" s="31">
        <f>IFERROR(SUMIFS(Sales!$M$4:$M$2834,Sales!$B$4:$B$2834,$B201,Sales!$G$4:$G$2834,$D201),"")</f>
        <v>21979.7</v>
      </c>
      <c r="BL201" s="31">
        <f>IFERROR(SUMIFS(Sales!$P$4:$P$2834,Sales!$B$4:$B$2834,$B201,Sales!$G$4:$G$2834,$D201),"")</f>
        <v>1376.6</v>
      </c>
      <c r="BM201" s="31">
        <f t="shared" si="96"/>
        <v>53205.4</v>
      </c>
      <c r="BP201" s="36" t="str">
        <f t="shared" si="97"/>
        <v/>
      </c>
      <c r="BQ201" s="36" t="str">
        <f t="shared" si="98"/>
        <v/>
      </c>
      <c r="BR201" s="36" t="str">
        <f t="shared" si="99"/>
        <v/>
      </c>
      <c r="BS201" s="36" t="str">
        <f t="shared" si="100"/>
        <v/>
      </c>
    </row>
    <row r="202" spans="1:71" x14ac:dyDescent="0.35">
      <c r="A202" s="8">
        <v>2020</v>
      </c>
      <c r="B202" s="9">
        <v>10879</v>
      </c>
      <c r="C202" s="10" t="s">
        <v>324</v>
      </c>
      <c r="D202" s="10" t="s">
        <v>325</v>
      </c>
      <c r="E202" s="10" t="s">
        <v>272</v>
      </c>
      <c r="F202" s="11">
        <v>11.586</v>
      </c>
      <c r="G202" s="11">
        <v>0</v>
      </c>
      <c r="H202" s="11">
        <v>0</v>
      </c>
      <c r="I202" s="11">
        <v>0</v>
      </c>
      <c r="J202" s="11">
        <v>11.586</v>
      </c>
      <c r="K202" s="12">
        <v>5.0000000000000001E-3</v>
      </c>
      <c r="L202" s="12">
        <v>0</v>
      </c>
      <c r="M202" s="12">
        <v>0</v>
      </c>
      <c r="N202" s="12">
        <v>0</v>
      </c>
      <c r="O202" s="12">
        <v>5.0000000000000001E-3</v>
      </c>
      <c r="P202" s="13">
        <v>135.89599999999999</v>
      </c>
      <c r="Q202" s="13">
        <v>0</v>
      </c>
      <c r="R202" s="13">
        <v>0</v>
      </c>
      <c r="S202" s="13">
        <v>0</v>
      </c>
      <c r="T202" s="13">
        <v>135.89599999999999</v>
      </c>
      <c r="U202" s="14">
        <v>5.0000000000000001E-3</v>
      </c>
      <c r="V202" s="14">
        <v>0</v>
      </c>
      <c r="W202" s="14">
        <v>0</v>
      </c>
      <c r="X202" s="14">
        <v>0</v>
      </c>
      <c r="Y202" s="14">
        <v>5.0000000000000001E-3</v>
      </c>
      <c r="Z202" s="11">
        <v>3.13</v>
      </c>
      <c r="AA202" s="11">
        <v>0</v>
      </c>
      <c r="AB202" s="11">
        <v>0</v>
      </c>
      <c r="AC202" s="11">
        <v>0</v>
      </c>
      <c r="AD202" s="11">
        <v>3.13</v>
      </c>
      <c r="AE202" s="11">
        <v>0</v>
      </c>
      <c r="AF202" s="11">
        <v>0</v>
      </c>
      <c r="AG202" s="11">
        <v>0</v>
      </c>
      <c r="AH202" s="11">
        <v>0</v>
      </c>
      <c r="AI202" s="11">
        <v>0</v>
      </c>
      <c r="AJ202" s="13">
        <v>3.13</v>
      </c>
      <c r="AK202" s="13">
        <v>0</v>
      </c>
      <c r="AL202" s="13">
        <v>0</v>
      </c>
      <c r="AM202" s="13">
        <v>0</v>
      </c>
      <c r="AN202" s="13">
        <v>3.13</v>
      </c>
      <c r="AO202" s="13">
        <v>0</v>
      </c>
      <c r="AP202" s="13">
        <v>0</v>
      </c>
      <c r="AQ202" s="13">
        <v>0</v>
      </c>
      <c r="AR202" s="13">
        <v>0</v>
      </c>
      <c r="AS202" s="13">
        <v>0</v>
      </c>
      <c r="AT202" s="15">
        <v>13</v>
      </c>
      <c r="AU202" s="15" t="s">
        <v>25</v>
      </c>
      <c r="AV202" s="15" t="s">
        <v>25</v>
      </c>
      <c r="AW202" s="15" t="s">
        <v>25</v>
      </c>
      <c r="AX202" s="10" t="s">
        <v>6</v>
      </c>
      <c r="AY202" s="10" t="str">
        <f>IFERROR(VLOOKUP(B202,Sales!$B$4:$H$2834,7,FALSE),"Not Found")</f>
        <v>Municipal</v>
      </c>
      <c r="AZ202" s="30">
        <f>IFERROR(SUMIFS(Sales!$K$4:$K$2834,Sales!$B$4:$B$2834,$B202,Sales!$G$4:$G$2834,$D202),"")</f>
        <v>214545</v>
      </c>
      <c r="BA202" s="30">
        <f>IFERROR(SUMIFS(Sales!$N$4:$N$2834,Sales!$B$4:$B$2834,$B202,Sales!$G$4:$G$2834,$D202),"")</f>
        <v>202249</v>
      </c>
      <c r="BB202" s="30">
        <f>IFERROR(SUMIFS(Sales!$Q$4:$Q$2834,Sales!$B$4:$B$2834,$B202,Sales!$G$4:$G$2834,$D202),"")</f>
        <v>0</v>
      </c>
      <c r="BC202" s="30">
        <f t="shared" si="91"/>
        <v>416794</v>
      </c>
      <c r="BD202" s="33"/>
      <c r="BE202" s="35">
        <f t="shared" si="92"/>
        <v>5.4002656785289799E-5</v>
      </c>
      <c r="BF202" s="35">
        <f t="shared" si="93"/>
        <v>0</v>
      </c>
      <c r="BG202" s="35" t="str">
        <f t="shared" si="94"/>
        <v/>
      </c>
      <c r="BH202" s="35">
        <f t="shared" si="95"/>
        <v>2.779790496024415E-5</v>
      </c>
      <c r="BJ202" s="31">
        <f>IFERROR(SUMIFS(Sales!$J$4:$J$2834,Sales!$B$4:$B$2834,$B202,Sales!$G$4:$G$2834,$D202),"")</f>
        <v>18792</v>
      </c>
      <c r="BK202" s="31">
        <f>IFERROR(SUMIFS(Sales!$M$4:$M$2834,Sales!$B$4:$B$2834,$B202,Sales!$G$4:$G$2834,$D202),"")</f>
        <v>18644</v>
      </c>
      <c r="BL202" s="31">
        <f>IFERROR(SUMIFS(Sales!$P$4:$P$2834,Sales!$B$4:$B$2834,$B202,Sales!$G$4:$G$2834,$D202),"")</f>
        <v>0</v>
      </c>
      <c r="BM202" s="31">
        <f t="shared" si="96"/>
        <v>37436</v>
      </c>
      <c r="BP202" s="36">
        <f t="shared" si="97"/>
        <v>1</v>
      </c>
      <c r="BQ202" s="36">
        <f t="shared" si="98"/>
        <v>0</v>
      </c>
      <c r="BR202" s="36" t="str">
        <f t="shared" si="99"/>
        <v/>
      </c>
      <c r="BS202" s="36" t="str">
        <f t="shared" si="100"/>
        <v/>
      </c>
    </row>
    <row r="203" spans="1:71" x14ac:dyDescent="0.35">
      <c r="A203" s="8">
        <v>2020</v>
      </c>
      <c r="B203" s="9">
        <v>10944</v>
      </c>
      <c r="C203" s="10" t="s">
        <v>326</v>
      </c>
      <c r="D203" s="10" t="s">
        <v>74</v>
      </c>
      <c r="E203" s="10" t="s">
        <v>75</v>
      </c>
      <c r="F203" s="11">
        <v>1516.08</v>
      </c>
      <c r="G203" s="11">
        <v>983.25</v>
      </c>
      <c r="H203" s="11">
        <v>1016.96</v>
      </c>
      <c r="I203" s="11" t="s">
        <v>25</v>
      </c>
      <c r="J203" s="11">
        <v>3516.29</v>
      </c>
      <c r="K203" s="12">
        <v>0.55000000000000004</v>
      </c>
      <c r="L203" s="12">
        <v>0.33</v>
      </c>
      <c r="M203" s="12">
        <v>0.37</v>
      </c>
      <c r="N203" s="12" t="s">
        <v>25</v>
      </c>
      <c r="O203" s="12">
        <v>1.25</v>
      </c>
      <c r="P203" s="13">
        <v>36494.839999999997</v>
      </c>
      <c r="Q203" s="13">
        <v>12576.34</v>
      </c>
      <c r="R203" s="13">
        <v>12203.47</v>
      </c>
      <c r="S203" s="13" t="s">
        <v>25</v>
      </c>
      <c r="T203" s="13">
        <v>61274.65</v>
      </c>
      <c r="U203" s="14">
        <v>0.55000000000000004</v>
      </c>
      <c r="V203" s="14">
        <v>0.33</v>
      </c>
      <c r="W203" s="14">
        <v>0.37</v>
      </c>
      <c r="X203" s="14" t="s">
        <v>25</v>
      </c>
      <c r="Y203" s="14">
        <v>1.25</v>
      </c>
      <c r="Z203" s="11">
        <v>1185.72</v>
      </c>
      <c r="AA203" s="11">
        <v>288.29000000000002</v>
      </c>
      <c r="AB203" s="11">
        <v>156.52000000000001</v>
      </c>
      <c r="AC203" s="11" t="s">
        <v>25</v>
      </c>
      <c r="AD203" s="11">
        <v>1630.53</v>
      </c>
      <c r="AE203" s="11">
        <v>273.45</v>
      </c>
      <c r="AF203" s="11">
        <v>66.489999999999995</v>
      </c>
      <c r="AG203" s="11">
        <v>36.1</v>
      </c>
      <c r="AH203" s="11" t="s">
        <v>25</v>
      </c>
      <c r="AI203" s="11">
        <v>376.04</v>
      </c>
      <c r="AJ203" s="13">
        <v>1185.72</v>
      </c>
      <c r="AK203" s="13">
        <v>288.29000000000002</v>
      </c>
      <c r="AL203" s="13">
        <v>156.52000000000001</v>
      </c>
      <c r="AM203" s="13" t="s">
        <v>25</v>
      </c>
      <c r="AN203" s="13">
        <v>1630.53</v>
      </c>
      <c r="AO203" s="13">
        <v>273.45</v>
      </c>
      <c r="AP203" s="13">
        <v>66.489999999999995</v>
      </c>
      <c r="AQ203" s="13">
        <v>36.1</v>
      </c>
      <c r="AR203" s="13" t="s">
        <v>25</v>
      </c>
      <c r="AS203" s="13">
        <v>376.04</v>
      </c>
      <c r="AT203" s="15">
        <v>24.07</v>
      </c>
      <c r="AU203" s="15">
        <v>12.79</v>
      </c>
      <c r="AV203" s="15">
        <v>12</v>
      </c>
      <c r="AW203" s="15" t="s">
        <v>25</v>
      </c>
      <c r="AX203" s="10" t="s">
        <v>6</v>
      </c>
      <c r="AY203" s="10" t="str">
        <f>IFERROR(VLOOKUP(B203,Sales!$B$4:$H$2834,7,FALSE),"Not Found")</f>
        <v>Political Subdivision</v>
      </c>
      <c r="AZ203" s="30">
        <f>IFERROR(SUMIFS(Sales!$K$4:$K$2834,Sales!$B$4:$B$2834,$B203,Sales!$G$4:$G$2834,$D203),"")</f>
        <v>468532</v>
      </c>
      <c r="BA203" s="30">
        <f>IFERROR(SUMIFS(Sales!$N$4:$N$2834,Sales!$B$4:$B$2834,$B203,Sales!$G$4:$G$2834,$D203),"")</f>
        <v>205374</v>
      </c>
      <c r="BB203" s="30">
        <f>IFERROR(SUMIFS(Sales!$Q$4:$Q$2834,Sales!$B$4:$B$2834,$B203,Sales!$G$4:$G$2834,$D203),"")</f>
        <v>255872</v>
      </c>
      <c r="BC203" s="30">
        <f t="shared" si="91"/>
        <v>929778</v>
      </c>
      <c r="BD203" s="33"/>
      <c r="BE203" s="35">
        <f t="shared" si="92"/>
        <v>3.2358088668436734E-3</v>
      </c>
      <c r="BF203" s="35">
        <f t="shared" si="93"/>
        <v>4.787606999912355E-3</v>
      </c>
      <c r="BG203" s="35">
        <f t="shared" si="94"/>
        <v>3.9744872436218107E-3</v>
      </c>
      <c r="BH203" s="35">
        <f t="shared" si="95"/>
        <v>3.7818597557696568E-3</v>
      </c>
      <c r="BJ203" s="31">
        <f>IFERROR(SUMIFS(Sales!$J$4:$J$2834,Sales!$B$4:$B$2834,$B203,Sales!$G$4:$G$2834,$D203),"")</f>
        <v>40594.199999999997</v>
      </c>
      <c r="BK203" s="31">
        <f>IFERROR(SUMIFS(Sales!$M$4:$M$2834,Sales!$B$4:$B$2834,$B203,Sales!$G$4:$G$2834,$D203),"")</f>
        <v>17041.3</v>
      </c>
      <c r="BL203" s="31">
        <f>IFERROR(SUMIFS(Sales!$P$4:$P$2834,Sales!$B$4:$B$2834,$B203,Sales!$G$4:$G$2834,$D203),"")</f>
        <v>15787.9</v>
      </c>
      <c r="BM203" s="31">
        <f t="shared" si="96"/>
        <v>73423.399999999994</v>
      </c>
      <c r="BP203" s="36">
        <f t="shared" si="97"/>
        <v>0.81259894323485271</v>
      </c>
      <c r="BQ203" s="36">
        <f t="shared" si="98"/>
        <v>0.18740105676514729</v>
      </c>
      <c r="BR203" s="36">
        <f t="shared" si="99"/>
        <v>0.81258677383997069</v>
      </c>
      <c r="BS203" s="36">
        <f t="shared" si="100"/>
        <v>0.1874132261600292</v>
      </c>
    </row>
    <row r="204" spans="1:71" x14ac:dyDescent="0.35">
      <c r="A204" s="8">
        <v>2020</v>
      </c>
      <c r="B204" s="9">
        <v>10967</v>
      </c>
      <c r="C204" s="10" t="s">
        <v>327</v>
      </c>
      <c r="D204" s="10" t="s">
        <v>114</v>
      </c>
      <c r="E204" s="10" t="s">
        <v>54</v>
      </c>
      <c r="F204" s="11">
        <v>100.173</v>
      </c>
      <c r="G204" s="11">
        <v>164.77500000000001</v>
      </c>
      <c r="H204" s="11">
        <v>27.471</v>
      </c>
      <c r="I204" s="11">
        <v>0</v>
      </c>
      <c r="J204" s="11">
        <v>292.41899999999998</v>
      </c>
      <c r="K204" s="12">
        <v>1.7999999999999999E-2</v>
      </c>
      <c r="L204" s="12">
        <v>2.8000000000000001E-2</v>
      </c>
      <c r="M204" s="12">
        <v>1.0999999999999999E-2</v>
      </c>
      <c r="N204" s="12">
        <v>0</v>
      </c>
      <c r="O204" s="12">
        <v>5.7000000000000002E-2</v>
      </c>
      <c r="P204" s="13">
        <v>1555.135</v>
      </c>
      <c r="Q204" s="13">
        <v>1811.325</v>
      </c>
      <c r="R204" s="13">
        <v>412.065</v>
      </c>
      <c r="S204" s="13">
        <v>0</v>
      </c>
      <c r="T204" s="13">
        <v>3778.5250000000001</v>
      </c>
      <c r="U204" s="14">
        <v>1.7999999999999999E-2</v>
      </c>
      <c r="V204" s="14">
        <v>2.8000000000000001E-2</v>
      </c>
      <c r="W204" s="14">
        <v>1.0999999999999999E-2</v>
      </c>
      <c r="X204" s="14">
        <v>0</v>
      </c>
      <c r="Y204" s="14">
        <v>5.7000000000000002E-2</v>
      </c>
      <c r="Z204" s="11">
        <v>32.799999999999997</v>
      </c>
      <c r="AA204" s="11">
        <v>7.0149999999999997</v>
      </c>
      <c r="AB204" s="11">
        <v>1.923</v>
      </c>
      <c r="AC204" s="11">
        <v>0</v>
      </c>
      <c r="AD204" s="11">
        <v>41.738</v>
      </c>
      <c r="AE204" s="11">
        <v>4.9690000000000003</v>
      </c>
      <c r="AF204" s="11">
        <v>8.173</v>
      </c>
      <c r="AG204" s="11">
        <v>1.363</v>
      </c>
      <c r="AH204" s="11">
        <v>0</v>
      </c>
      <c r="AI204" s="11">
        <v>14.505000000000001</v>
      </c>
      <c r="AJ204" s="13">
        <v>32.799999999999997</v>
      </c>
      <c r="AK204" s="13">
        <v>7.0149999999999997</v>
      </c>
      <c r="AL204" s="13">
        <v>1.923</v>
      </c>
      <c r="AM204" s="13">
        <v>0</v>
      </c>
      <c r="AN204" s="13">
        <v>41.738</v>
      </c>
      <c r="AO204" s="13">
        <v>4.9690000000000003</v>
      </c>
      <c r="AP204" s="13">
        <v>8.173</v>
      </c>
      <c r="AQ204" s="13">
        <v>1.363</v>
      </c>
      <c r="AR204" s="13">
        <v>0</v>
      </c>
      <c r="AS204" s="13">
        <v>14.505000000000001</v>
      </c>
      <c r="AT204" s="15">
        <v>15.523999999999999</v>
      </c>
      <c r="AU204" s="15">
        <v>10.993</v>
      </c>
      <c r="AV204" s="15">
        <v>15</v>
      </c>
      <c r="AW204" s="15">
        <v>0</v>
      </c>
      <c r="AX204" s="10" t="s">
        <v>6</v>
      </c>
      <c r="AY204" s="10" t="str">
        <f>IFERROR(VLOOKUP(B204,Sales!$B$4:$H$2834,7,FALSE),"Not Found")</f>
        <v>Municipal</v>
      </c>
      <c r="AZ204" s="30">
        <f>IFERROR(SUMIFS(Sales!$K$4:$K$2834,Sales!$B$4:$B$2834,$B204,Sales!$G$4:$G$2834,$D204),"")</f>
        <v>53978</v>
      </c>
      <c r="BA204" s="30">
        <f>IFERROR(SUMIFS(Sales!$N$4:$N$2834,Sales!$B$4:$B$2834,$B204,Sales!$G$4:$G$2834,$D204),"")</f>
        <v>41709</v>
      </c>
      <c r="BB204" s="30">
        <f>IFERROR(SUMIFS(Sales!$Q$4:$Q$2834,Sales!$B$4:$B$2834,$B204,Sales!$G$4:$G$2834,$D204),"")</f>
        <v>118357</v>
      </c>
      <c r="BC204" s="30">
        <f t="shared" si="91"/>
        <v>214044</v>
      </c>
      <c r="BD204" s="33"/>
      <c r="BE204" s="35">
        <f t="shared" si="92"/>
        <v>1.8558116269591315E-3</v>
      </c>
      <c r="BF204" s="35">
        <f t="shared" si="93"/>
        <v>3.9505862044163136E-3</v>
      </c>
      <c r="BG204" s="35">
        <f t="shared" si="94"/>
        <v>2.3210287519960797E-4</v>
      </c>
      <c r="BH204" s="35">
        <f t="shared" si="95"/>
        <v>1.3661630318999832E-3</v>
      </c>
      <c r="BJ204" s="31">
        <f>IFERROR(SUMIFS(Sales!$J$4:$J$2834,Sales!$B$4:$B$2834,$B204,Sales!$G$4:$G$2834,$D204),"")</f>
        <v>5362</v>
      </c>
      <c r="BK204" s="31">
        <f>IFERROR(SUMIFS(Sales!$M$4:$M$2834,Sales!$B$4:$B$2834,$B204,Sales!$G$4:$G$2834,$D204),"")</f>
        <v>4101.2</v>
      </c>
      <c r="BL204" s="31">
        <f>IFERROR(SUMIFS(Sales!$P$4:$P$2834,Sales!$B$4:$B$2834,$B204,Sales!$G$4:$G$2834,$D204),"")</f>
        <v>8056.9</v>
      </c>
      <c r="BM204" s="31">
        <f t="shared" si="96"/>
        <v>17520.099999999999</v>
      </c>
      <c r="BP204" s="36">
        <f t="shared" si="97"/>
        <v>0.86843707802695325</v>
      </c>
      <c r="BQ204" s="36">
        <f t="shared" si="98"/>
        <v>0.1315629219730467</v>
      </c>
      <c r="BR204" s="36">
        <f t="shared" si="99"/>
        <v>0.48381509147991775</v>
      </c>
      <c r="BS204" s="36">
        <f t="shared" si="100"/>
        <v>0.51618490852008236</v>
      </c>
    </row>
    <row r="205" spans="1:71" x14ac:dyDescent="0.35">
      <c r="A205" s="8">
        <v>2020</v>
      </c>
      <c r="B205" s="9">
        <v>11018</v>
      </c>
      <c r="C205" s="10" t="s">
        <v>328</v>
      </c>
      <c r="D205" s="10" t="s">
        <v>114</v>
      </c>
      <c r="E205" s="10" t="s">
        <v>54</v>
      </c>
      <c r="F205" s="11">
        <v>581</v>
      </c>
      <c r="G205" s="11">
        <v>1436</v>
      </c>
      <c r="H205" s="11">
        <v>8921</v>
      </c>
      <c r="I205" s="11">
        <v>0</v>
      </c>
      <c r="J205" s="11">
        <v>10938</v>
      </c>
      <c r="K205" s="12">
        <v>0.6</v>
      </c>
      <c r="L205" s="12">
        <v>0.6</v>
      </c>
      <c r="M205" s="12">
        <v>1.6</v>
      </c>
      <c r="N205" s="12">
        <v>0</v>
      </c>
      <c r="O205" s="12">
        <v>2.8</v>
      </c>
      <c r="P205" s="13">
        <v>6972</v>
      </c>
      <c r="Q205" s="13">
        <v>17232</v>
      </c>
      <c r="R205" s="13">
        <v>107052</v>
      </c>
      <c r="S205" s="13">
        <v>0</v>
      </c>
      <c r="T205" s="13">
        <v>131256</v>
      </c>
      <c r="U205" s="14">
        <v>0.6</v>
      </c>
      <c r="V205" s="14">
        <v>0.6</v>
      </c>
      <c r="W205" s="14">
        <v>1.6</v>
      </c>
      <c r="X205" s="14">
        <v>0</v>
      </c>
      <c r="Y205" s="14">
        <v>2.8</v>
      </c>
      <c r="Z205" s="11">
        <v>642</v>
      </c>
      <c r="AA205" s="11">
        <v>222</v>
      </c>
      <c r="AB205" s="11">
        <v>476</v>
      </c>
      <c r="AC205" s="11">
        <v>0</v>
      </c>
      <c r="AD205" s="11">
        <v>1340</v>
      </c>
      <c r="AE205" s="11">
        <v>54.7</v>
      </c>
      <c r="AF205" s="11">
        <v>54.7</v>
      </c>
      <c r="AG205" s="11">
        <v>54.7</v>
      </c>
      <c r="AH205" s="11">
        <v>0</v>
      </c>
      <c r="AI205" s="11">
        <v>164.1</v>
      </c>
      <c r="AJ205" s="13">
        <v>642</v>
      </c>
      <c r="AK205" s="13">
        <v>222</v>
      </c>
      <c r="AL205" s="13">
        <v>476</v>
      </c>
      <c r="AM205" s="13">
        <v>0</v>
      </c>
      <c r="AN205" s="13">
        <v>1340</v>
      </c>
      <c r="AO205" s="13">
        <v>54.7</v>
      </c>
      <c r="AP205" s="13">
        <v>54.7</v>
      </c>
      <c r="AQ205" s="13">
        <v>54.7</v>
      </c>
      <c r="AR205" s="13">
        <v>0</v>
      </c>
      <c r="AS205" s="13">
        <v>164.1</v>
      </c>
      <c r="AT205" s="15">
        <v>12</v>
      </c>
      <c r="AU205" s="15">
        <v>12</v>
      </c>
      <c r="AV205" s="15">
        <v>12</v>
      </c>
      <c r="AW205" s="15">
        <v>0</v>
      </c>
      <c r="AX205" s="10" t="s">
        <v>6</v>
      </c>
      <c r="AY205" s="10" t="str">
        <f>IFERROR(VLOOKUP(B205,Sales!$B$4:$H$2834,7,FALSE),"Not Found")</f>
        <v>Municipal</v>
      </c>
      <c r="AZ205" s="30">
        <f>IFERROR(SUMIFS(Sales!$K$4:$K$2834,Sales!$B$4:$B$2834,$B205,Sales!$G$4:$G$2834,$D205),"")</f>
        <v>1284674</v>
      </c>
      <c r="BA205" s="30">
        <f>IFERROR(SUMIFS(Sales!$N$4:$N$2834,Sales!$B$4:$B$2834,$B205,Sales!$G$4:$G$2834,$D205),"")</f>
        <v>1367406</v>
      </c>
      <c r="BB205" s="30">
        <f>IFERROR(SUMIFS(Sales!$Q$4:$Q$2834,Sales!$B$4:$B$2834,$B205,Sales!$G$4:$G$2834,$D205),"")</f>
        <v>433625</v>
      </c>
      <c r="BC205" s="30">
        <f t="shared" si="91"/>
        <v>3085705</v>
      </c>
      <c r="BD205" s="33"/>
      <c r="BE205" s="35">
        <f t="shared" si="92"/>
        <v>4.5225481328336993E-4</v>
      </c>
      <c r="BF205" s="35">
        <f t="shared" si="93"/>
        <v>1.0501635944262348E-3</v>
      </c>
      <c r="BG205" s="35">
        <f t="shared" si="94"/>
        <v>2.0573075814355721E-2</v>
      </c>
      <c r="BH205" s="35">
        <f t="shared" si="95"/>
        <v>3.5447328892424909E-3</v>
      </c>
      <c r="BJ205" s="31">
        <f>IFERROR(SUMIFS(Sales!$J$4:$J$2834,Sales!$B$4:$B$2834,$B205,Sales!$G$4:$G$2834,$D205),"")</f>
        <v>125672.2</v>
      </c>
      <c r="BK205" s="31">
        <f>IFERROR(SUMIFS(Sales!$M$4:$M$2834,Sales!$B$4:$B$2834,$B205,Sales!$G$4:$G$2834,$D205),"")</f>
        <v>107708.6</v>
      </c>
      <c r="BL205" s="31">
        <f>IFERROR(SUMIFS(Sales!$P$4:$P$2834,Sales!$B$4:$B$2834,$B205,Sales!$G$4:$G$2834,$D205),"")</f>
        <v>29497.3</v>
      </c>
      <c r="BM205" s="31">
        <f t="shared" si="96"/>
        <v>262878.09999999998</v>
      </c>
      <c r="BP205" s="36">
        <f t="shared" si="97"/>
        <v>0.92148701019089985</v>
      </c>
      <c r="BQ205" s="36">
        <f t="shared" si="98"/>
        <v>7.8512989809100042E-2</v>
      </c>
      <c r="BR205" s="36">
        <f t="shared" si="99"/>
        <v>0.86450334406737672</v>
      </c>
      <c r="BS205" s="36">
        <f t="shared" si="100"/>
        <v>0.13549665593262322</v>
      </c>
    </row>
    <row r="206" spans="1:71" x14ac:dyDescent="0.35">
      <c r="A206" s="8">
        <v>2020</v>
      </c>
      <c r="B206" s="9">
        <v>11124</v>
      </c>
      <c r="C206" s="10" t="s">
        <v>329</v>
      </c>
      <c r="D206" s="10" t="s">
        <v>32</v>
      </c>
      <c r="E206" s="10" t="s">
        <v>33</v>
      </c>
      <c r="F206" s="11">
        <v>534.69500000000005</v>
      </c>
      <c r="G206" s="11">
        <v>1294.3499999999999</v>
      </c>
      <c r="H206" s="11">
        <v>513.62099999999998</v>
      </c>
      <c r="I206" s="11" t="s">
        <v>25</v>
      </c>
      <c r="J206" s="11">
        <v>2342.6660000000002</v>
      </c>
      <c r="K206" s="12">
        <v>9.5000000000000001E-2</v>
      </c>
      <c r="L206" s="12">
        <v>0.221</v>
      </c>
      <c r="M206" s="12">
        <v>0.42</v>
      </c>
      <c r="N206" s="12" t="s">
        <v>25</v>
      </c>
      <c r="O206" s="12">
        <v>0.73599999999999999</v>
      </c>
      <c r="P206" s="13">
        <v>6640.06</v>
      </c>
      <c r="Q206" s="13">
        <v>15453.846</v>
      </c>
      <c r="R206" s="13">
        <v>5136.21</v>
      </c>
      <c r="S206" s="13" t="s">
        <v>25</v>
      </c>
      <c r="T206" s="13">
        <v>27230.116000000002</v>
      </c>
      <c r="U206" s="14">
        <v>9.4E-2</v>
      </c>
      <c r="V206" s="14">
        <v>0.22</v>
      </c>
      <c r="W206" s="14">
        <v>0.42</v>
      </c>
      <c r="X206" s="14" t="s">
        <v>25</v>
      </c>
      <c r="Y206" s="14">
        <v>0.73399999999999999</v>
      </c>
      <c r="Z206" s="11">
        <v>237.52099999999999</v>
      </c>
      <c r="AA206" s="11">
        <v>152.99100000000001</v>
      </c>
      <c r="AB206" s="11">
        <v>7.1749999999999998</v>
      </c>
      <c r="AC206" s="11" t="s">
        <v>25</v>
      </c>
      <c r="AD206" s="11">
        <v>397.68700000000001</v>
      </c>
      <c r="AE206" s="11">
        <v>80.677999999999997</v>
      </c>
      <c r="AF206" s="11">
        <v>32.691000000000003</v>
      </c>
      <c r="AG206" s="11">
        <v>0.29699999999999999</v>
      </c>
      <c r="AH206" s="11" t="s">
        <v>25</v>
      </c>
      <c r="AI206" s="11">
        <v>113.666</v>
      </c>
      <c r="AJ206" s="13">
        <v>237.52099999999999</v>
      </c>
      <c r="AK206" s="13">
        <v>152.99100000000001</v>
      </c>
      <c r="AL206" s="13">
        <v>7.1749999999999998</v>
      </c>
      <c r="AM206" s="13" t="s">
        <v>25</v>
      </c>
      <c r="AN206" s="13">
        <v>397.68700000000001</v>
      </c>
      <c r="AO206" s="13">
        <v>80.677999999999997</v>
      </c>
      <c r="AP206" s="13">
        <v>32.691000000000003</v>
      </c>
      <c r="AQ206" s="13">
        <v>0.29699999999999999</v>
      </c>
      <c r="AR206" s="13" t="s">
        <v>25</v>
      </c>
      <c r="AS206" s="13">
        <v>113.666</v>
      </c>
      <c r="AT206" s="15">
        <v>13.606999999999999</v>
      </c>
      <c r="AU206" s="15">
        <v>11.98</v>
      </c>
      <c r="AV206" s="15">
        <v>10</v>
      </c>
      <c r="AW206" s="15" t="s">
        <v>25</v>
      </c>
      <c r="AX206" s="10" t="s">
        <v>6</v>
      </c>
      <c r="AY206" s="10" t="str">
        <f>IFERROR(VLOOKUP(B206,Sales!$B$4:$H$2834,7,FALSE),"Not Found")</f>
        <v>Municipal</v>
      </c>
      <c r="AZ206" s="30">
        <f>IFERROR(SUMIFS(Sales!$K$4:$K$2834,Sales!$B$4:$B$2834,$B206,Sales!$G$4:$G$2834,$D206),"")</f>
        <v>169283</v>
      </c>
      <c r="BA206" s="30">
        <f>IFERROR(SUMIFS(Sales!$N$4:$N$2834,Sales!$B$4:$B$2834,$B206,Sales!$G$4:$G$2834,$D206),"")</f>
        <v>154134</v>
      </c>
      <c r="BB206" s="30">
        <f>IFERROR(SUMIFS(Sales!$Q$4:$Q$2834,Sales!$B$4:$B$2834,$B206,Sales!$G$4:$G$2834,$D206),"")</f>
        <v>106174</v>
      </c>
      <c r="BC206" s="30">
        <f t="shared" si="91"/>
        <v>429591</v>
      </c>
      <c r="BD206" s="33"/>
      <c r="BE206" s="35">
        <f t="shared" si="92"/>
        <v>3.1585865089820008E-3</v>
      </c>
      <c r="BF206" s="35">
        <f t="shared" si="93"/>
        <v>8.3975631593288958E-3</v>
      </c>
      <c r="BG206" s="35">
        <f t="shared" si="94"/>
        <v>4.8375402640947873E-3</v>
      </c>
      <c r="BH206" s="35">
        <f t="shared" si="95"/>
        <v>5.4532473911231847E-3</v>
      </c>
      <c r="BJ206" s="31">
        <f>IFERROR(SUMIFS(Sales!$J$4:$J$2834,Sales!$B$4:$B$2834,$B206,Sales!$G$4:$G$2834,$D206),"")</f>
        <v>32901.5</v>
      </c>
      <c r="BK206" s="31">
        <f>IFERROR(SUMIFS(Sales!$M$4:$M$2834,Sales!$B$4:$B$2834,$B206,Sales!$G$4:$G$2834,$D206),"")</f>
        <v>27051.599999999999</v>
      </c>
      <c r="BL206" s="31">
        <f>IFERROR(SUMIFS(Sales!$P$4:$P$2834,Sales!$B$4:$B$2834,$B206,Sales!$G$4:$G$2834,$D206),"")</f>
        <v>14548.9</v>
      </c>
      <c r="BM206" s="31">
        <f t="shared" si="96"/>
        <v>74502</v>
      </c>
      <c r="BP206" s="36">
        <f t="shared" si="97"/>
        <v>0.74645426289837502</v>
      </c>
      <c r="BQ206" s="36">
        <f t="shared" si="98"/>
        <v>0.25354573710162509</v>
      </c>
      <c r="BR206" s="36">
        <f t="shared" si="99"/>
        <v>0.82921399505058146</v>
      </c>
      <c r="BS206" s="36">
        <f t="shared" si="100"/>
        <v>0.17078600494941856</v>
      </c>
    </row>
    <row r="207" spans="1:71" x14ac:dyDescent="0.35">
      <c r="A207" s="8">
        <v>2020</v>
      </c>
      <c r="B207" s="9">
        <v>11135</v>
      </c>
      <c r="C207" s="10" t="s">
        <v>330</v>
      </c>
      <c r="D207" s="10" t="s">
        <v>325</v>
      </c>
      <c r="E207" s="10" t="s">
        <v>272</v>
      </c>
      <c r="F207" s="11">
        <v>6.4489999999999998</v>
      </c>
      <c r="G207" s="11">
        <v>2461.3009999999999</v>
      </c>
      <c r="H207" s="11">
        <v>0</v>
      </c>
      <c r="I207" s="11">
        <v>0</v>
      </c>
      <c r="J207" s="11">
        <v>2467.75</v>
      </c>
      <c r="K207" s="12">
        <v>1.0999999999999999E-2</v>
      </c>
      <c r="L207" s="12">
        <v>0.46400000000000002</v>
      </c>
      <c r="M207" s="12">
        <v>0</v>
      </c>
      <c r="N207" s="12">
        <v>0</v>
      </c>
      <c r="O207" s="12">
        <v>0.47499999999999998</v>
      </c>
      <c r="P207" s="13">
        <v>25</v>
      </c>
      <c r="Q207" s="13">
        <v>24613.007000000001</v>
      </c>
      <c r="R207" s="13">
        <v>0</v>
      </c>
      <c r="S207" s="13">
        <v>0</v>
      </c>
      <c r="T207" s="13">
        <v>24638.007000000001</v>
      </c>
      <c r="U207" s="14">
        <v>1.0999999999999999E-2</v>
      </c>
      <c r="V207" s="14">
        <v>0.20499999999999999</v>
      </c>
      <c r="W207" s="14">
        <v>0</v>
      </c>
      <c r="X207" s="14">
        <v>0</v>
      </c>
      <c r="Y207" s="14">
        <v>0.216</v>
      </c>
      <c r="Z207" s="11">
        <v>0.89</v>
      </c>
      <c r="AA207" s="11">
        <v>61.890999999999998</v>
      </c>
      <c r="AB207" s="11">
        <v>0</v>
      </c>
      <c r="AC207" s="11">
        <v>0</v>
      </c>
      <c r="AD207" s="11">
        <v>62.780999999999999</v>
      </c>
      <c r="AE207" s="11">
        <v>1.44</v>
      </c>
      <c r="AF207" s="11">
        <v>8.16</v>
      </c>
      <c r="AG207" s="11">
        <v>0</v>
      </c>
      <c r="AH207" s="11">
        <v>0</v>
      </c>
      <c r="AI207" s="11">
        <v>9.6</v>
      </c>
      <c r="AJ207" s="13">
        <v>2.7410000000000001</v>
      </c>
      <c r="AK207" s="13">
        <v>73.156000000000006</v>
      </c>
      <c r="AL207" s="13">
        <v>0</v>
      </c>
      <c r="AM207" s="13">
        <v>0</v>
      </c>
      <c r="AN207" s="13">
        <v>75.897000000000006</v>
      </c>
      <c r="AO207" s="13">
        <v>1.1060000000000001</v>
      </c>
      <c r="AP207" s="13">
        <v>6.3250000000000002</v>
      </c>
      <c r="AQ207" s="13">
        <v>0</v>
      </c>
      <c r="AR207" s="13">
        <v>0</v>
      </c>
      <c r="AS207" s="13">
        <v>7.431</v>
      </c>
      <c r="AT207" s="15">
        <v>10.65</v>
      </c>
      <c r="AU207" s="15">
        <v>10</v>
      </c>
      <c r="AV207" s="15">
        <v>0</v>
      </c>
      <c r="AW207" s="15">
        <v>0</v>
      </c>
      <c r="AX207" s="10" t="s">
        <v>6</v>
      </c>
      <c r="AY207" s="10" t="str">
        <f>IFERROR(VLOOKUP(B207,Sales!$B$4:$H$2834,7,FALSE),"Not Found")</f>
        <v>Municipal</v>
      </c>
      <c r="AZ207" s="30">
        <f>IFERROR(SUMIFS(Sales!$K$4:$K$2834,Sales!$B$4:$B$2834,$B207,Sales!$G$4:$G$2834,$D207),"")</f>
        <v>106654</v>
      </c>
      <c r="BA207" s="30">
        <f>IFERROR(SUMIFS(Sales!$N$4:$N$2834,Sales!$B$4:$B$2834,$B207,Sales!$G$4:$G$2834,$D207),"")</f>
        <v>187182</v>
      </c>
      <c r="BB207" s="30">
        <f>IFERROR(SUMIFS(Sales!$Q$4:$Q$2834,Sales!$B$4:$B$2834,$B207,Sales!$G$4:$G$2834,$D207),"")</f>
        <v>97030</v>
      </c>
      <c r="BC207" s="30">
        <f t="shared" si="91"/>
        <v>390866</v>
      </c>
      <c r="BD207" s="33"/>
      <c r="BE207" s="35">
        <f t="shared" si="92"/>
        <v>6.0466555403454158E-5</v>
      </c>
      <c r="BF207" s="35">
        <f t="shared" si="93"/>
        <v>1.3149239777329015E-2</v>
      </c>
      <c r="BG207" s="35">
        <f t="shared" si="94"/>
        <v>0</v>
      </c>
      <c r="BH207" s="35">
        <f t="shared" si="95"/>
        <v>6.3135447954030281E-3</v>
      </c>
      <c r="BJ207" s="31">
        <f>IFERROR(SUMIFS(Sales!$J$4:$J$2834,Sales!$B$4:$B$2834,$B207,Sales!$G$4:$G$2834,$D207),"")</f>
        <v>11147.4</v>
      </c>
      <c r="BK207" s="31">
        <f>IFERROR(SUMIFS(Sales!$M$4:$M$2834,Sales!$B$4:$B$2834,$B207,Sales!$G$4:$G$2834,$D207),"")</f>
        <v>16738.099999999999</v>
      </c>
      <c r="BL207" s="31">
        <f>IFERROR(SUMIFS(Sales!$P$4:$P$2834,Sales!$B$4:$B$2834,$B207,Sales!$G$4:$G$2834,$D207),"")</f>
        <v>6633.8</v>
      </c>
      <c r="BM207" s="31">
        <f t="shared" si="96"/>
        <v>34519.300000000003</v>
      </c>
      <c r="BP207" s="36">
        <f t="shared" si="97"/>
        <v>0.38197424892703863</v>
      </c>
      <c r="BQ207" s="36">
        <f t="shared" si="98"/>
        <v>0.61802575107296132</v>
      </c>
      <c r="BR207" s="36">
        <f t="shared" si="99"/>
        <v>0.8835134402078485</v>
      </c>
      <c r="BS207" s="36">
        <f t="shared" si="100"/>
        <v>0.11648655979215143</v>
      </c>
    </row>
    <row r="208" spans="1:71" x14ac:dyDescent="0.35">
      <c r="A208" s="8">
        <v>2020</v>
      </c>
      <c r="B208" s="9">
        <v>11171</v>
      </c>
      <c r="C208" s="10" t="s">
        <v>331</v>
      </c>
      <c r="D208" s="10" t="s">
        <v>122</v>
      </c>
      <c r="E208" s="10" t="s">
        <v>123</v>
      </c>
      <c r="F208" s="11">
        <v>233909</v>
      </c>
      <c r="G208" s="11">
        <v>98286</v>
      </c>
      <c r="H208" s="11" t="s">
        <v>25</v>
      </c>
      <c r="I208" s="11" t="s">
        <v>25</v>
      </c>
      <c r="J208" s="11">
        <v>332195</v>
      </c>
      <c r="K208" s="12">
        <v>35.521999999999998</v>
      </c>
      <c r="L208" s="12">
        <v>18.489999999999998</v>
      </c>
      <c r="M208" s="12" t="s">
        <v>25</v>
      </c>
      <c r="N208" s="12" t="s">
        <v>25</v>
      </c>
      <c r="O208" s="12">
        <v>54.012</v>
      </c>
      <c r="P208" s="13">
        <v>2669190</v>
      </c>
      <c r="Q208" s="13">
        <v>1572576</v>
      </c>
      <c r="R208" s="13" t="s">
        <v>25</v>
      </c>
      <c r="S208" s="13" t="s">
        <v>25</v>
      </c>
      <c r="T208" s="13">
        <v>4241766</v>
      </c>
      <c r="U208" s="14">
        <v>35.106000000000002</v>
      </c>
      <c r="V208" s="14">
        <v>18.489999999999998</v>
      </c>
      <c r="W208" s="14" t="s">
        <v>25</v>
      </c>
      <c r="X208" s="14" t="s">
        <v>25</v>
      </c>
      <c r="Y208" s="14">
        <v>53.595999999999997</v>
      </c>
      <c r="Z208" s="11">
        <v>18155.733</v>
      </c>
      <c r="AA208" s="11">
        <v>28009.819</v>
      </c>
      <c r="AB208" s="11" t="s">
        <v>25</v>
      </c>
      <c r="AC208" s="11" t="s">
        <v>25</v>
      </c>
      <c r="AD208" s="11">
        <v>46165.552000000003</v>
      </c>
      <c r="AE208" s="11">
        <v>22914.348999999998</v>
      </c>
      <c r="AF208" s="11">
        <v>10034.907999999999</v>
      </c>
      <c r="AG208" s="11" t="s">
        <v>25</v>
      </c>
      <c r="AH208" s="11" t="s">
        <v>25</v>
      </c>
      <c r="AI208" s="11">
        <v>32949.256999999998</v>
      </c>
      <c r="AJ208" s="13">
        <v>18155.733</v>
      </c>
      <c r="AK208" s="13">
        <v>28009.819</v>
      </c>
      <c r="AL208" s="13" t="s">
        <v>25</v>
      </c>
      <c r="AM208" s="13" t="s">
        <v>25</v>
      </c>
      <c r="AN208" s="13">
        <v>46165.552000000003</v>
      </c>
      <c r="AO208" s="13">
        <v>22914.348999999998</v>
      </c>
      <c r="AP208" s="13">
        <v>10034.907999999999</v>
      </c>
      <c r="AQ208" s="13" t="s">
        <v>25</v>
      </c>
      <c r="AR208" s="13" t="s">
        <v>25</v>
      </c>
      <c r="AS208" s="13">
        <v>32949.256999999998</v>
      </c>
      <c r="AT208" s="15">
        <v>11.411</v>
      </c>
      <c r="AU208" s="15">
        <v>16</v>
      </c>
      <c r="AV208" s="15" t="s">
        <v>25</v>
      </c>
      <c r="AW208" s="15" t="s">
        <v>25</v>
      </c>
      <c r="AX208" s="10" t="s">
        <v>332</v>
      </c>
      <c r="AY208" s="10" t="str">
        <f>IFERROR(VLOOKUP(B208,Sales!$B$4:$H$2834,7,FALSE),"Not Found")</f>
        <v>State</v>
      </c>
      <c r="AZ208" s="30">
        <f>IFERROR(SUMIFS(Sales!$K$4:$K$2834,Sales!$B$4:$B$2834,$B208,Sales!$G$4:$G$2834,$D208),"")</f>
        <v>9567815</v>
      </c>
      <c r="BA208" s="30">
        <f>IFERROR(SUMIFS(Sales!$N$4:$N$2834,Sales!$B$4:$B$2834,$B208,Sales!$G$4:$G$2834,$D208),"")</f>
        <v>8738408</v>
      </c>
      <c r="BB208" s="30">
        <f>IFERROR(SUMIFS(Sales!$Q$4:$Q$2834,Sales!$B$4:$B$2834,$B208,Sales!$G$4:$G$2834,$D208),"")</f>
        <v>0</v>
      </c>
      <c r="BC208" s="30">
        <f t="shared" si="91"/>
        <v>18306223</v>
      </c>
      <c r="BD208" s="33"/>
      <c r="BE208" s="35">
        <f t="shared" si="92"/>
        <v>2.4447483568609971E-2</v>
      </c>
      <c r="BF208" s="35">
        <f t="shared" si="93"/>
        <v>1.1247586516903307E-2</v>
      </c>
      <c r="BG208" s="35" t="str">
        <f t="shared" si="94"/>
        <v/>
      </c>
      <c r="BH208" s="35">
        <f t="shared" si="95"/>
        <v>1.8146561417939681E-2</v>
      </c>
      <c r="BJ208" s="31">
        <f>IFERROR(SUMIFS(Sales!$J$4:$J$2834,Sales!$B$4:$B$2834,$B208,Sales!$G$4:$G$2834,$D208),"")</f>
        <v>2030351.1</v>
      </c>
      <c r="BK208" s="31">
        <f>IFERROR(SUMIFS(Sales!$M$4:$M$2834,Sales!$B$4:$B$2834,$B208,Sales!$G$4:$G$2834,$D208),"")</f>
        <v>1579597.9</v>
      </c>
      <c r="BL208" s="31">
        <f>IFERROR(SUMIFS(Sales!$P$4:$P$2834,Sales!$B$4:$B$2834,$B208,Sales!$G$4:$G$2834,$D208),"")</f>
        <v>0</v>
      </c>
      <c r="BM208" s="31">
        <f t="shared" si="96"/>
        <v>3609949</v>
      </c>
      <c r="BP208" s="36">
        <f t="shared" si="97"/>
        <v>0.44206712321635983</v>
      </c>
      <c r="BQ208" s="36">
        <f t="shared" si="98"/>
        <v>0.55793287678364023</v>
      </c>
      <c r="BR208" s="36" t="str">
        <f t="shared" si="99"/>
        <v/>
      </c>
      <c r="BS208" s="36" t="str">
        <f t="shared" si="100"/>
        <v/>
      </c>
    </row>
    <row r="209" spans="1:82" x14ac:dyDescent="0.35">
      <c r="A209" s="8">
        <v>2020</v>
      </c>
      <c r="B209" s="9">
        <v>11187</v>
      </c>
      <c r="C209" s="10" t="s">
        <v>333</v>
      </c>
      <c r="D209" s="10" t="s">
        <v>157</v>
      </c>
      <c r="E209" s="10" t="s">
        <v>158</v>
      </c>
      <c r="F209" s="11">
        <v>1075.0429999999999</v>
      </c>
      <c r="G209" s="11">
        <v>8050.223</v>
      </c>
      <c r="H209" s="11" t="s">
        <v>25</v>
      </c>
      <c r="I209" s="11" t="s">
        <v>25</v>
      </c>
      <c r="J209" s="11">
        <v>9125.2659999999996</v>
      </c>
      <c r="K209" s="12">
        <v>0.88400000000000001</v>
      </c>
      <c r="L209" s="12">
        <v>1.036</v>
      </c>
      <c r="M209" s="12" t="s">
        <v>25</v>
      </c>
      <c r="N209" s="12" t="s">
        <v>25</v>
      </c>
      <c r="O209" s="12">
        <v>1.92</v>
      </c>
      <c r="P209" s="13">
        <v>7415.8029999999999</v>
      </c>
      <c r="Q209" s="13">
        <v>107104.677</v>
      </c>
      <c r="R209" s="13" t="s">
        <v>25</v>
      </c>
      <c r="S209" s="13" t="s">
        <v>25</v>
      </c>
      <c r="T209" s="13">
        <v>114520.48</v>
      </c>
      <c r="U209" s="14">
        <v>0.88400000000000001</v>
      </c>
      <c r="V209" s="14">
        <v>1.036</v>
      </c>
      <c r="W209" s="14" t="s">
        <v>25</v>
      </c>
      <c r="X209" s="14" t="s">
        <v>25</v>
      </c>
      <c r="Y209" s="14">
        <v>1.92</v>
      </c>
      <c r="Z209" s="11">
        <v>138.702</v>
      </c>
      <c r="AA209" s="11">
        <v>1901.0239999999999</v>
      </c>
      <c r="AB209" s="11" t="s">
        <v>25</v>
      </c>
      <c r="AC209" s="11" t="s">
        <v>25</v>
      </c>
      <c r="AD209" s="11">
        <v>2039.7260000000001</v>
      </c>
      <c r="AE209" s="11">
        <v>303.202</v>
      </c>
      <c r="AF209" s="11">
        <v>376.36900000000003</v>
      </c>
      <c r="AG209" s="11" t="s">
        <v>25</v>
      </c>
      <c r="AH209" s="11" t="s">
        <v>25</v>
      </c>
      <c r="AI209" s="11">
        <v>679.57100000000003</v>
      </c>
      <c r="AJ209" s="13">
        <v>138.702</v>
      </c>
      <c r="AK209" s="13">
        <v>1901.24</v>
      </c>
      <c r="AL209" s="13" t="s">
        <v>25</v>
      </c>
      <c r="AM209" s="13" t="s">
        <v>25</v>
      </c>
      <c r="AN209" s="13">
        <v>2039.942</v>
      </c>
      <c r="AO209" s="13">
        <v>303.202</v>
      </c>
      <c r="AP209" s="13">
        <v>376.36900000000003</v>
      </c>
      <c r="AQ209" s="13" t="s">
        <v>25</v>
      </c>
      <c r="AR209" s="13" t="s">
        <v>25</v>
      </c>
      <c r="AS209" s="13">
        <v>679.57100000000003</v>
      </c>
      <c r="AT209" s="15">
        <v>6.8979999999999997</v>
      </c>
      <c r="AU209" s="15">
        <v>13.305</v>
      </c>
      <c r="AV209" s="15" t="s">
        <v>25</v>
      </c>
      <c r="AW209" s="15" t="s">
        <v>25</v>
      </c>
      <c r="AX209" s="10" t="s">
        <v>334</v>
      </c>
      <c r="AY209" s="10" t="str">
        <f>IFERROR(VLOOKUP(B209,Sales!$B$4:$H$2834,7,FALSE),"Not Found")</f>
        <v>Municipal</v>
      </c>
      <c r="AZ209" s="30">
        <f>IFERROR(SUMIFS(Sales!$K$4:$K$2834,Sales!$B$4:$B$2834,$B209,Sales!$G$4:$G$2834,$D209),"")</f>
        <v>340863</v>
      </c>
      <c r="BA209" s="30">
        <f>IFERROR(SUMIFS(Sales!$N$4:$N$2834,Sales!$B$4:$B$2834,$B209,Sales!$G$4:$G$2834,$D209),"")</f>
        <v>342233</v>
      </c>
      <c r="BB209" s="30">
        <f>IFERROR(SUMIFS(Sales!$Q$4:$Q$2834,Sales!$B$4:$B$2834,$B209,Sales!$G$4:$G$2834,$D209),"")</f>
        <v>125037</v>
      </c>
      <c r="BC209" s="30">
        <f t="shared" si="91"/>
        <v>808133</v>
      </c>
      <c r="BD209" s="33"/>
      <c r="BE209" s="35">
        <f t="shared" si="92"/>
        <v>3.1538858720365657E-3</v>
      </c>
      <c r="BF209" s="35">
        <f t="shared" si="93"/>
        <v>2.3522638085748598E-2</v>
      </c>
      <c r="BG209" s="35" t="str">
        <f t="shared" si="94"/>
        <v/>
      </c>
      <c r="BH209" s="35">
        <f t="shared" si="95"/>
        <v>1.1291787366683454E-2</v>
      </c>
      <c r="BJ209" s="31">
        <f>IFERROR(SUMIFS(Sales!$J$4:$J$2834,Sales!$B$4:$B$2834,$B209,Sales!$G$4:$G$2834,$D209),"")</f>
        <v>34950.699999999997</v>
      </c>
      <c r="BK209" s="31">
        <f>IFERROR(SUMIFS(Sales!$M$4:$M$2834,Sales!$B$4:$B$2834,$B209,Sales!$G$4:$G$2834,$D209),"")</f>
        <v>29075.7</v>
      </c>
      <c r="BL209" s="31">
        <f>IFERROR(SUMIFS(Sales!$P$4:$P$2834,Sales!$B$4:$B$2834,$B209,Sales!$G$4:$G$2834,$D209),"")</f>
        <v>8911.7000000000007</v>
      </c>
      <c r="BM209" s="31">
        <f t="shared" si="96"/>
        <v>72938.099999999991</v>
      </c>
      <c r="BP209" s="36">
        <f t="shared" si="97"/>
        <v>0.31387360150620947</v>
      </c>
      <c r="BQ209" s="36">
        <f t="shared" si="98"/>
        <v>0.68612639849379053</v>
      </c>
      <c r="BR209" s="36" t="str">
        <f t="shared" si="99"/>
        <v/>
      </c>
      <c r="BS209" s="36" t="str">
        <f t="shared" si="100"/>
        <v/>
      </c>
    </row>
    <row r="210" spans="1:82" x14ac:dyDescent="0.35">
      <c r="A210" s="8">
        <v>2020</v>
      </c>
      <c r="B210" s="9">
        <v>11208</v>
      </c>
      <c r="C210" s="10" t="s">
        <v>335</v>
      </c>
      <c r="D210" s="10" t="s">
        <v>32</v>
      </c>
      <c r="E210" s="10" t="s">
        <v>103</v>
      </c>
      <c r="F210" s="11">
        <v>45930</v>
      </c>
      <c r="G210" s="11">
        <v>203272</v>
      </c>
      <c r="H210" s="11" t="s">
        <v>25</v>
      </c>
      <c r="I210" s="11" t="s">
        <v>25</v>
      </c>
      <c r="J210" s="11">
        <v>249202</v>
      </c>
      <c r="K210" s="12">
        <v>27.8</v>
      </c>
      <c r="L210" s="12">
        <v>33.5</v>
      </c>
      <c r="M210" s="12" t="s">
        <v>25</v>
      </c>
      <c r="N210" s="12" t="s">
        <v>25</v>
      </c>
      <c r="O210" s="12">
        <v>61.3</v>
      </c>
      <c r="P210" s="13">
        <v>539906</v>
      </c>
      <c r="Q210" s="13">
        <v>2067084</v>
      </c>
      <c r="R210" s="13" t="s">
        <v>25</v>
      </c>
      <c r="S210" s="13" t="s">
        <v>25</v>
      </c>
      <c r="T210" s="13">
        <v>2606990</v>
      </c>
      <c r="U210" s="14">
        <v>27.8</v>
      </c>
      <c r="V210" s="14">
        <v>33.5</v>
      </c>
      <c r="W210" s="14" t="s">
        <v>25</v>
      </c>
      <c r="X210" s="14" t="s">
        <v>25</v>
      </c>
      <c r="Y210" s="14">
        <v>61.3</v>
      </c>
      <c r="Z210" s="11">
        <v>38973</v>
      </c>
      <c r="AA210" s="11">
        <v>87648</v>
      </c>
      <c r="AB210" s="11" t="s">
        <v>25</v>
      </c>
      <c r="AC210" s="11" t="s">
        <v>25</v>
      </c>
      <c r="AD210" s="11">
        <v>126621</v>
      </c>
      <c r="AE210" s="11">
        <v>26527</v>
      </c>
      <c r="AF210" s="11">
        <v>35936</v>
      </c>
      <c r="AG210" s="11" t="s">
        <v>25</v>
      </c>
      <c r="AH210" s="11" t="s">
        <v>25</v>
      </c>
      <c r="AI210" s="11">
        <v>62463</v>
      </c>
      <c r="AJ210" s="13">
        <v>38973</v>
      </c>
      <c r="AK210" s="13">
        <v>87648</v>
      </c>
      <c r="AL210" s="13" t="s">
        <v>25</v>
      </c>
      <c r="AM210" s="13" t="s">
        <v>25</v>
      </c>
      <c r="AN210" s="13">
        <v>126621</v>
      </c>
      <c r="AO210" s="13">
        <v>26527</v>
      </c>
      <c r="AP210" s="13">
        <v>35936</v>
      </c>
      <c r="AQ210" s="13" t="s">
        <v>25</v>
      </c>
      <c r="AR210" s="13" t="s">
        <v>25</v>
      </c>
      <c r="AS210" s="13">
        <v>62463</v>
      </c>
      <c r="AT210" s="15">
        <v>12.704000000000001</v>
      </c>
      <c r="AU210" s="15">
        <v>11.47</v>
      </c>
      <c r="AV210" s="15" t="s">
        <v>25</v>
      </c>
      <c r="AW210" s="15" t="s">
        <v>25</v>
      </c>
      <c r="AX210" s="10" t="s">
        <v>336</v>
      </c>
      <c r="AY210" s="10" t="str">
        <f>IFERROR(VLOOKUP(B210,Sales!$B$4:$H$2834,7,FALSE),"Not Found")</f>
        <v>Municipal</v>
      </c>
      <c r="AZ210" s="30">
        <f>IFERROR(SUMIFS(Sales!$K$4:$K$2834,Sales!$B$4:$B$2834,$B210,Sales!$G$4:$G$2834,$D210),"")</f>
        <v>8584348</v>
      </c>
      <c r="BA210" s="30">
        <f>IFERROR(SUMIFS(Sales!$N$4:$N$2834,Sales!$B$4:$B$2834,$B210,Sales!$G$4:$G$2834,$D210),"")</f>
        <v>11108236</v>
      </c>
      <c r="BB210" s="30">
        <f>IFERROR(SUMIFS(Sales!$Q$4:$Q$2834,Sales!$B$4:$B$2834,$B210,Sales!$G$4:$G$2834,$D210),"")</f>
        <v>1150178</v>
      </c>
      <c r="BC210" s="30">
        <f t="shared" si="91"/>
        <v>20842762</v>
      </c>
      <c r="BD210" s="33"/>
      <c r="BE210" s="35">
        <f t="shared" si="92"/>
        <v>5.3504354669684871E-3</v>
      </c>
      <c r="BF210" s="35">
        <f t="shared" si="93"/>
        <v>1.8299215104900544E-2</v>
      </c>
      <c r="BG210" s="35" t="str">
        <f t="shared" si="94"/>
        <v/>
      </c>
      <c r="BH210" s="35">
        <f t="shared" si="95"/>
        <v>1.195628487241758E-2</v>
      </c>
      <c r="BJ210" s="31">
        <f>IFERROR(SUMIFS(Sales!$J$4:$J$2834,Sales!$B$4:$B$2834,$B210,Sales!$G$4:$G$2834,$D210),"")</f>
        <v>1771318.1</v>
      </c>
      <c r="BK210" s="31">
        <f>IFERROR(SUMIFS(Sales!$M$4:$M$2834,Sales!$B$4:$B$2834,$B210,Sales!$G$4:$G$2834,$D210),"")</f>
        <v>2088712.8</v>
      </c>
      <c r="BL210" s="31">
        <f>IFERROR(SUMIFS(Sales!$P$4:$P$2834,Sales!$B$4:$B$2834,$B210,Sales!$G$4:$G$2834,$D210),"")</f>
        <v>205220.3</v>
      </c>
      <c r="BM210" s="31">
        <f t="shared" si="96"/>
        <v>4065251.2</v>
      </c>
      <c r="BP210" s="36">
        <f t="shared" si="97"/>
        <v>0.5950076335877863</v>
      </c>
      <c r="BQ210" s="36">
        <f t="shared" si="98"/>
        <v>0.40499236641221376</v>
      </c>
      <c r="BR210" s="36" t="str">
        <f t="shared" si="99"/>
        <v/>
      </c>
      <c r="BS210" s="36" t="str">
        <f t="shared" si="100"/>
        <v/>
      </c>
    </row>
    <row r="211" spans="1:82" x14ac:dyDescent="0.35">
      <c r="A211" s="8">
        <v>2020</v>
      </c>
      <c r="B211" s="9">
        <v>11241</v>
      </c>
      <c r="C211" s="10" t="s">
        <v>337</v>
      </c>
      <c r="D211" s="10" t="s">
        <v>338</v>
      </c>
      <c r="E211" s="10" t="s">
        <v>36</v>
      </c>
      <c r="F211" s="11">
        <v>23322</v>
      </c>
      <c r="G211" s="11">
        <v>25141</v>
      </c>
      <c r="H211" s="11"/>
      <c r="I211" s="11" t="s">
        <v>25</v>
      </c>
      <c r="J211" s="11">
        <v>48463</v>
      </c>
      <c r="K211" s="12">
        <v>4.54</v>
      </c>
      <c r="L211" s="12">
        <v>4.12</v>
      </c>
      <c r="M211" s="12" t="s">
        <v>25</v>
      </c>
      <c r="N211" s="12" t="s">
        <v>25</v>
      </c>
      <c r="O211" s="12">
        <v>8.66</v>
      </c>
      <c r="P211" s="13">
        <v>389807</v>
      </c>
      <c r="Q211" s="13">
        <v>375575</v>
      </c>
      <c r="R211" s="13" t="s">
        <v>25</v>
      </c>
      <c r="S211" s="13" t="s">
        <v>25</v>
      </c>
      <c r="T211" s="13">
        <v>765382</v>
      </c>
      <c r="U211" s="14">
        <v>4.54</v>
      </c>
      <c r="V211" s="14">
        <v>4.12</v>
      </c>
      <c r="W211" s="14" t="s">
        <v>25</v>
      </c>
      <c r="X211" s="14" t="s">
        <v>25</v>
      </c>
      <c r="Y211" s="14">
        <v>8.66</v>
      </c>
      <c r="Z211" s="11">
        <v>2732</v>
      </c>
      <c r="AA211" s="11">
        <v>2174</v>
      </c>
      <c r="AB211" s="11"/>
      <c r="AC211" s="11" t="s">
        <v>25</v>
      </c>
      <c r="AD211" s="11">
        <v>4906</v>
      </c>
      <c r="AE211" s="11">
        <v>2148</v>
      </c>
      <c r="AF211" s="11">
        <v>1779</v>
      </c>
      <c r="AG211" s="11"/>
      <c r="AH211" s="11" t="s">
        <v>25</v>
      </c>
      <c r="AI211" s="11">
        <v>3927</v>
      </c>
      <c r="AJ211" s="13">
        <v>2732</v>
      </c>
      <c r="AK211" s="13">
        <v>2174</v>
      </c>
      <c r="AL211" s="13" t="s">
        <v>25</v>
      </c>
      <c r="AM211" s="13" t="s">
        <v>25</v>
      </c>
      <c r="AN211" s="13">
        <v>4906</v>
      </c>
      <c r="AO211" s="13">
        <v>2148</v>
      </c>
      <c r="AP211" s="13">
        <v>2174</v>
      </c>
      <c r="AQ211" s="13" t="s">
        <v>25</v>
      </c>
      <c r="AR211" s="13" t="s">
        <v>25</v>
      </c>
      <c r="AS211" s="13">
        <v>4322</v>
      </c>
      <c r="AT211" s="15">
        <v>17.077999999999999</v>
      </c>
      <c r="AU211" s="15">
        <v>19.536000000000001</v>
      </c>
      <c r="AV211" s="15" t="s">
        <v>25</v>
      </c>
      <c r="AW211" s="15" t="s">
        <v>25</v>
      </c>
      <c r="AX211" s="10" t="s">
        <v>6</v>
      </c>
      <c r="AY211" s="10" t="str">
        <f>IFERROR(VLOOKUP(B211,Sales!$B$4:$H$2834,7,FALSE),"Not Found")</f>
        <v>Investor Owned</v>
      </c>
      <c r="AZ211" s="30">
        <f>IFERROR(SUMIFS(Sales!$K$4:$K$2834,Sales!$B$4:$B$2834,$B211,Sales!$G$4:$G$2834,$D211),"")</f>
        <v>13771171</v>
      </c>
      <c r="BA211" s="30">
        <f>IFERROR(SUMIFS(Sales!$N$4:$N$2834,Sales!$B$4:$B$2834,$B211,Sales!$G$4:$G$2834,$D211),"")</f>
        <v>11244437</v>
      </c>
      <c r="BB211" s="30">
        <f>IFERROR(SUMIFS(Sales!$Q$4:$Q$2834,Sales!$B$4:$B$2834,$B211,Sales!$G$4:$G$2834,$D211),"")</f>
        <v>28880742</v>
      </c>
      <c r="BC211" s="30">
        <f t="shared" si="91"/>
        <v>53896350</v>
      </c>
      <c r="BD211" s="33"/>
      <c r="BE211" s="35">
        <f t="shared" si="92"/>
        <v>1.693537898846801E-3</v>
      </c>
      <c r="BF211" s="35">
        <f t="shared" si="93"/>
        <v>2.2358611640582804E-3</v>
      </c>
      <c r="BG211" s="35">
        <f t="shared" si="94"/>
        <v>0</v>
      </c>
      <c r="BH211" s="35">
        <f t="shared" si="95"/>
        <v>8.9918890611330818E-4</v>
      </c>
      <c r="BJ211" s="31">
        <f>IFERROR(SUMIFS(Sales!$J$4:$J$2834,Sales!$B$4:$B$2834,$B211,Sales!$G$4:$G$2834,$D211),"")</f>
        <v>1260496.3</v>
      </c>
      <c r="BK211" s="31">
        <f>IFERROR(SUMIFS(Sales!$M$4:$M$2834,Sales!$B$4:$B$2834,$B211,Sales!$G$4:$G$2834,$D211),"")</f>
        <v>948395.4</v>
      </c>
      <c r="BL211" s="31">
        <f>IFERROR(SUMIFS(Sales!$P$4:$P$2834,Sales!$B$4:$B$2834,$B211,Sales!$G$4:$G$2834,$D211),"")</f>
        <v>1306968.6000000001</v>
      </c>
      <c r="BM211" s="31">
        <f t="shared" si="96"/>
        <v>3515860.3000000003</v>
      </c>
      <c r="BP211" s="36">
        <f t="shared" si="97"/>
        <v>0.55983606557377052</v>
      </c>
      <c r="BQ211" s="36">
        <f t="shared" si="98"/>
        <v>0.44016393442622953</v>
      </c>
      <c r="BR211" s="36">
        <f t="shared" si="99"/>
        <v>0.54996205413609911</v>
      </c>
      <c r="BS211" s="36">
        <f t="shared" si="100"/>
        <v>0.45003794586390083</v>
      </c>
      <c r="BV211" s="38">
        <f t="shared" ref="BV211:BV212" si="101">IFERROR((G211+H211)/$BV$3,"")</f>
        <v>2.3811246644395733E-3</v>
      </c>
      <c r="BW211" s="37">
        <f t="shared" ref="BW211:BW212" si="102">IFERROR(BR211*BV211,"")</f>
        <v>1.3095282116093174E-3</v>
      </c>
      <c r="BX211" s="37">
        <f t="shared" ref="BX211:BX212" si="103">IFERROR(BS211*BV211,"")</f>
        <v>1.0715964528302557E-3</v>
      </c>
      <c r="CB211" s="38">
        <f t="shared" ref="CB211:CB212" si="104">IFERROR((F211)/$CB$3,"")</f>
        <v>2.3366845650171809E-3</v>
      </c>
      <c r="CC211" s="37">
        <f t="shared" ref="CC211:CC212" si="105">IFERROR(BP211*CB211,"")</f>
        <v>1.308160293366176E-3</v>
      </c>
      <c r="CD211" s="37">
        <f t="shared" ref="CD211:CD212" si="106">IFERROR(BQ211*CB211,"")</f>
        <v>1.0285242716510051E-3</v>
      </c>
    </row>
    <row r="212" spans="1:82" x14ac:dyDescent="0.35">
      <c r="A212" s="8">
        <v>2020</v>
      </c>
      <c r="B212" s="9">
        <v>11249</v>
      </c>
      <c r="C212" s="10" t="s">
        <v>339</v>
      </c>
      <c r="D212" s="10" t="s">
        <v>79</v>
      </c>
      <c r="E212" s="10" t="s">
        <v>309</v>
      </c>
      <c r="F212" s="11">
        <v>3202.7069999999999</v>
      </c>
      <c r="G212" s="11">
        <v>41346.974000000002</v>
      </c>
      <c r="H212" s="11">
        <v>0</v>
      </c>
      <c r="I212" s="11">
        <v>0</v>
      </c>
      <c r="J212" s="11">
        <v>44549.680999999997</v>
      </c>
      <c r="K212" s="12">
        <v>0</v>
      </c>
      <c r="L212" s="12">
        <v>7.8090000000000002</v>
      </c>
      <c r="M212" s="12">
        <v>0</v>
      </c>
      <c r="N212" s="12">
        <v>0</v>
      </c>
      <c r="O212" s="12">
        <v>7.8090000000000002</v>
      </c>
      <c r="P212" s="13">
        <v>64054.15</v>
      </c>
      <c r="Q212" s="13">
        <v>826939.48</v>
      </c>
      <c r="R212" s="13">
        <v>0</v>
      </c>
      <c r="S212" s="13">
        <v>0</v>
      </c>
      <c r="T212" s="13">
        <v>890993.63</v>
      </c>
      <c r="U212" s="14">
        <v>0</v>
      </c>
      <c r="V212" s="14">
        <v>7.8090000000000002</v>
      </c>
      <c r="W212" s="14">
        <v>0</v>
      </c>
      <c r="X212" s="14">
        <v>0</v>
      </c>
      <c r="Y212" s="14">
        <v>7.8090000000000002</v>
      </c>
      <c r="Z212" s="11">
        <v>0</v>
      </c>
      <c r="AA212" s="11">
        <v>1.2869999999999999</v>
      </c>
      <c r="AB212" s="11">
        <v>0</v>
      </c>
      <c r="AC212" s="11">
        <v>0</v>
      </c>
      <c r="AD212" s="11">
        <v>1.2869999999999999</v>
      </c>
      <c r="AE212" s="11">
        <v>5.5190000000000001</v>
      </c>
      <c r="AF212" s="11">
        <v>0.98499999999999999</v>
      </c>
      <c r="AG212" s="11">
        <v>0</v>
      </c>
      <c r="AH212" s="11">
        <v>0</v>
      </c>
      <c r="AI212" s="11">
        <v>6.5039999999999996</v>
      </c>
      <c r="AJ212" s="13">
        <v>0</v>
      </c>
      <c r="AK212" s="13">
        <v>1.2869999999999999</v>
      </c>
      <c r="AL212" s="13">
        <v>0</v>
      </c>
      <c r="AM212" s="13">
        <v>0</v>
      </c>
      <c r="AN212" s="13">
        <v>1.2869999999999999</v>
      </c>
      <c r="AO212" s="13">
        <v>5.5190000000000001</v>
      </c>
      <c r="AP212" s="13">
        <v>0.98499999999999999</v>
      </c>
      <c r="AQ212" s="13">
        <v>0</v>
      </c>
      <c r="AR212" s="13">
        <v>0</v>
      </c>
      <c r="AS212" s="13">
        <v>6.5039999999999996</v>
      </c>
      <c r="AT212" s="15">
        <v>20</v>
      </c>
      <c r="AU212" s="15">
        <v>20</v>
      </c>
      <c r="AV212" s="15">
        <v>0</v>
      </c>
      <c r="AW212" s="15">
        <v>0</v>
      </c>
      <c r="AX212" s="10" t="s">
        <v>340</v>
      </c>
      <c r="AY212" s="10" t="str">
        <f>IFERROR(VLOOKUP(B212,Sales!$B$4:$H$2834,7,FALSE),"Not Found")</f>
        <v>Investor Owned</v>
      </c>
      <c r="AZ212" s="30">
        <f>IFERROR(SUMIFS(Sales!$K$4:$K$2834,Sales!$B$4:$B$2834,$B212,Sales!$G$4:$G$2834,$D212),"")</f>
        <v>4122473</v>
      </c>
      <c r="BA212" s="30">
        <f>IFERROR(SUMIFS(Sales!$N$4:$N$2834,Sales!$B$4:$B$2834,$B212,Sales!$G$4:$G$2834,$D212),"")</f>
        <v>4526191</v>
      </c>
      <c r="BB212" s="30">
        <f>IFERROR(SUMIFS(Sales!$Q$4:$Q$2834,Sales!$B$4:$B$2834,$B212,Sales!$G$4:$G$2834,$D212),"")</f>
        <v>2359385</v>
      </c>
      <c r="BC212" s="30">
        <f t="shared" si="91"/>
        <v>11008049</v>
      </c>
      <c r="BD212" s="33"/>
      <c r="BE212" s="35">
        <f t="shared" si="92"/>
        <v>7.7688974554836383E-4</v>
      </c>
      <c r="BF212" s="35">
        <f t="shared" si="93"/>
        <v>9.1350484325562042E-3</v>
      </c>
      <c r="BG212" s="35">
        <f t="shared" si="94"/>
        <v>0</v>
      </c>
      <c r="BH212" s="35">
        <f t="shared" si="95"/>
        <v>4.0470096926349076E-3</v>
      </c>
      <c r="BJ212" s="31">
        <f>IFERROR(SUMIFS(Sales!$J$4:$J$2834,Sales!$B$4:$B$2834,$B212,Sales!$G$4:$G$2834,$D212),"")</f>
        <v>465439.7</v>
      </c>
      <c r="BK212" s="31">
        <f>IFERROR(SUMIFS(Sales!$M$4:$M$2834,Sales!$B$4:$B$2834,$B212,Sales!$G$4:$G$2834,$D212),"")</f>
        <v>462438.2</v>
      </c>
      <c r="BL212" s="31">
        <f>IFERROR(SUMIFS(Sales!$P$4:$P$2834,Sales!$B$4:$B$2834,$B212,Sales!$G$4:$G$2834,$D212),"")</f>
        <v>166121.79999999999</v>
      </c>
      <c r="BM212" s="31">
        <f t="shared" si="96"/>
        <v>1093999.7</v>
      </c>
      <c r="BP212" s="36">
        <f t="shared" si="97"/>
        <v>0</v>
      </c>
      <c r="BQ212" s="36">
        <f t="shared" si="98"/>
        <v>1</v>
      </c>
      <c r="BR212" s="36">
        <f t="shared" si="99"/>
        <v>0.56646126760563387</v>
      </c>
      <c r="BS212" s="36">
        <f t="shared" si="100"/>
        <v>0.43353873239436624</v>
      </c>
      <c r="BV212" s="38">
        <f t="shared" si="101"/>
        <v>3.9160057114411423E-3</v>
      </c>
      <c r="BW212" s="37">
        <f t="shared" si="102"/>
        <v>2.2182655592538516E-3</v>
      </c>
      <c r="BX212" s="37">
        <f t="shared" si="103"/>
        <v>1.6977401521872911E-3</v>
      </c>
      <c r="CB212" s="38">
        <f t="shared" si="104"/>
        <v>3.2088654545804309E-4</v>
      </c>
      <c r="CC212" s="37">
        <f t="shared" si="105"/>
        <v>0</v>
      </c>
      <c r="CD212" s="37">
        <f t="shared" si="106"/>
        <v>3.2088654545804309E-4</v>
      </c>
    </row>
    <row r="213" spans="1:82" x14ac:dyDescent="0.35">
      <c r="A213" s="8">
        <v>2020</v>
      </c>
      <c r="B213" s="9">
        <v>11251</v>
      </c>
      <c r="C213" s="10" t="s">
        <v>341</v>
      </c>
      <c r="D213" s="10" t="s">
        <v>114</v>
      </c>
      <c r="E213" s="10" t="s">
        <v>54</v>
      </c>
      <c r="F213" s="11">
        <v>684.75099999999998</v>
      </c>
      <c r="G213" s="11">
        <v>675.28899999999999</v>
      </c>
      <c r="H213" s="11">
        <v>4763.1350000000002</v>
      </c>
      <c r="I213" s="11" t="s">
        <v>25</v>
      </c>
      <c r="J213" s="11">
        <v>6123.1750000000002</v>
      </c>
      <c r="K213" s="12">
        <v>0.14799999999999999</v>
      </c>
      <c r="L213" s="12">
        <v>0.11899999999999999</v>
      </c>
      <c r="M213" s="12">
        <v>0.377</v>
      </c>
      <c r="N213" s="12" t="s">
        <v>25</v>
      </c>
      <c r="O213" s="12">
        <v>0.64400000000000002</v>
      </c>
      <c r="P213" s="13">
        <v>8381.3989999999994</v>
      </c>
      <c r="Q213" s="13">
        <v>7812.5479999999998</v>
      </c>
      <c r="R213" s="13">
        <v>50930.300999999999</v>
      </c>
      <c r="S213" s="13" t="s">
        <v>25</v>
      </c>
      <c r="T213" s="13">
        <v>67124.248000000007</v>
      </c>
      <c r="U213" s="14">
        <v>0.14799999999999999</v>
      </c>
      <c r="V213" s="14">
        <v>0.11899999999999999</v>
      </c>
      <c r="W213" s="14">
        <v>0.377</v>
      </c>
      <c r="X213" s="14" t="s">
        <v>25</v>
      </c>
      <c r="Y213" s="14">
        <v>0.64400000000000002</v>
      </c>
      <c r="Z213" s="11">
        <v>199.69900000000001</v>
      </c>
      <c r="AA213" s="11">
        <v>52.253</v>
      </c>
      <c r="AB213" s="11">
        <v>123.52</v>
      </c>
      <c r="AC213" s="11" t="s">
        <v>25</v>
      </c>
      <c r="AD213" s="11">
        <v>375.47199999999998</v>
      </c>
      <c r="AE213" s="11">
        <v>11.914999999999999</v>
      </c>
      <c r="AF213" s="11">
        <v>11.750999999999999</v>
      </c>
      <c r="AG213" s="11">
        <v>82.882000000000005</v>
      </c>
      <c r="AH213" s="11" t="s">
        <v>25</v>
      </c>
      <c r="AI213" s="11">
        <v>106.548</v>
      </c>
      <c r="AJ213" s="13">
        <v>199.69900000000001</v>
      </c>
      <c r="AK213" s="13">
        <v>52.253</v>
      </c>
      <c r="AL213" s="13">
        <v>123.52</v>
      </c>
      <c r="AM213" s="13" t="s">
        <v>25</v>
      </c>
      <c r="AN213" s="13">
        <v>375.47199999999998</v>
      </c>
      <c r="AO213" s="13">
        <v>11.914999999999999</v>
      </c>
      <c r="AP213" s="13">
        <v>11.750999999999999</v>
      </c>
      <c r="AQ213" s="13">
        <v>82.882000000000005</v>
      </c>
      <c r="AR213" s="13" t="s">
        <v>25</v>
      </c>
      <c r="AS213" s="13">
        <v>106.548</v>
      </c>
      <c r="AT213" s="15">
        <v>12.24</v>
      </c>
      <c r="AU213" s="15">
        <v>11.569000000000001</v>
      </c>
      <c r="AV213" s="15">
        <v>10.693</v>
      </c>
      <c r="AW213" s="15" t="s">
        <v>25</v>
      </c>
      <c r="AX213" s="10" t="s">
        <v>6</v>
      </c>
      <c r="AY213" s="10" t="str">
        <f>IFERROR(VLOOKUP(B213,Sales!$B$4:$H$2834,7,FALSE),"Not Found")</f>
        <v>Political Subdivision</v>
      </c>
      <c r="AZ213" s="30">
        <f>IFERROR(SUMIFS(Sales!$K$4:$K$2834,Sales!$B$4:$B$2834,$B213,Sales!$G$4:$G$2834,$D213),"")</f>
        <v>248440</v>
      </c>
      <c r="BA213" s="30">
        <f>IFERROR(SUMIFS(Sales!$N$4:$N$2834,Sales!$B$4:$B$2834,$B213,Sales!$G$4:$G$2834,$D213),"")</f>
        <v>204628</v>
      </c>
      <c r="BB213" s="30">
        <f>IFERROR(SUMIFS(Sales!$Q$4:$Q$2834,Sales!$B$4:$B$2834,$B213,Sales!$G$4:$G$2834,$D213),"")</f>
        <v>605921</v>
      </c>
      <c r="BC213" s="30">
        <f t="shared" si="91"/>
        <v>1058989</v>
      </c>
      <c r="BD213" s="33"/>
      <c r="BE213" s="35">
        <f t="shared" si="92"/>
        <v>2.7562027048784413E-3</v>
      </c>
      <c r="BF213" s="35">
        <f t="shared" si="93"/>
        <v>3.3000811228179917E-3</v>
      </c>
      <c r="BG213" s="35">
        <f t="shared" si="94"/>
        <v>7.8609835275555724E-3</v>
      </c>
      <c r="BH213" s="35">
        <f t="shared" si="95"/>
        <v>5.7820949981538996E-3</v>
      </c>
      <c r="BJ213" s="31">
        <f>IFERROR(SUMIFS(Sales!$J$4:$J$2834,Sales!$B$4:$B$2834,$B213,Sales!$G$4:$G$2834,$D213),"")</f>
        <v>24526.5</v>
      </c>
      <c r="BK213" s="31">
        <f>IFERROR(SUMIFS(Sales!$M$4:$M$2834,Sales!$B$4:$B$2834,$B213,Sales!$G$4:$G$2834,$D213),"")</f>
        <v>19554.7</v>
      </c>
      <c r="BL213" s="31">
        <f>IFERROR(SUMIFS(Sales!$P$4:$P$2834,Sales!$B$4:$B$2834,$B213,Sales!$G$4:$G$2834,$D213),"")</f>
        <v>39846.9</v>
      </c>
      <c r="BM213" s="31">
        <f t="shared" si="96"/>
        <v>83928.1</v>
      </c>
      <c r="BP213" s="36">
        <f t="shared" si="97"/>
        <v>0.94369465158259858</v>
      </c>
      <c r="BQ213" s="36">
        <f t="shared" si="98"/>
        <v>5.6305348417401493E-2</v>
      </c>
      <c r="BR213" s="36">
        <f t="shared" si="99"/>
        <v>0.65003365309941341</v>
      </c>
      <c r="BS213" s="36">
        <f t="shared" si="100"/>
        <v>0.34996634690058653</v>
      </c>
    </row>
    <row r="214" spans="1:82" x14ac:dyDescent="0.35">
      <c r="A214" s="8">
        <v>2020</v>
      </c>
      <c r="B214" s="9">
        <v>11256</v>
      </c>
      <c r="C214" s="10" t="s">
        <v>342</v>
      </c>
      <c r="D214" s="10" t="s">
        <v>157</v>
      </c>
      <c r="E214" s="10" t="s">
        <v>158</v>
      </c>
      <c r="F214" s="11">
        <v>3707.4160000000002</v>
      </c>
      <c r="G214" s="11">
        <v>6645.2830000000004</v>
      </c>
      <c r="H214" s="11" t="s">
        <v>25</v>
      </c>
      <c r="I214" s="11" t="s">
        <v>25</v>
      </c>
      <c r="J214" s="11">
        <v>10352.699000000001</v>
      </c>
      <c r="K214" s="12">
        <v>1.2749999999999999</v>
      </c>
      <c r="L214" s="12">
        <v>1.0189999999999999</v>
      </c>
      <c r="M214" s="12" t="s">
        <v>25</v>
      </c>
      <c r="N214" s="12" t="s">
        <v>25</v>
      </c>
      <c r="O214" s="12">
        <v>2.294</v>
      </c>
      <c r="P214" s="13">
        <v>11673</v>
      </c>
      <c r="Q214" s="13">
        <v>91132</v>
      </c>
      <c r="R214" s="13" t="s">
        <v>25</v>
      </c>
      <c r="S214" s="13" t="s">
        <v>25</v>
      </c>
      <c r="T214" s="13">
        <v>102805</v>
      </c>
      <c r="U214" s="14">
        <v>1.2749999999999999</v>
      </c>
      <c r="V214" s="14">
        <v>1.0189999999999999</v>
      </c>
      <c r="W214" s="14" t="s">
        <v>25</v>
      </c>
      <c r="X214" s="14" t="s">
        <v>25</v>
      </c>
      <c r="Y214" s="14">
        <v>2.294</v>
      </c>
      <c r="Z214" s="11">
        <v>398.16800000000001</v>
      </c>
      <c r="AA214" s="11">
        <v>1678.027</v>
      </c>
      <c r="AB214" s="11" t="s">
        <v>25</v>
      </c>
      <c r="AC214" s="11" t="s">
        <v>25</v>
      </c>
      <c r="AD214" s="11">
        <v>2076.1950000000002</v>
      </c>
      <c r="AE214" s="11">
        <v>244.74799999999999</v>
      </c>
      <c r="AF214" s="11">
        <v>298.37200000000001</v>
      </c>
      <c r="AG214" s="11" t="s">
        <v>25</v>
      </c>
      <c r="AH214" s="11" t="s">
        <v>25</v>
      </c>
      <c r="AI214" s="11">
        <v>543.12</v>
      </c>
      <c r="AJ214" s="13">
        <v>398.16800000000001</v>
      </c>
      <c r="AK214" s="13">
        <v>1678.027</v>
      </c>
      <c r="AL214" s="13" t="s">
        <v>25</v>
      </c>
      <c r="AM214" s="13" t="s">
        <v>25</v>
      </c>
      <c r="AN214" s="13">
        <v>2076.1950000000002</v>
      </c>
      <c r="AO214" s="13">
        <v>244.74799999999999</v>
      </c>
      <c r="AP214" s="13">
        <v>298.37200000000001</v>
      </c>
      <c r="AQ214" s="13" t="s">
        <v>25</v>
      </c>
      <c r="AR214" s="13" t="s">
        <v>25</v>
      </c>
      <c r="AS214" s="13">
        <v>543.12</v>
      </c>
      <c r="AT214" s="15">
        <v>3.149</v>
      </c>
      <c r="AU214" s="15">
        <v>13.714</v>
      </c>
      <c r="AV214" s="15" t="s">
        <v>25</v>
      </c>
      <c r="AW214" s="15" t="s">
        <v>25</v>
      </c>
      <c r="AX214" s="10" t="s">
        <v>6</v>
      </c>
      <c r="AY214" s="10" t="str">
        <f>IFERROR(VLOOKUP(B214,Sales!$B$4:$H$2834,7,FALSE),"Not Found")</f>
        <v>Municipal</v>
      </c>
      <c r="AZ214" s="30">
        <f>IFERROR(SUMIFS(Sales!$K$4:$K$2834,Sales!$B$4:$B$2834,$B214,Sales!$G$4:$G$2834,$D214),"")</f>
        <v>267735</v>
      </c>
      <c r="BA214" s="30">
        <f>IFERROR(SUMIFS(Sales!$N$4:$N$2834,Sales!$B$4:$B$2834,$B214,Sales!$G$4:$G$2834,$D214),"")</f>
        <v>101222</v>
      </c>
      <c r="BB214" s="30">
        <f>IFERROR(SUMIFS(Sales!$Q$4:$Q$2834,Sales!$B$4:$B$2834,$B214,Sales!$G$4:$G$2834,$D214),"")</f>
        <v>316407</v>
      </c>
      <c r="BC214" s="30">
        <f t="shared" si="91"/>
        <v>685364</v>
      </c>
      <c r="BD214" s="33"/>
      <c r="BE214" s="35">
        <f t="shared" si="92"/>
        <v>1.3847334117691E-2</v>
      </c>
      <c r="BF214" s="35">
        <f t="shared" si="93"/>
        <v>6.5650579913457546E-2</v>
      </c>
      <c r="BG214" s="35" t="str">
        <f t="shared" si="94"/>
        <v/>
      </c>
      <c r="BH214" s="35">
        <f t="shared" si="95"/>
        <v>1.5105402384718193E-2</v>
      </c>
      <c r="BJ214" s="31">
        <f>IFERROR(SUMIFS(Sales!$J$4:$J$2834,Sales!$B$4:$B$2834,$B214,Sales!$G$4:$G$2834,$D214),"")</f>
        <v>31518.9</v>
      </c>
      <c r="BK214" s="31">
        <f>IFERROR(SUMIFS(Sales!$M$4:$M$2834,Sales!$B$4:$B$2834,$B214,Sales!$G$4:$G$2834,$D214),"")</f>
        <v>11972.4</v>
      </c>
      <c r="BL214" s="31">
        <f>IFERROR(SUMIFS(Sales!$P$4:$P$2834,Sales!$B$4:$B$2834,$B214,Sales!$G$4:$G$2834,$D214),"")</f>
        <v>26226.7</v>
      </c>
      <c r="BM214" s="31">
        <f t="shared" si="96"/>
        <v>69718</v>
      </c>
      <c r="BP214" s="36">
        <f t="shared" si="97"/>
        <v>0.61931574264756206</v>
      </c>
      <c r="BQ214" s="36">
        <f t="shared" si="98"/>
        <v>0.38068425735243799</v>
      </c>
      <c r="BR214" s="36" t="str">
        <f t="shared" si="99"/>
        <v/>
      </c>
      <c r="BS214" s="36" t="str">
        <f t="shared" si="100"/>
        <v/>
      </c>
    </row>
    <row r="215" spans="1:82" x14ac:dyDescent="0.35">
      <c r="A215" s="8">
        <v>2020</v>
      </c>
      <c r="B215" s="9">
        <v>11291</v>
      </c>
      <c r="C215" s="10" t="s">
        <v>343</v>
      </c>
      <c r="D215" s="10" t="s">
        <v>87</v>
      </c>
      <c r="E215" s="10" t="s">
        <v>108</v>
      </c>
      <c r="F215" s="11">
        <v>6770.9</v>
      </c>
      <c r="G215" s="11">
        <v>0</v>
      </c>
      <c r="H215" s="11" t="s">
        <v>25</v>
      </c>
      <c r="I215" s="11" t="s">
        <v>25</v>
      </c>
      <c r="J215" s="11">
        <v>6770.9</v>
      </c>
      <c r="K215" s="12" t="s">
        <v>25</v>
      </c>
      <c r="L215" s="12" t="s">
        <v>25</v>
      </c>
      <c r="M215" s="12" t="s">
        <v>25</v>
      </c>
      <c r="N215" s="12" t="s">
        <v>25</v>
      </c>
      <c r="O215" s="12" t="s">
        <v>25</v>
      </c>
      <c r="P215" s="13">
        <v>12070.9</v>
      </c>
      <c r="Q215" s="13">
        <v>0</v>
      </c>
      <c r="R215" s="13" t="s">
        <v>25</v>
      </c>
      <c r="S215" s="13" t="s">
        <v>25</v>
      </c>
      <c r="T215" s="13">
        <v>12070.9</v>
      </c>
      <c r="U215" s="14" t="s">
        <v>25</v>
      </c>
      <c r="V215" s="14">
        <v>0</v>
      </c>
      <c r="W215" s="14" t="s">
        <v>25</v>
      </c>
      <c r="X215" s="14" t="s">
        <v>25</v>
      </c>
      <c r="Y215" s="14">
        <v>0</v>
      </c>
      <c r="Z215" s="11">
        <v>17.565000000000001</v>
      </c>
      <c r="AA215" s="11">
        <v>0</v>
      </c>
      <c r="AB215" s="11" t="s">
        <v>25</v>
      </c>
      <c r="AC215" s="11" t="s">
        <v>25</v>
      </c>
      <c r="AD215" s="11">
        <v>17.565000000000001</v>
      </c>
      <c r="AE215" s="11">
        <v>11.542999999999999</v>
      </c>
      <c r="AF215" s="11">
        <v>0</v>
      </c>
      <c r="AG215" s="11" t="s">
        <v>25</v>
      </c>
      <c r="AH215" s="11" t="s">
        <v>25</v>
      </c>
      <c r="AI215" s="11">
        <v>11.542999999999999</v>
      </c>
      <c r="AJ215" s="13">
        <v>17.565000000000001</v>
      </c>
      <c r="AK215" s="13">
        <v>0</v>
      </c>
      <c r="AL215" s="13" t="s">
        <v>25</v>
      </c>
      <c r="AM215" s="13" t="s">
        <v>25</v>
      </c>
      <c r="AN215" s="13">
        <v>17.565000000000001</v>
      </c>
      <c r="AO215" s="13">
        <v>11.542999999999999</v>
      </c>
      <c r="AP215" s="13">
        <v>0</v>
      </c>
      <c r="AQ215" s="13" t="s">
        <v>25</v>
      </c>
      <c r="AR215" s="13" t="s">
        <v>25</v>
      </c>
      <c r="AS215" s="13">
        <v>11.542999999999999</v>
      </c>
      <c r="AT215" s="15">
        <v>1.8</v>
      </c>
      <c r="AU215" s="15">
        <v>0</v>
      </c>
      <c r="AV215" s="15" t="s">
        <v>25</v>
      </c>
      <c r="AW215" s="15" t="s">
        <v>25</v>
      </c>
      <c r="AX215" s="10" t="s">
        <v>6</v>
      </c>
      <c r="AY215" s="10" t="str">
        <f>IFERROR(VLOOKUP(B215,Sales!$B$4:$H$2834,7,FALSE),"Not Found")</f>
        <v>Cooperative</v>
      </c>
      <c r="AZ215" s="30">
        <f>IFERROR(SUMIFS(Sales!$K$4:$K$2834,Sales!$B$4:$B$2834,$B215,Sales!$G$4:$G$2834,$D215),"")</f>
        <v>914058</v>
      </c>
      <c r="BA215" s="30">
        <f>IFERROR(SUMIFS(Sales!$N$4:$N$2834,Sales!$B$4:$B$2834,$B215,Sales!$G$4:$G$2834,$D215),"")</f>
        <v>217125</v>
      </c>
      <c r="BB215" s="30">
        <f>IFERROR(SUMIFS(Sales!$Q$4:$Q$2834,Sales!$B$4:$B$2834,$B215,Sales!$G$4:$G$2834,$D215),"")</f>
        <v>141810</v>
      </c>
      <c r="BC215" s="30">
        <f t="shared" si="91"/>
        <v>1272993</v>
      </c>
      <c r="BD215" s="33"/>
      <c r="BE215" s="35">
        <f t="shared" si="92"/>
        <v>7.4075168096554046E-3</v>
      </c>
      <c r="BF215" s="35">
        <f t="shared" si="93"/>
        <v>0</v>
      </c>
      <c r="BG215" s="35" t="str">
        <f t="shared" si="94"/>
        <v/>
      </c>
      <c r="BH215" s="35">
        <f t="shared" si="95"/>
        <v>5.318882350492108E-3</v>
      </c>
      <c r="BJ215" s="31">
        <f>IFERROR(SUMIFS(Sales!$J$4:$J$2834,Sales!$B$4:$B$2834,$B215,Sales!$G$4:$G$2834,$D215),"")</f>
        <v>107005.3</v>
      </c>
      <c r="BK215" s="31">
        <f>IFERROR(SUMIFS(Sales!$M$4:$M$2834,Sales!$B$4:$B$2834,$B215,Sales!$G$4:$G$2834,$D215),"")</f>
        <v>19786.2</v>
      </c>
      <c r="BL215" s="31">
        <f>IFERROR(SUMIFS(Sales!$P$4:$P$2834,Sales!$B$4:$B$2834,$B215,Sales!$G$4:$G$2834,$D215),"")</f>
        <v>10268.1</v>
      </c>
      <c r="BM215" s="31">
        <f t="shared" si="96"/>
        <v>137059.6</v>
      </c>
      <c r="BP215" s="36">
        <f t="shared" si="97"/>
        <v>0.60344235261783707</v>
      </c>
      <c r="BQ215" s="36">
        <f t="shared" si="98"/>
        <v>0.39655764738216293</v>
      </c>
      <c r="BR215" s="36" t="str">
        <f t="shared" si="99"/>
        <v/>
      </c>
      <c r="BS215" s="36" t="str">
        <f t="shared" si="100"/>
        <v/>
      </c>
    </row>
    <row r="216" spans="1:82" x14ac:dyDescent="0.35">
      <c r="A216" s="8">
        <v>2020</v>
      </c>
      <c r="B216" s="9">
        <v>11475</v>
      </c>
      <c r="C216" s="10" t="s">
        <v>344</v>
      </c>
      <c r="D216" s="10" t="s">
        <v>98</v>
      </c>
      <c r="E216" s="10" t="s">
        <v>36</v>
      </c>
      <c r="F216" s="11">
        <v>19.62</v>
      </c>
      <c r="G216" s="11" t="s">
        <v>25</v>
      </c>
      <c r="H216" s="11" t="s">
        <v>25</v>
      </c>
      <c r="I216" s="11" t="s">
        <v>25</v>
      </c>
      <c r="J216" s="11">
        <v>19.62</v>
      </c>
      <c r="K216" s="12">
        <v>1.64</v>
      </c>
      <c r="L216" s="12" t="s">
        <v>25</v>
      </c>
      <c r="M216" s="12" t="s">
        <v>25</v>
      </c>
      <c r="N216" s="12" t="s">
        <v>25</v>
      </c>
      <c r="O216" s="12">
        <v>1.64</v>
      </c>
      <c r="P216" s="13">
        <v>1107</v>
      </c>
      <c r="Q216" s="13" t="s">
        <v>25</v>
      </c>
      <c r="R216" s="13" t="s">
        <v>25</v>
      </c>
      <c r="S216" s="13" t="s">
        <v>25</v>
      </c>
      <c r="T216" s="13">
        <v>1107</v>
      </c>
      <c r="U216" s="14">
        <v>1.64</v>
      </c>
      <c r="V216" s="14" t="s">
        <v>25</v>
      </c>
      <c r="W216" s="14" t="s">
        <v>25</v>
      </c>
      <c r="X216" s="14" t="s">
        <v>25</v>
      </c>
      <c r="Y216" s="14">
        <v>1.64</v>
      </c>
      <c r="Z216" s="11">
        <v>8.5</v>
      </c>
      <c r="AA216" s="11" t="s">
        <v>25</v>
      </c>
      <c r="AB216" s="11" t="s">
        <v>25</v>
      </c>
      <c r="AC216" s="11" t="s">
        <v>25</v>
      </c>
      <c r="AD216" s="11">
        <v>8.5</v>
      </c>
      <c r="AE216" s="11">
        <v>0</v>
      </c>
      <c r="AF216" s="11" t="s">
        <v>25</v>
      </c>
      <c r="AG216" s="11" t="s">
        <v>25</v>
      </c>
      <c r="AH216" s="11" t="s">
        <v>25</v>
      </c>
      <c r="AI216" s="11">
        <v>0</v>
      </c>
      <c r="AJ216" s="13">
        <v>55.4</v>
      </c>
      <c r="AK216" s="13" t="s">
        <v>25</v>
      </c>
      <c r="AL216" s="13" t="s">
        <v>25</v>
      </c>
      <c r="AM216" s="13" t="s">
        <v>25</v>
      </c>
      <c r="AN216" s="13">
        <v>55.4</v>
      </c>
      <c r="AO216" s="13">
        <v>0</v>
      </c>
      <c r="AP216" s="13" t="s">
        <v>25</v>
      </c>
      <c r="AQ216" s="13" t="s">
        <v>25</v>
      </c>
      <c r="AR216" s="13" t="s">
        <v>25</v>
      </c>
      <c r="AS216" s="13">
        <v>0</v>
      </c>
      <c r="AT216" s="15">
        <v>8.93</v>
      </c>
      <c r="AU216" s="15" t="s">
        <v>25</v>
      </c>
      <c r="AV216" s="15" t="s">
        <v>25</v>
      </c>
      <c r="AW216" s="15" t="s">
        <v>25</v>
      </c>
      <c r="AX216" s="10" t="s">
        <v>6</v>
      </c>
      <c r="AY216" s="10" t="str">
        <f>IFERROR(VLOOKUP(B216,Sales!$B$4:$H$2834,7,FALSE),"Not Found")</f>
        <v>Municipal</v>
      </c>
      <c r="AZ216" s="30">
        <f>IFERROR(SUMIFS(Sales!$K$4:$K$2834,Sales!$B$4:$B$2834,$B216,Sales!$G$4:$G$2834,$D216),"")</f>
        <v>36199</v>
      </c>
      <c r="BA216" s="30">
        <f>IFERROR(SUMIFS(Sales!$N$4:$N$2834,Sales!$B$4:$B$2834,$B216,Sales!$G$4:$G$2834,$D216),"")</f>
        <v>34137</v>
      </c>
      <c r="BB216" s="30">
        <f>IFERROR(SUMIFS(Sales!$Q$4:$Q$2834,Sales!$B$4:$B$2834,$B216,Sales!$G$4:$G$2834,$D216),"")</f>
        <v>29138</v>
      </c>
      <c r="BC216" s="30">
        <f t="shared" si="91"/>
        <v>99474</v>
      </c>
      <c r="BD216" s="33"/>
      <c r="BE216" s="35">
        <f t="shared" si="92"/>
        <v>5.4200392276029731E-4</v>
      </c>
      <c r="BF216" s="35" t="str">
        <f t="shared" si="93"/>
        <v/>
      </c>
      <c r="BG216" s="35" t="str">
        <f t="shared" si="94"/>
        <v/>
      </c>
      <c r="BH216" s="35">
        <f t="shared" si="95"/>
        <v>1.9723746908739974E-4</v>
      </c>
      <c r="BJ216" s="31">
        <f>IFERROR(SUMIFS(Sales!$J$4:$J$2834,Sales!$B$4:$B$2834,$B216,Sales!$G$4:$G$2834,$D216),"")</f>
        <v>4276</v>
      </c>
      <c r="BK216" s="31">
        <f>IFERROR(SUMIFS(Sales!$M$4:$M$2834,Sales!$B$4:$B$2834,$B216,Sales!$G$4:$G$2834,$D216),"")</f>
        <v>3250</v>
      </c>
      <c r="BL216" s="31">
        <f>IFERROR(SUMIFS(Sales!$P$4:$P$2834,Sales!$B$4:$B$2834,$B216,Sales!$G$4:$G$2834,$D216),"")</f>
        <v>2840</v>
      </c>
      <c r="BM216" s="31">
        <f t="shared" si="96"/>
        <v>10366</v>
      </c>
      <c r="BP216" s="36">
        <f t="shared" si="97"/>
        <v>1</v>
      </c>
      <c r="BQ216" s="36">
        <f t="shared" si="98"/>
        <v>0</v>
      </c>
      <c r="BR216" s="36" t="str">
        <f t="shared" si="99"/>
        <v/>
      </c>
      <c r="BS216" s="36" t="str">
        <f t="shared" si="100"/>
        <v/>
      </c>
    </row>
    <row r="217" spans="1:82" x14ac:dyDescent="0.35">
      <c r="A217" s="8">
        <v>2020</v>
      </c>
      <c r="B217" s="9">
        <v>11501</v>
      </c>
      <c r="C217" s="10" t="s">
        <v>345</v>
      </c>
      <c r="D217" s="10" t="s">
        <v>59</v>
      </c>
      <c r="E217" s="10" t="s">
        <v>60</v>
      </c>
      <c r="F217" s="11">
        <v>45</v>
      </c>
      <c r="G217" s="11" t="s">
        <v>25</v>
      </c>
      <c r="H217" s="11" t="s">
        <v>25</v>
      </c>
      <c r="I217" s="11" t="s">
        <v>25</v>
      </c>
      <c r="J217" s="11">
        <v>45</v>
      </c>
      <c r="K217" s="12" t="s">
        <v>25</v>
      </c>
      <c r="L217" s="12" t="s">
        <v>25</v>
      </c>
      <c r="M217" s="12" t="s">
        <v>25</v>
      </c>
      <c r="N217" s="12" t="s">
        <v>25</v>
      </c>
      <c r="O217" s="12" t="s">
        <v>25</v>
      </c>
      <c r="P217" s="13">
        <v>195</v>
      </c>
      <c r="Q217" s="13" t="s">
        <v>25</v>
      </c>
      <c r="R217" s="13" t="s">
        <v>25</v>
      </c>
      <c r="S217" s="13" t="s">
        <v>25</v>
      </c>
      <c r="T217" s="13">
        <v>195</v>
      </c>
      <c r="U217" s="14" t="s">
        <v>25</v>
      </c>
      <c r="V217" s="14" t="s">
        <v>25</v>
      </c>
      <c r="W217" s="14" t="s">
        <v>25</v>
      </c>
      <c r="X217" s="14" t="s">
        <v>25</v>
      </c>
      <c r="Y217" s="14" t="s">
        <v>25</v>
      </c>
      <c r="Z217" s="11">
        <v>10</v>
      </c>
      <c r="AA217" s="11" t="s">
        <v>25</v>
      </c>
      <c r="AB217" s="11" t="s">
        <v>25</v>
      </c>
      <c r="AC217" s="11" t="s">
        <v>25</v>
      </c>
      <c r="AD217" s="11">
        <v>10</v>
      </c>
      <c r="AE217" s="11" t="s">
        <v>25</v>
      </c>
      <c r="AF217" s="11" t="s">
        <v>25</v>
      </c>
      <c r="AG217" s="11" t="s">
        <v>25</v>
      </c>
      <c r="AH217" s="11" t="s">
        <v>25</v>
      </c>
      <c r="AI217" s="11" t="s">
        <v>25</v>
      </c>
      <c r="AJ217" s="13">
        <v>10</v>
      </c>
      <c r="AK217" s="13" t="s">
        <v>25</v>
      </c>
      <c r="AL217" s="13" t="s">
        <v>25</v>
      </c>
      <c r="AM217" s="13" t="s">
        <v>25</v>
      </c>
      <c r="AN217" s="13">
        <v>10</v>
      </c>
      <c r="AO217" s="13" t="s">
        <v>25</v>
      </c>
      <c r="AP217" s="13" t="s">
        <v>25</v>
      </c>
      <c r="AQ217" s="13" t="s">
        <v>25</v>
      </c>
      <c r="AR217" s="13" t="s">
        <v>25</v>
      </c>
      <c r="AS217" s="13" t="s">
        <v>25</v>
      </c>
      <c r="AT217" s="15">
        <v>10</v>
      </c>
      <c r="AU217" s="15" t="s">
        <v>25</v>
      </c>
      <c r="AV217" s="15" t="s">
        <v>25</v>
      </c>
      <c r="AW217" s="15" t="s">
        <v>25</v>
      </c>
      <c r="AX217" s="10" t="s">
        <v>346</v>
      </c>
      <c r="AY217" s="10" t="str">
        <f>IFERROR(VLOOKUP(B217,Sales!$B$4:$H$2834,7,FALSE),"Not Found")</f>
        <v>Cooperative</v>
      </c>
      <c r="AZ217" s="30">
        <f>IFERROR(SUMIFS(Sales!$K$4:$K$2834,Sales!$B$4:$B$2834,$B217,Sales!$G$4:$G$2834,$D217),"")</f>
        <v>1735280</v>
      </c>
      <c r="BA217" s="30">
        <f>IFERROR(SUMIFS(Sales!$N$4:$N$2834,Sales!$B$4:$B$2834,$B217,Sales!$G$4:$G$2834,$D217),"")</f>
        <v>239669</v>
      </c>
      <c r="BB217" s="30">
        <f>IFERROR(SUMIFS(Sales!$Q$4:$Q$2834,Sales!$B$4:$B$2834,$B217,Sales!$G$4:$G$2834,$D217),"")</f>
        <v>459750</v>
      </c>
      <c r="BC217" s="30">
        <f t="shared" si="91"/>
        <v>2434699</v>
      </c>
      <c r="BD217" s="33"/>
      <c r="BE217" s="35">
        <f t="shared" si="92"/>
        <v>2.5932414365405007E-5</v>
      </c>
      <c r="BF217" s="35" t="str">
        <f t="shared" si="93"/>
        <v/>
      </c>
      <c r="BG217" s="35" t="str">
        <f t="shared" si="94"/>
        <v/>
      </c>
      <c r="BH217" s="35">
        <f t="shared" si="95"/>
        <v>1.8482777542521685E-5</v>
      </c>
      <c r="BJ217" s="31">
        <f>IFERROR(SUMIFS(Sales!$J$4:$J$2834,Sales!$B$4:$B$2834,$B217,Sales!$G$4:$G$2834,$D217),"")</f>
        <v>164176.6</v>
      </c>
      <c r="BK217" s="31">
        <f>IFERROR(SUMIFS(Sales!$M$4:$M$2834,Sales!$B$4:$B$2834,$B217,Sales!$G$4:$G$2834,$D217),"")</f>
        <v>24133.3</v>
      </c>
      <c r="BL217" s="31">
        <f>IFERROR(SUMIFS(Sales!$P$4:$P$2834,Sales!$B$4:$B$2834,$B217,Sales!$G$4:$G$2834,$D217),"")</f>
        <v>36384.5</v>
      </c>
      <c r="BM217" s="31">
        <f t="shared" si="96"/>
        <v>224694.39999999999</v>
      </c>
      <c r="BP217" s="36" t="str">
        <f t="shared" si="97"/>
        <v/>
      </c>
      <c r="BQ217" s="36" t="str">
        <f t="shared" si="98"/>
        <v/>
      </c>
      <c r="BR217" s="36" t="str">
        <f t="shared" si="99"/>
        <v/>
      </c>
      <c r="BS217" s="36" t="str">
        <f t="shared" si="100"/>
        <v/>
      </c>
    </row>
    <row r="218" spans="1:82" x14ac:dyDescent="0.35">
      <c r="A218" s="8">
        <v>2020</v>
      </c>
      <c r="B218" s="9">
        <v>11571</v>
      </c>
      <c r="C218" s="10" t="s">
        <v>347</v>
      </c>
      <c r="D218" s="10" t="s">
        <v>66</v>
      </c>
      <c r="E218" s="10" t="s">
        <v>36</v>
      </c>
      <c r="F218" s="11">
        <v>151</v>
      </c>
      <c r="G218" s="11">
        <v>0</v>
      </c>
      <c r="H218" s="11">
        <v>0</v>
      </c>
      <c r="I218" s="11">
        <v>0</v>
      </c>
      <c r="J218" s="11">
        <v>151</v>
      </c>
      <c r="K218" s="12">
        <v>0.1</v>
      </c>
      <c r="L218" s="12">
        <v>0</v>
      </c>
      <c r="M218" s="12">
        <v>0</v>
      </c>
      <c r="N218" s="12">
        <v>0</v>
      </c>
      <c r="O218" s="12">
        <v>0.1</v>
      </c>
      <c r="P218" s="13">
        <v>151</v>
      </c>
      <c r="Q218" s="13">
        <v>0</v>
      </c>
      <c r="R218" s="13">
        <v>0</v>
      </c>
      <c r="S218" s="13">
        <v>0</v>
      </c>
      <c r="T218" s="13">
        <v>151</v>
      </c>
      <c r="U218" s="14">
        <v>0.1</v>
      </c>
      <c r="V218" s="14">
        <v>0</v>
      </c>
      <c r="W218" s="14">
        <v>0</v>
      </c>
      <c r="X218" s="14">
        <v>0</v>
      </c>
      <c r="Y218" s="14">
        <v>0.1</v>
      </c>
      <c r="Z218" s="11">
        <v>27</v>
      </c>
      <c r="AA218" s="11">
        <v>0</v>
      </c>
      <c r="AB218" s="11">
        <v>0</v>
      </c>
      <c r="AC218" s="11">
        <v>0</v>
      </c>
      <c r="AD218" s="11">
        <v>27</v>
      </c>
      <c r="AE218" s="11">
        <v>0</v>
      </c>
      <c r="AF218" s="11">
        <v>0</v>
      </c>
      <c r="AG218" s="11">
        <v>0</v>
      </c>
      <c r="AH218" s="11">
        <v>0</v>
      </c>
      <c r="AI218" s="11">
        <v>0</v>
      </c>
      <c r="AJ218" s="13">
        <v>27</v>
      </c>
      <c r="AK218" s="13">
        <v>0</v>
      </c>
      <c r="AL218" s="13">
        <v>0</v>
      </c>
      <c r="AM218" s="13">
        <v>0</v>
      </c>
      <c r="AN218" s="13">
        <v>27</v>
      </c>
      <c r="AO218" s="13">
        <v>0</v>
      </c>
      <c r="AP218" s="13">
        <v>0</v>
      </c>
      <c r="AQ218" s="13">
        <v>0</v>
      </c>
      <c r="AR218" s="13">
        <v>0</v>
      </c>
      <c r="AS218" s="13">
        <v>0</v>
      </c>
      <c r="AT218" s="15">
        <v>1</v>
      </c>
      <c r="AU218" s="15" t="s">
        <v>25</v>
      </c>
      <c r="AV218" s="15" t="s">
        <v>25</v>
      </c>
      <c r="AW218" s="15" t="s">
        <v>25</v>
      </c>
      <c r="AX218" s="10" t="s">
        <v>6</v>
      </c>
      <c r="AY218" s="10" t="str">
        <f>IFERROR(VLOOKUP(B218,Sales!$B$4:$H$2834,7,FALSE),"Not Found")</f>
        <v>Municipal</v>
      </c>
      <c r="AZ218" s="30">
        <f>IFERROR(SUMIFS(Sales!$K$4:$K$2834,Sales!$B$4:$B$2834,$B218,Sales!$G$4:$G$2834,$D218),"")</f>
        <v>109795</v>
      </c>
      <c r="BA218" s="30">
        <f>IFERROR(SUMIFS(Sales!$N$4:$N$2834,Sales!$B$4:$B$2834,$B218,Sales!$G$4:$G$2834,$D218),"")</f>
        <v>84990</v>
      </c>
      <c r="BB218" s="30">
        <f>IFERROR(SUMIFS(Sales!$Q$4:$Q$2834,Sales!$B$4:$B$2834,$B218,Sales!$G$4:$G$2834,$D218),"")</f>
        <v>309756</v>
      </c>
      <c r="BC218" s="30">
        <f t="shared" si="91"/>
        <v>504541</v>
      </c>
      <c r="BD218" s="33"/>
      <c r="BE218" s="35">
        <f t="shared" si="92"/>
        <v>1.375290313766565E-3</v>
      </c>
      <c r="BF218" s="35">
        <f t="shared" si="93"/>
        <v>0</v>
      </c>
      <c r="BG218" s="35">
        <f t="shared" si="94"/>
        <v>0</v>
      </c>
      <c r="BH218" s="35">
        <f t="shared" si="95"/>
        <v>2.9928192158813657E-4</v>
      </c>
      <c r="BJ218" s="31">
        <f>IFERROR(SUMIFS(Sales!$J$4:$J$2834,Sales!$B$4:$B$2834,$B218,Sales!$G$4:$G$2834,$D218),"")</f>
        <v>10613.6</v>
      </c>
      <c r="BK218" s="31">
        <f>IFERROR(SUMIFS(Sales!$M$4:$M$2834,Sales!$B$4:$B$2834,$B218,Sales!$G$4:$G$2834,$D218),"")</f>
        <v>7359.7</v>
      </c>
      <c r="BL218" s="31">
        <f>IFERROR(SUMIFS(Sales!$P$4:$P$2834,Sales!$B$4:$B$2834,$B218,Sales!$G$4:$G$2834,$D218),"")</f>
        <v>19143.099999999999</v>
      </c>
      <c r="BM218" s="31">
        <f t="shared" si="96"/>
        <v>37116.399999999994</v>
      </c>
      <c r="BP218" s="36">
        <f t="shared" si="97"/>
        <v>1</v>
      </c>
      <c r="BQ218" s="36">
        <f t="shared" si="98"/>
        <v>0</v>
      </c>
      <c r="BR218" s="36" t="str">
        <f t="shared" si="99"/>
        <v/>
      </c>
      <c r="BS218" s="36" t="str">
        <f t="shared" si="100"/>
        <v/>
      </c>
    </row>
    <row r="219" spans="1:82" x14ac:dyDescent="0.35">
      <c r="A219" s="8">
        <v>2020</v>
      </c>
      <c r="B219" s="9">
        <v>11586</v>
      </c>
      <c r="C219" s="10" t="s">
        <v>348</v>
      </c>
      <c r="D219" s="10" t="s">
        <v>139</v>
      </c>
      <c r="E219" s="10" t="s">
        <v>95</v>
      </c>
      <c r="F219" s="11" t="s">
        <v>25</v>
      </c>
      <c r="G219" s="11" t="s">
        <v>25</v>
      </c>
      <c r="H219" s="11" t="s">
        <v>25</v>
      </c>
      <c r="I219" s="11" t="s">
        <v>25</v>
      </c>
      <c r="J219" s="11" t="s">
        <v>25</v>
      </c>
      <c r="K219" s="12" t="s">
        <v>25</v>
      </c>
      <c r="L219" s="12" t="s">
        <v>25</v>
      </c>
      <c r="M219" s="12" t="s">
        <v>25</v>
      </c>
      <c r="N219" s="12" t="s">
        <v>25</v>
      </c>
      <c r="O219" s="12" t="s">
        <v>25</v>
      </c>
      <c r="P219" s="13" t="s">
        <v>25</v>
      </c>
      <c r="Q219" s="13" t="s">
        <v>25</v>
      </c>
      <c r="R219" s="13" t="s">
        <v>25</v>
      </c>
      <c r="S219" s="13" t="s">
        <v>25</v>
      </c>
      <c r="T219" s="13" t="s">
        <v>25</v>
      </c>
      <c r="U219" s="14" t="s">
        <v>25</v>
      </c>
      <c r="V219" s="14" t="s">
        <v>25</v>
      </c>
      <c r="W219" s="14" t="s">
        <v>25</v>
      </c>
      <c r="X219" s="14" t="s">
        <v>25</v>
      </c>
      <c r="Y219" s="14" t="s">
        <v>25</v>
      </c>
      <c r="Z219" s="11" t="s">
        <v>25</v>
      </c>
      <c r="AA219" s="11" t="s">
        <v>25</v>
      </c>
      <c r="AB219" s="11" t="s">
        <v>25</v>
      </c>
      <c r="AC219" s="11" t="s">
        <v>25</v>
      </c>
      <c r="AD219" s="11" t="s">
        <v>25</v>
      </c>
      <c r="AE219" s="11" t="s">
        <v>25</v>
      </c>
      <c r="AF219" s="11" t="s">
        <v>25</v>
      </c>
      <c r="AG219" s="11" t="s">
        <v>25</v>
      </c>
      <c r="AH219" s="11" t="s">
        <v>25</v>
      </c>
      <c r="AI219" s="11" t="s">
        <v>25</v>
      </c>
      <c r="AJ219" s="13" t="s">
        <v>25</v>
      </c>
      <c r="AK219" s="13" t="s">
        <v>25</v>
      </c>
      <c r="AL219" s="13" t="s">
        <v>25</v>
      </c>
      <c r="AM219" s="13" t="s">
        <v>25</v>
      </c>
      <c r="AN219" s="13" t="s">
        <v>25</v>
      </c>
      <c r="AO219" s="13" t="s">
        <v>25</v>
      </c>
      <c r="AP219" s="13" t="s">
        <v>25</v>
      </c>
      <c r="AQ219" s="13" t="s">
        <v>25</v>
      </c>
      <c r="AR219" s="13" t="s">
        <v>25</v>
      </c>
      <c r="AS219" s="13" t="s">
        <v>25</v>
      </c>
      <c r="AT219" s="15" t="s">
        <v>25</v>
      </c>
      <c r="AU219" s="15" t="s">
        <v>25</v>
      </c>
      <c r="AV219" s="15" t="s">
        <v>25</v>
      </c>
      <c r="AW219" s="15" t="s">
        <v>25</v>
      </c>
      <c r="AX219" s="10" t="s">
        <v>6</v>
      </c>
      <c r="AY219" s="10" t="str">
        <f>IFERROR(VLOOKUP(B219,Sales!$B$4:$H$2834,7,FALSE),"Not Found")</f>
        <v>Municipal</v>
      </c>
      <c r="AZ219" s="30">
        <f>IFERROR(SUMIFS(Sales!$K$4:$K$2834,Sales!$B$4:$B$2834,$B219,Sales!$G$4:$G$2834,$D219),"")</f>
        <v>83053</v>
      </c>
      <c r="BA219" s="30">
        <f>IFERROR(SUMIFS(Sales!$N$4:$N$2834,Sales!$B$4:$B$2834,$B219,Sales!$G$4:$G$2834,$D219),"")</f>
        <v>18840</v>
      </c>
      <c r="BB219" s="30">
        <f>IFERROR(SUMIFS(Sales!$Q$4:$Q$2834,Sales!$B$4:$B$2834,$B219,Sales!$G$4:$G$2834,$D219),"")</f>
        <v>103685</v>
      </c>
      <c r="BC219" s="30">
        <f t="shared" si="91"/>
        <v>205578</v>
      </c>
      <c r="BD219" s="33"/>
      <c r="BE219" s="35" t="str">
        <f t="shared" si="92"/>
        <v/>
      </c>
      <c r="BF219" s="35" t="str">
        <f t="shared" si="93"/>
        <v/>
      </c>
      <c r="BG219" s="35" t="str">
        <f t="shared" si="94"/>
        <v/>
      </c>
      <c r="BH219" s="35">
        <f t="shared" si="95"/>
        <v>0</v>
      </c>
      <c r="BJ219" s="31">
        <f>IFERROR(SUMIFS(Sales!$J$4:$J$2834,Sales!$B$4:$B$2834,$B219,Sales!$G$4:$G$2834,$D219),"")</f>
        <v>10046</v>
      </c>
      <c r="BK219" s="31">
        <f>IFERROR(SUMIFS(Sales!$M$4:$M$2834,Sales!$B$4:$B$2834,$B219,Sales!$G$4:$G$2834,$D219),"")</f>
        <v>1985</v>
      </c>
      <c r="BL219" s="31">
        <f>IFERROR(SUMIFS(Sales!$P$4:$P$2834,Sales!$B$4:$B$2834,$B219,Sales!$G$4:$G$2834,$D219),"")</f>
        <v>13559</v>
      </c>
      <c r="BM219" s="31">
        <f t="shared" si="96"/>
        <v>25590</v>
      </c>
      <c r="BP219" s="36" t="str">
        <f t="shared" si="97"/>
        <v/>
      </c>
      <c r="BQ219" s="36" t="str">
        <f t="shared" si="98"/>
        <v/>
      </c>
      <c r="BR219" s="36" t="str">
        <f t="shared" si="99"/>
        <v/>
      </c>
      <c r="BS219" s="36" t="str">
        <f t="shared" si="100"/>
        <v/>
      </c>
    </row>
    <row r="220" spans="1:82" x14ac:dyDescent="0.35">
      <c r="A220" s="8">
        <v>2020</v>
      </c>
      <c r="B220" s="9">
        <v>11646</v>
      </c>
      <c r="C220" s="10" t="s">
        <v>349</v>
      </c>
      <c r="D220" s="10" t="s">
        <v>38</v>
      </c>
      <c r="E220" s="10" t="s">
        <v>30</v>
      </c>
      <c r="F220" s="11">
        <v>79</v>
      </c>
      <c r="G220" s="11" t="s">
        <v>25</v>
      </c>
      <c r="H220" s="11" t="s">
        <v>25</v>
      </c>
      <c r="I220" s="11" t="s">
        <v>25</v>
      </c>
      <c r="J220" s="11">
        <v>79</v>
      </c>
      <c r="K220" s="12">
        <v>8.9999999999999993E-3</v>
      </c>
      <c r="L220" s="12" t="s">
        <v>25</v>
      </c>
      <c r="M220" s="12" t="s">
        <v>25</v>
      </c>
      <c r="N220" s="12" t="s">
        <v>25</v>
      </c>
      <c r="O220" s="12">
        <v>8.9999999999999993E-3</v>
      </c>
      <c r="P220" s="13">
        <v>857</v>
      </c>
      <c r="Q220" s="13" t="s">
        <v>25</v>
      </c>
      <c r="R220" s="13" t="s">
        <v>25</v>
      </c>
      <c r="S220" s="13" t="s">
        <v>25</v>
      </c>
      <c r="T220" s="13">
        <v>857</v>
      </c>
      <c r="U220" s="14">
        <v>8.9999999999999993E-3</v>
      </c>
      <c r="V220" s="14" t="s">
        <v>25</v>
      </c>
      <c r="W220" s="14" t="s">
        <v>25</v>
      </c>
      <c r="X220" s="14" t="s">
        <v>25</v>
      </c>
      <c r="Y220" s="14">
        <v>8.9999999999999993E-3</v>
      </c>
      <c r="Z220" s="11">
        <v>7.1</v>
      </c>
      <c r="AA220" s="11" t="s">
        <v>25</v>
      </c>
      <c r="AB220" s="11" t="s">
        <v>25</v>
      </c>
      <c r="AC220" s="11" t="s">
        <v>25</v>
      </c>
      <c r="AD220" s="11">
        <v>7.1</v>
      </c>
      <c r="AE220" s="11" t="s">
        <v>25</v>
      </c>
      <c r="AF220" s="11" t="s">
        <v>25</v>
      </c>
      <c r="AG220" s="11" t="s">
        <v>25</v>
      </c>
      <c r="AH220" s="11" t="s">
        <v>25</v>
      </c>
      <c r="AI220" s="11" t="s">
        <v>25</v>
      </c>
      <c r="AJ220" s="13">
        <v>82</v>
      </c>
      <c r="AK220" s="13" t="s">
        <v>25</v>
      </c>
      <c r="AL220" s="13" t="s">
        <v>25</v>
      </c>
      <c r="AM220" s="13" t="s">
        <v>25</v>
      </c>
      <c r="AN220" s="13">
        <v>82</v>
      </c>
      <c r="AO220" s="13" t="s">
        <v>25</v>
      </c>
      <c r="AP220" s="13" t="s">
        <v>25</v>
      </c>
      <c r="AQ220" s="13" t="s">
        <v>25</v>
      </c>
      <c r="AR220" s="13" t="s">
        <v>25</v>
      </c>
      <c r="AS220" s="13" t="s">
        <v>25</v>
      </c>
      <c r="AT220" s="15">
        <v>10.63</v>
      </c>
      <c r="AU220" s="15" t="s">
        <v>25</v>
      </c>
      <c r="AV220" s="15" t="s">
        <v>25</v>
      </c>
      <c r="AW220" s="15" t="s">
        <v>25</v>
      </c>
      <c r="AX220" s="10" t="s">
        <v>6</v>
      </c>
      <c r="AY220" s="10" t="str">
        <f>IFERROR(VLOOKUP(B220,Sales!$B$4:$H$2834,7,FALSE),"Not Found")</f>
        <v>Municipal</v>
      </c>
      <c r="AZ220" s="30">
        <f>IFERROR(SUMIFS(Sales!$K$4:$K$2834,Sales!$B$4:$B$2834,$B220,Sales!$G$4:$G$2834,$D220),"")</f>
        <v>339494</v>
      </c>
      <c r="BA220" s="30">
        <f>IFERROR(SUMIFS(Sales!$N$4:$N$2834,Sales!$B$4:$B$2834,$B220,Sales!$G$4:$G$2834,$D220),"")</f>
        <v>628879</v>
      </c>
      <c r="BB220" s="30">
        <f>IFERROR(SUMIFS(Sales!$Q$4:$Q$2834,Sales!$B$4:$B$2834,$B220,Sales!$G$4:$G$2834,$D220),"")</f>
        <v>0</v>
      </c>
      <c r="BC220" s="30">
        <f t="shared" si="91"/>
        <v>968373</v>
      </c>
      <c r="BD220" s="33"/>
      <c r="BE220" s="35">
        <f t="shared" si="92"/>
        <v>2.3269925241683212E-4</v>
      </c>
      <c r="BF220" s="35" t="str">
        <f t="shared" si="93"/>
        <v/>
      </c>
      <c r="BG220" s="35" t="str">
        <f t="shared" si="94"/>
        <v/>
      </c>
      <c r="BH220" s="35">
        <f t="shared" si="95"/>
        <v>8.158013492734721E-5</v>
      </c>
      <c r="BJ220" s="31">
        <f>IFERROR(SUMIFS(Sales!$J$4:$J$2834,Sales!$B$4:$B$2834,$B220,Sales!$G$4:$G$2834,$D220),"")</f>
        <v>39607</v>
      </c>
      <c r="BK220" s="31">
        <f>IFERROR(SUMIFS(Sales!$M$4:$M$2834,Sales!$B$4:$B$2834,$B220,Sales!$G$4:$G$2834,$D220),"")</f>
        <v>71073</v>
      </c>
      <c r="BL220" s="31">
        <f>IFERROR(SUMIFS(Sales!$P$4:$P$2834,Sales!$B$4:$B$2834,$B220,Sales!$G$4:$G$2834,$D220),"")</f>
        <v>0</v>
      </c>
      <c r="BM220" s="31">
        <f t="shared" si="96"/>
        <v>110680</v>
      </c>
      <c r="BP220" s="36" t="str">
        <f t="shared" si="97"/>
        <v/>
      </c>
      <c r="BQ220" s="36" t="str">
        <f t="shared" si="98"/>
        <v/>
      </c>
      <c r="BR220" s="36" t="str">
        <f t="shared" si="99"/>
        <v/>
      </c>
      <c r="BS220" s="36" t="str">
        <f t="shared" si="100"/>
        <v/>
      </c>
    </row>
    <row r="221" spans="1:82" x14ac:dyDescent="0.35">
      <c r="A221" s="8">
        <v>2020</v>
      </c>
      <c r="B221" s="9">
        <v>11701</v>
      </c>
      <c r="C221" s="10" t="s">
        <v>350</v>
      </c>
      <c r="D221" s="10" t="s">
        <v>70</v>
      </c>
      <c r="E221" s="10" t="s">
        <v>36</v>
      </c>
      <c r="F221" s="11">
        <v>634.6</v>
      </c>
      <c r="G221" s="11">
        <v>2658.9</v>
      </c>
      <c r="H221" s="11" t="s">
        <v>25</v>
      </c>
      <c r="I221" s="11" t="s">
        <v>25</v>
      </c>
      <c r="J221" s="11">
        <v>3293.5</v>
      </c>
      <c r="K221" s="12" t="s">
        <v>25</v>
      </c>
      <c r="L221" s="12" t="s">
        <v>25</v>
      </c>
      <c r="M221" s="12" t="s">
        <v>25</v>
      </c>
      <c r="N221" s="12" t="s">
        <v>25</v>
      </c>
      <c r="O221" s="12" t="s">
        <v>25</v>
      </c>
      <c r="P221" s="13">
        <v>7989.1</v>
      </c>
      <c r="Q221" s="13">
        <v>24462.2</v>
      </c>
      <c r="R221" s="13" t="s">
        <v>25</v>
      </c>
      <c r="S221" s="13" t="s">
        <v>25</v>
      </c>
      <c r="T221" s="13">
        <v>32451.3</v>
      </c>
      <c r="U221" s="14" t="s">
        <v>25</v>
      </c>
      <c r="V221" s="14" t="s">
        <v>25</v>
      </c>
      <c r="W221" s="14" t="s">
        <v>25</v>
      </c>
      <c r="X221" s="14" t="s">
        <v>25</v>
      </c>
      <c r="Y221" s="14" t="s">
        <v>25</v>
      </c>
      <c r="Z221" s="11">
        <v>51.2</v>
      </c>
      <c r="AA221" s="11">
        <v>99.1</v>
      </c>
      <c r="AB221" s="11" t="s">
        <v>25</v>
      </c>
      <c r="AC221" s="11" t="s">
        <v>25</v>
      </c>
      <c r="AD221" s="11">
        <v>150.30000000000001</v>
      </c>
      <c r="AE221" s="11">
        <v>84.9</v>
      </c>
      <c r="AF221" s="11">
        <v>179.8</v>
      </c>
      <c r="AG221" s="11" t="s">
        <v>25</v>
      </c>
      <c r="AH221" s="11" t="s">
        <v>25</v>
      </c>
      <c r="AI221" s="11">
        <v>264.7</v>
      </c>
      <c r="AJ221" s="13">
        <v>51.2</v>
      </c>
      <c r="AK221" s="13">
        <v>99.1</v>
      </c>
      <c r="AL221" s="13" t="s">
        <v>25</v>
      </c>
      <c r="AM221" s="13" t="s">
        <v>25</v>
      </c>
      <c r="AN221" s="13">
        <v>150.30000000000001</v>
      </c>
      <c r="AO221" s="13">
        <v>84.9</v>
      </c>
      <c r="AP221" s="13">
        <v>179.8</v>
      </c>
      <c r="AQ221" s="13" t="s">
        <v>25</v>
      </c>
      <c r="AR221" s="13" t="s">
        <v>25</v>
      </c>
      <c r="AS221" s="13">
        <v>264.7</v>
      </c>
      <c r="AT221" s="15">
        <v>12.59</v>
      </c>
      <c r="AU221" s="15">
        <v>9.1999999999999993</v>
      </c>
      <c r="AV221" s="15" t="s">
        <v>25</v>
      </c>
      <c r="AW221" s="15" t="s">
        <v>25</v>
      </c>
      <c r="AX221" s="10" t="s">
        <v>6</v>
      </c>
      <c r="AY221" s="10" t="str">
        <f>IFERROR(VLOOKUP(B221,Sales!$B$4:$H$2834,7,FALSE),"Not Found")</f>
        <v>Municipal</v>
      </c>
      <c r="AZ221" s="30">
        <f>IFERROR(SUMIFS(Sales!$K$4:$K$2834,Sales!$B$4:$B$2834,$B221,Sales!$G$4:$G$2834,$D221),"")</f>
        <v>100589</v>
      </c>
      <c r="BA221" s="30">
        <f>IFERROR(SUMIFS(Sales!$N$4:$N$2834,Sales!$B$4:$B$2834,$B221,Sales!$G$4:$G$2834,$D221),"")</f>
        <v>173755</v>
      </c>
      <c r="BB221" s="30">
        <f>IFERROR(SUMIFS(Sales!$Q$4:$Q$2834,Sales!$B$4:$B$2834,$B221,Sales!$G$4:$G$2834,$D221),"")</f>
        <v>0</v>
      </c>
      <c r="BC221" s="30">
        <f t="shared" si="91"/>
        <v>274344</v>
      </c>
      <c r="BD221" s="33"/>
      <c r="BE221" s="35">
        <f t="shared" si="92"/>
        <v>6.3088409269403218E-3</v>
      </c>
      <c r="BF221" s="35">
        <f t="shared" si="93"/>
        <v>1.5302581220684298E-2</v>
      </c>
      <c r="BG221" s="35" t="str">
        <f t="shared" si="94"/>
        <v/>
      </c>
      <c r="BH221" s="35">
        <f t="shared" si="95"/>
        <v>1.2005001020616453E-2</v>
      </c>
      <c r="BJ221" s="31">
        <f>IFERROR(SUMIFS(Sales!$J$4:$J$2834,Sales!$B$4:$B$2834,$B221,Sales!$G$4:$G$2834,$D221),"")</f>
        <v>15589.5</v>
      </c>
      <c r="BK221" s="31">
        <f>IFERROR(SUMIFS(Sales!$M$4:$M$2834,Sales!$B$4:$B$2834,$B221,Sales!$G$4:$G$2834,$D221),"")</f>
        <v>24697</v>
      </c>
      <c r="BL221" s="31">
        <f>IFERROR(SUMIFS(Sales!$P$4:$P$2834,Sales!$B$4:$B$2834,$B221,Sales!$G$4:$G$2834,$D221),"")</f>
        <v>0</v>
      </c>
      <c r="BM221" s="31">
        <f t="shared" si="96"/>
        <v>40286.5</v>
      </c>
      <c r="BP221" s="36">
        <f t="shared" si="97"/>
        <v>0.37619397501836882</v>
      </c>
      <c r="BQ221" s="36">
        <f t="shared" si="98"/>
        <v>0.62380602498163107</v>
      </c>
      <c r="BR221" s="36" t="str">
        <f t="shared" si="99"/>
        <v/>
      </c>
      <c r="BS221" s="36" t="str">
        <f t="shared" si="100"/>
        <v/>
      </c>
    </row>
    <row r="222" spans="1:82" x14ac:dyDescent="0.35">
      <c r="A222" s="8">
        <v>2020</v>
      </c>
      <c r="B222" s="9">
        <v>11731</v>
      </c>
      <c r="C222" s="10" t="s">
        <v>351</v>
      </c>
      <c r="D222" s="10" t="s">
        <v>35</v>
      </c>
      <c r="E222" s="10" t="s">
        <v>36</v>
      </c>
      <c r="F222" s="11">
        <v>216.25899999999999</v>
      </c>
      <c r="G222" s="11">
        <v>726.02599999999995</v>
      </c>
      <c r="H222" s="11">
        <v>414.17099999999999</v>
      </c>
      <c r="I222" s="11">
        <v>0</v>
      </c>
      <c r="J222" s="11">
        <v>1356.4559999999999</v>
      </c>
      <c r="K222" s="12">
        <v>0.14000000000000001</v>
      </c>
      <c r="L222" s="12">
        <v>0.253</v>
      </c>
      <c r="M222" s="12">
        <v>6.2E-2</v>
      </c>
      <c r="N222" s="12">
        <v>0</v>
      </c>
      <c r="O222" s="12">
        <v>0.45500000000000002</v>
      </c>
      <c r="P222" s="13">
        <v>2546.0949999999998</v>
      </c>
      <c r="Q222" s="13">
        <v>14278.866</v>
      </c>
      <c r="R222" s="13">
        <v>4187.1239999999998</v>
      </c>
      <c r="S222" s="13">
        <v>0</v>
      </c>
      <c r="T222" s="13">
        <v>21012.084999999999</v>
      </c>
      <c r="U222" s="14">
        <v>0.14000000000000001</v>
      </c>
      <c r="V222" s="14">
        <v>0.253</v>
      </c>
      <c r="W222" s="14">
        <v>6.2E-2</v>
      </c>
      <c r="X222" s="14">
        <v>0</v>
      </c>
      <c r="Y222" s="14">
        <v>0.45500000000000002</v>
      </c>
      <c r="Z222" s="11">
        <v>60.408999999999999</v>
      </c>
      <c r="AA222" s="11">
        <v>70.088999999999999</v>
      </c>
      <c r="AB222" s="11">
        <v>10.545</v>
      </c>
      <c r="AC222" s="11">
        <v>0</v>
      </c>
      <c r="AD222" s="11">
        <v>141.04300000000001</v>
      </c>
      <c r="AE222" s="11">
        <v>32.590000000000003</v>
      </c>
      <c r="AF222" s="11">
        <v>26.606999999999999</v>
      </c>
      <c r="AG222" s="11">
        <v>4.8940000000000001</v>
      </c>
      <c r="AH222" s="11">
        <v>0</v>
      </c>
      <c r="AI222" s="11">
        <v>64.090999999999994</v>
      </c>
      <c r="AJ222" s="13">
        <v>60.408999999999999</v>
      </c>
      <c r="AK222" s="13">
        <v>70.088999999999999</v>
      </c>
      <c r="AL222" s="13">
        <v>10.545</v>
      </c>
      <c r="AM222" s="13">
        <v>0</v>
      </c>
      <c r="AN222" s="13">
        <v>141.04300000000001</v>
      </c>
      <c r="AO222" s="13">
        <v>32.590000000000003</v>
      </c>
      <c r="AP222" s="13">
        <v>26.606999999999999</v>
      </c>
      <c r="AQ222" s="13">
        <v>4.8940000000000001</v>
      </c>
      <c r="AR222" s="13">
        <v>0</v>
      </c>
      <c r="AS222" s="13">
        <v>64.090999999999994</v>
      </c>
      <c r="AT222" s="15">
        <v>11.773</v>
      </c>
      <c r="AU222" s="15">
        <v>19.667000000000002</v>
      </c>
      <c r="AV222" s="15">
        <v>10.11</v>
      </c>
      <c r="AW222" s="15">
        <v>0</v>
      </c>
      <c r="AX222" s="10" t="s">
        <v>6</v>
      </c>
      <c r="AY222" s="10" t="str">
        <f>IFERROR(VLOOKUP(B222,Sales!$B$4:$H$2834,7,FALSE),"Not Found")</f>
        <v>Municipal</v>
      </c>
      <c r="AZ222" s="30">
        <f>IFERROR(SUMIFS(Sales!$K$4:$K$2834,Sales!$B$4:$B$2834,$B222,Sales!$G$4:$G$2834,$D222),"")</f>
        <v>61848</v>
      </c>
      <c r="BA222" s="30">
        <f>IFERROR(SUMIFS(Sales!$N$4:$N$2834,Sales!$B$4:$B$2834,$B222,Sales!$G$4:$G$2834,$D222),"")</f>
        <v>80146</v>
      </c>
      <c r="BB222" s="30">
        <f>IFERROR(SUMIFS(Sales!$Q$4:$Q$2834,Sales!$B$4:$B$2834,$B222,Sales!$G$4:$G$2834,$D222),"")</f>
        <v>389127</v>
      </c>
      <c r="BC222" s="30">
        <f t="shared" si="91"/>
        <v>531121</v>
      </c>
      <c r="BD222" s="33"/>
      <c r="BE222" s="35">
        <f t="shared" si="92"/>
        <v>3.4966207476393738E-3</v>
      </c>
      <c r="BF222" s="35">
        <f t="shared" si="93"/>
        <v>9.0587927033164463E-3</v>
      </c>
      <c r="BG222" s="35">
        <f t="shared" si="94"/>
        <v>1.064359450770571E-3</v>
      </c>
      <c r="BH222" s="35">
        <f t="shared" si="95"/>
        <v>2.5539491001108972E-3</v>
      </c>
      <c r="BJ222" s="31">
        <f>IFERROR(SUMIFS(Sales!$J$4:$J$2834,Sales!$B$4:$B$2834,$B222,Sales!$G$4:$G$2834,$D222),"")</f>
        <v>5822.6</v>
      </c>
      <c r="BK222" s="31">
        <f>IFERROR(SUMIFS(Sales!$M$4:$M$2834,Sales!$B$4:$B$2834,$B222,Sales!$G$4:$G$2834,$D222),"")</f>
        <v>6591.2</v>
      </c>
      <c r="BL222" s="31">
        <f>IFERROR(SUMIFS(Sales!$P$4:$P$2834,Sales!$B$4:$B$2834,$B222,Sales!$G$4:$G$2834,$D222),"")</f>
        <v>22687.200000000001</v>
      </c>
      <c r="BM222" s="31">
        <f t="shared" si="96"/>
        <v>35101</v>
      </c>
      <c r="BP222" s="36">
        <f t="shared" si="97"/>
        <v>0.64956612436692873</v>
      </c>
      <c r="BQ222" s="36">
        <f t="shared" si="98"/>
        <v>0.35043387563307138</v>
      </c>
      <c r="BR222" s="36">
        <f t="shared" si="99"/>
        <v>0.71907968074196282</v>
      </c>
      <c r="BS222" s="36">
        <f t="shared" si="100"/>
        <v>0.28092031925803718</v>
      </c>
    </row>
    <row r="223" spans="1:82" x14ac:dyDescent="0.35">
      <c r="A223" s="8">
        <v>2020</v>
      </c>
      <c r="B223" s="9">
        <v>11804</v>
      </c>
      <c r="C223" s="10" t="s">
        <v>352</v>
      </c>
      <c r="D223" s="10" t="s">
        <v>139</v>
      </c>
      <c r="E223" s="10" t="s">
        <v>95</v>
      </c>
      <c r="F223" s="11">
        <v>530630</v>
      </c>
      <c r="G223" s="11">
        <v>186201</v>
      </c>
      <c r="H223" s="11">
        <v>87624</v>
      </c>
      <c r="I223" s="11" t="s">
        <v>25</v>
      </c>
      <c r="J223" s="11">
        <v>804455</v>
      </c>
      <c r="K223" s="12">
        <v>87</v>
      </c>
      <c r="L223" s="12">
        <v>28.3</v>
      </c>
      <c r="M223" s="12">
        <v>13.3</v>
      </c>
      <c r="N223" s="12" t="s">
        <v>25</v>
      </c>
      <c r="O223" s="12">
        <v>128.6</v>
      </c>
      <c r="P223" s="13">
        <v>1389904</v>
      </c>
      <c r="Q223" s="13">
        <v>2372677</v>
      </c>
      <c r="R223" s="13">
        <v>1116554</v>
      </c>
      <c r="S223" s="13" t="s">
        <v>25</v>
      </c>
      <c r="T223" s="13">
        <v>4879135</v>
      </c>
      <c r="U223" s="14">
        <v>87</v>
      </c>
      <c r="V223" s="14">
        <v>28.3</v>
      </c>
      <c r="W223" s="14">
        <v>13.3</v>
      </c>
      <c r="X223" s="14" t="s">
        <v>25</v>
      </c>
      <c r="Y223" s="14">
        <v>128.6</v>
      </c>
      <c r="Z223" s="11">
        <v>121</v>
      </c>
      <c r="AA223" s="11">
        <v>67</v>
      </c>
      <c r="AB223" s="11">
        <v>15</v>
      </c>
      <c r="AC223" s="11" t="s">
        <v>25</v>
      </c>
      <c r="AD223" s="11">
        <v>203</v>
      </c>
      <c r="AE223" s="11">
        <v>33</v>
      </c>
      <c r="AF223" s="11">
        <v>21</v>
      </c>
      <c r="AG223" s="11">
        <v>5</v>
      </c>
      <c r="AH223" s="11" t="s">
        <v>25</v>
      </c>
      <c r="AI223" s="11">
        <v>59</v>
      </c>
      <c r="AJ223" s="13">
        <v>121</v>
      </c>
      <c r="AK223" s="13">
        <v>67</v>
      </c>
      <c r="AL223" s="13">
        <v>15</v>
      </c>
      <c r="AM223" s="13" t="s">
        <v>25</v>
      </c>
      <c r="AN223" s="13">
        <v>203</v>
      </c>
      <c r="AO223" s="13">
        <v>33</v>
      </c>
      <c r="AP223" s="13">
        <v>21</v>
      </c>
      <c r="AQ223" s="13">
        <v>5</v>
      </c>
      <c r="AR223" s="13" t="s">
        <v>25</v>
      </c>
      <c r="AS223" s="13">
        <v>59</v>
      </c>
      <c r="AT223" s="15">
        <v>2.62</v>
      </c>
      <c r="AU223" s="15">
        <v>12.74</v>
      </c>
      <c r="AV223" s="15">
        <v>12.74</v>
      </c>
      <c r="AW223" s="15" t="s">
        <v>25</v>
      </c>
      <c r="AX223" s="10" t="s">
        <v>6</v>
      </c>
      <c r="AY223" s="10" t="str">
        <f>IFERROR(VLOOKUP(B223,Sales!$B$4:$H$2834,7,FALSE),"Not Found")</f>
        <v>Investor Owned</v>
      </c>
      <c r="AZ223" s="30">
        <f>IFERROR(SUMIFS(Sales!$K$4:$K$2834,Sales!$B$4:$B$2834,$B223,Sales!$G$4:$G$2834,$D223),"")</f>
        <v>8257408</v>
      </c>
      <c r="BA223" s="30">
        <f>IFERROR(SUMIFS(Sales!$N$4:$N$2834,Sales!$B$4:$B$2834,$B223,Sales!$G$4:$G$2834,$D223),"")</f>
        <v>8276429</v>
      </c>
      <c r="BB223" s="30">
        <f>IFERROR(SUMIFS(Sales!$Q$4:$Q$2834,Sales!$B$4:$B$2834,$B223,Sales!$G$4:$G$2834,$D223),"")</f>
        <v>2445420</v>
      </c>
      <c r="BC223" s="30">
        <f t="shared" si="91"/>
        <v>18979257</v>
      </c>
      <c r="BD223" s="33"/>
      <c r="BE223" s="35">
        <f t="shared" si="92"/>
        <v>6.4261085318782843E-2</v>
      </c>
      <c r="BF223" s="35">
        <f t="shared" si="93"/>
        <v>2.2497746310637112E-2</v>
      </c>
      <c r="BG223" s="35">
        <f t="shared" si="94"/>
        <v>3.5831881639963689E-2</v>
      </c>
      <c r="BH223" s="35">
        <f t="shared" si="95"/>
        <v>4.2386011212135435E-2</v>
      </c>
      <c r="BJ223" s="31">
        <f>IFERROR(SUMIFS(Sales!$J$4:$J$2834,Sales!$B$4:$B$2834,$B223,Sales!$G$4:$G$2834,$D223),"")</f>
        <v>1514301.8</v>
      </c>
      <c r="BK223" s="31">
        <f>IFERROR(SUMIFS(Sales!$M$4:$M$2834,Sales!$B$4:$B$2834,$B223,Sales!$G$4:$G$2834,$D223),"")</f>
        <v>631147.6</v>
      </c>
      <c r="BL223" s="31">
        <f>IFERROR(SUMIFS(Sales!$P$4:$P$2834,Sales!$B$4:$B$2834,$B223,Sales!$G$4:$G$2834,$D223),"")</f>
        <v>169621.1</v>
      </c>
      <c r="BM223" s="31">
        <f t="shared" si="96"/>
        <v>2315070.5</v>
      </c>
      <c r="BP223" s="36">
        <f t="shared" si="97"/>
        <v>0.7857142857142857</v>
      </c>
      <c r="BQ223" s="36">
        <f t="shared" si="98"/>
        <v>0.21428571428571427</v>
      </c>
      <c r="BR223" s="36">
        <f t="shared" si="99"/>
        <v>0.7592592592592593</v>
      </c>
      <c r="BS223" s="36">
        <f t="shared" si="100"/>
        <v>0.24074074074074073</v>
      </c>
      <c r="BV223" s="38">
        <f>IFERROR((G223+H223)/$BV$3,"")</f>
        <v>2.5934189620149005E-2</v>
      </c>
      <c r="BW223" s="37">
        <f>IFERROR(BR223*BV223,"")</f>
        <v>1.9690773600483505E-2</v>
      </c>
      <c r="BX223" s="37">
        <f>IFERROR(BS223*BV223,"")</f>
        <v>6.2434160196655009E-3</v>
      </c>
      <c r="CB223" s="38">
        <f>IFERROR((F223)/$CB$3,"")</f>
        <v>5.3165034333893607E-2</v>
      </c>
      <c r="CC223" s="37">
        <f>IFERROR(BP223*CB223,"")</f>
        <v>4.177252697663069E-2</v>
      </c>
      <c r="CD223" s="37">
        <f>IFERROR(BQ223*CB223,"")</f>
        <v>1.1392507357262915E-2</v>
      </c>
    </row>
    <row r="224" spans="1:82" x14ac:dyDescent="0.35">
      <c r="A224" s="8">
        <v>2020</v>
      </c>
      <c r="B224" s="9">
        <v>11811</v>
      </c>
      <c r="C224" s="10" t="s">
        <v>353</v>
      </c>
      <c r="D224" s="10" t="s">
        <v>122</v>
      </c>
      <c r="E224" s="10" t="s">
        <v>123</v>
      </c>
      <c r="F224" s="11">
        <v>43.5</v>
      </c>
      <c r="G224" s="11">
        <v>200</v>
      </c>
      <c r="H224" s="11">
        <v>387.9</v>
      </c>
      <c r="I224" s="11" t="s">
        <v>25</v>
      </c>
      <c r="J224" s="11">
        <v>631.4</v>
      </c>
      <c r="K224" s="12" t="s">
        <v>25</v>
      </c>
      <c r="L224" s="12" t="s">
        <v>25</v>
      </c>
      <c r="M224" s="12" t="s">
        <v>25</v>
      </c>
      <c r="N224" s="12" t="s">
        <v>25</v>
      </c>
      <c r="O224" s="12" t="s">
        <v>25</v>
      </c>
      <c r="P224" s="13">
        <v>190.5</v>
      </c>
      <c r="Q224" s="13">
        <v>1925</v>
      </c>
      <c r="R224" s="13">
        <v>3103</v>
      </c>
      <c r="S224" s="13" t="s">
        <v>25</v>
      </c>
      <c r="T224" s="13">
        <v>5218.5</v>
      </c>
      <c r="U224" s="14" t="s">
        <v>25</v>
      </c>
      <c r="V224" s="14" t="s">
        <v>25</v>
      </c>
      <c r="W224" s="14" t="s">
        <v>25</v>
      </c>
      <c r="X224" s="14" t="s">
        <v>25</v>
      </c>
      <c r="Y224" s="14" t="s">
        <v>25</v>
      </c>
      <c r="Z224" s="11">
        <v>0.9</v>
      </c>
      <c r="AA224" s="11">
        <v>37</v>
      </c>
      <c r="AB224" s="11">
        <v>63.8</v>
      </c>
      <c r="AC224" s="11" t="s">
        <v>25</v>
      </c>
      <c r="AD224" s="11">
        <v>101.7</v>
      </c>
      <c r="AE224" s="11">
        <v>13.3</v>
      </c>
      <c r="AF224" s="11">
        <v>53.7</v>
      </c>
      <c r="AG224" s="11">
        <v>2.1</v>
      </c>
      <c r="AH224" s="11" t="s">
        <v>25</v>
      </c>
      <c r="AI224" s="11">
        <v>69.099999999999994</v>
      </c>
      <c r="AJ224" s="13">
        <v>0.9</v>
      </c>
      <c r="AK224" s="13">
        <v>37</v>
      </c>
      <c r="AL224" s="13">
        <v>63.8</v>
      </c>
      <c r="AM224" s="13" t="s">
        <v>25</v>
      </c>
      <c r="AN224" s="13">
        <v>101.7</v>
      </c>
      <c r="AO224" s="13">
        <v>13.3</v>
      </c>
      <c r="AP224" s="13">
        <v>53.7</v>
      </c>
      <c r="AQ224" s="13">
        <v>2.1</v>
      </c>
      <c r="AR224" s="13" t="s">
        <v>25</v>
      </c>
      <c r="AS224" s="13">
        <v>69.099999999999994</v>
      </c>
      <c r="AT224" s="15">
        <v>9.39</v>
      </c>
      <c r="AU224" s="15">
        <v>14.8</v>
      </c>
      <c r="AV224" s="15">
        <v>8</v>
      </c>
      <c r="AW224" s="15" t="s">
        <v>25</v>
      </c>
      <c r="AX224" s="10" t="s">
        <v>6</v>
      </c>
      <c r="AY224" s="10" t="str">
        <f>IFERROR(VLOOKUP(B224,Sales!$B$4:$H$2834,7,FALSE),"Not Found")</f>
        <v>Municipal</v>
      </c>
      <c r="AZ224" s="30">
        <f>IFERROR(SUMIFS(Sales!$K$4:$K$2834,Sales!$B$4:$B$2834,$B224,Sales!$G$4:$G$2834,$D224),"")</f>
        <v>117229</v>
      </c>
      <c r="BA224" s="30">
        <f>IFERROR(SUMIFS(Sales!$N$4:$N$2834,Sales!$B$4:$B$2834,$B224,Sales!$G$4:$G$2834,$D224),"")</f>
        <v>15475</v>
      </c>
      <c r="BB224" s="30">
        <f>IFERROR(SUMIFS(Sales!$Q$4:$Q$2834,Sales!$B$4:$B$2834,$B224,Sales!$G$4:$G$2834,$D224),"")</f>
        <v>63831</v>
      </c>
      <c r="BC224" s="30">
        <f t="shared" si="91"/>
        <v>196535</v>
      </c>
      <c r="BD224" s="33"/>
      <c r="BE224" s="35">
        <f t="shared" si="92"/>
        <v>3.7106859224253383E-4</v>
      </c>
      <c r="BF224" s="35">
        <f t="shared" si="93"/>
        <v>1.2924071082390954E-2</v>
      </c>
      <c r="BG224" s="35">
        <f t="shared" si="94"/>
        <v>6.0769845372937907E-3</v>
      </c>
      <c r="BH224" s="35">
        <f t="shared" si="95"/>
        <v>3.212659322766937E-3</v>
      </c>
      <c r="BJ224" s="31">
        <f>IFERROR(SUMIFS(Sales!$J$4:$J$2834,Sales!$B$4:$B$2834,$B224,Sales!$G$4:$G$2834,$D224),"")</f>
        <v>6033.5</v>
      </c>
      <c r="BK224" s="31">
        <f>IFERROR(SUMIFS(Sales!$M$4:$M$2834,Sales!$B$4:$B$2834,$B224,Sales!$G$4:$G$2834,$D224),"")</f>
        <v>1127.9000000000001</v>
      </c>
      <c r="BL224" s="31">
        <f>IFERROR(SUMIFS(Sales!$P$4:$P$2834,Sales!$B$4:$B$2834,$B224,Sales!$G$4:$G$2834,$D224),"")</f>
        <v>2835.5</v>
      </c>
      <c r="BM224" s="31">
        <f t="shared" si="96"/>
        <v>9996.9</v>
      </c>
      <c r="BP224" s="36">
        <f t="shared" si="97"/>
        <v>6.3380281690140844E-2</v>
      </c>
      <c r="BQ224" s="36">
        <f t="shared" si="98"/>
        <v>0.93661971830985913</v>
      </c>
      <c r="BR224" s="36">
        <f t="shared" si="99"/>
        <v>0.64367816091954022</v>
      </c>
      <c r="BS224" s="36">
        <f t="shared" si="100"/>
        <v>0.35632183908045983</v>
      </c>
    </row>
    <row r="225" spans="1:82" x14ac:dyDescent="0.35">
      <c r="A225" s="8">
        <v>2020</v>
      </c>
      <c r="B225" s="9">
        <v>12087</v>
      </c>
      <c r="C225" s="10" t="s">
        <v>354</v>
      </c>
      <c r="D225" s="10" t="s">
        <v>355</v>
      </c>
      <c r="E225" s="10" t="s">
        <v>54</v>
      </c>
      <c r="F225" s="11">
        <v>0</v>
      </c>
      <c r="G225" s="11" t="s">
        <v>25</v>
      </c>
      <c r="H225" s="11" t="s">
        <v>25</v>
      </c>
      <c r="I225" s="11" t="s">
        <v>25</v>
      </c>
      <c r="J225" s="11">
        <v>0</v>
      </c>
      <c r="K225" s="12">
        <v>0</v>
      </c>
      <c r="L225" s="12" t="s">
        <v>25</v>
      </c>
      <c r="M225" s="12" t="s">
        <v>25</v>
      </c>
      <c r="N225" s="12" t="s">
        <v>25</v>
      </c>
      <c r="O225" s="12">
        <v>0</v>
      </c>
      <c r="P225" s="13" t="s">
        <v>25</v>
      </c>
      <c r="Q225" s="13" t="s">
        <v>25</v>
      </c>
      <c r="R225" s="13" t="s">
        <v>25</v>
      </c>
      <c r="S225" s="13" t="s">
        <v>25</v>
      </c>
      <c r="T225" s="13" t="s">
        <v>25</v>
      </c>
      <c r="U225" s="14" t="s">
        <v>25</v>
      </c>
      <c r="V225" s="14" t="s">
        <v>25</v>
      </c>
      <c r="W225" s="14" t="s">
        <v>25</v>
      </c>
      <c r="X225" s="14" t="s">
        <v>25</v>
      </c>
      <c r="Y225" s="14" t="s">
        <v>25</v>
      </c>
      <c r="Z225" s="11">
        <v>1</v>
      </c>
      <c r="AA225" s="11" t="s">
        <v>25</v>
      </c>
      <c r="AB225" s="11" t="s">
        <v>25</v>
      </c>
      <c r="AC225" s="11" t="s">
        <v>25</v>
      </c>
      <c r="AD225" s="11">
        <v>1</v>
      </c>
      <c r="AE225" s="11" t="s">
        <v>25</v>
      </c>
      <c r="AF225" s="11" t="s">
        <v>25</v>
      </c>
      <c r="AG225" s="11" t="s">
        <v>25</v>
      </c>
      <c r="AH225" s="11" t="s">
        <v>25</v>
      </c>
      <c r="AI225" s="11" t="s">
        <v>25</v>
      </c>
      <c r="AJ225" s="13">
        <v>1</v>
      </c>
      <c r="AK225" s="13" t="s">
        <v>25</v>
      </c>
      <c r="AL225" s="13" t="s">
        <v>25</v>
      </c>
      <c r="AM225" s="13" t="s">
        <v>25</v>
      </c>
      <c r="AN225" s="13">
        <v>1</v>
      </c>
      <c r="AO225" s="13" t="s">
        <v>25</v>
      </c>
      <c r="AP225" s="13" t="s">
        <v>25</v>
      </c>
      <c r="AQ225" s="13" t="s">
        <v>25</v>
      </c>
      <c r="AR225" s="13" t="s">
        <v>25</v>
      </c>
      <c r="AS225" s="13" t="s">
        <v>25</v>
      </c>
      <c r="AT225" s="15" t="s">
        <v>25</v>
      </c>
      <c r="AU225" s="15" t="s">
        <v>25</v>
      </c>
      <c r="AV225" s="15" t="s">
        <v>25</v>
      </c>
      <c r="AW225" s="15" t="s">
        <v>25</v>
      </c>
      <c r="AX225" s="10" t="s">
        <v>6</v>
      </c>
      <c r="AY225" s="10" t="str">
        <f>IFERROR(VLOOKUP(B225,Sales!$B$4:$H$2834,7,FALSE),"Not Found")</f>
        <v>Cooperative</v>
      </c>
      <c r="AZ225" s="30">
        <f>IFERROR(SUMIFS(Sales!$K$4:$K$2834,Sales!$B$4:$B$2834,$B225,Sales!$G$4:$G$2834,$D225),"")</f>
        <v>107462</v>
      </c>
      <c r="BA225" s="30">
        <f>IFERROR(SUMIFS(Sales!$N$4:$N$2834,Sales!$B$4:$B$2834,$B225,Sales!$G$4:$G$2834,$D225),"")</f>
        <v>1477015</v>
      </c>
      <c r="BB225" s="30">
        <f>IFERROR(SUMIFS(Sales!$Q$4:$Q$2834,Sales!$B$4:$B$2834,$B225,Sales!$G$4:$G$2834,$D225),"")</f>
        <v>2984996</v>
      </c>
      <c r="BC225" s="30">
        <f t="shared" si="91"/>
        <v>4569473</v>
      </c>
      <c r="BD225" s="33"/>
      <c r="BE225" s="35">
        <f t="shared" si="92"/>
        <v>0</v>
      </c>
      <c r="BF225" s="35" t="str">
        <f t="shared" si="93"/>
        <v/>
      </c>
      <c r="BG225" s="35" t="str">
        <f t="shared" si="94"/>
        <v/>
      </c>
      <c r="BH225" s="35">
        <f t="shared" si="95"/>
        <v>0</v>
      </c>
      <c r="BJ225" s="31">
        <f>IFERROR(SUMIFS(Sales!$J$4:$J$2834,Sales!$B$4:$B$2834,$B225,Sales!$G$4:$G$2834,$D225),"")</f>
        <v>8343.9</v>
      </c>
      <c r="BK225" s="31">
        <f>IFERROR(SUMIFS(Sales!$M$4:$M$2834,Sales!$B$4:$B$2834,$B225,Sales!$G$4:$G$2834,$D225),"")</f>
        <v>120385.8</v>
      </c>
      <c r="BL225" s="31">
        <f>IFERROR(SUMIFS(Sales!$P$4:$P$2834,Sales!$B$4:$B$2834,$B225,Sales!$G$4:$G$2834,$D225),"")</f>
        <v>202993.4</v>
      </c>
      <c r="BM225" s="31">
        <f t="shared" si="96"/>
        <v>331723.09999999998</v>
      </c>
      <c r="BP225" s="36" t="str">
        <f t="shared" si="97"/>
        <v/>
      </c>
      <c r="BQ225" s="36" t="str">
        <f t="shared" si="98"/>
        <v/>
      </c>
      <c r="BR225" s="36" t="str">
        <f t="shared" si="99"/>
        <v/>
      </c>
      <c r="BS225" s="36" t="str">
        <f t="shared" si="100"/>
        <v/>
      </c>
    </row>
    <row r="226" spans="1:82" x14ac:dyDescent="0.35">
      <c r="A226" s="8">
        <v>2020</v>
      </c>
      <c r="B226" s="9">
        <v>12187</v>
      </c>
      <c r="C226" s="10" t="s">
        <v>356</v>
      </c>
      <c r="D226" s="10" t="s">
        <v>116</v>
      </c>
      <c r="E226" s="10" t="s">
        <v>75</v>
      </c>
      <c r="F226" s="11">
        <v>316.13499999999999</v>
      </c>
      <c r="G226" s="11">
        <v>1702.7529999999999</v>
      </c>
      <c r="H226" s="11">
        <v>60.965000000000003</v>
      </c>
      <c r="I226" s="11">
        <v>0</v>
      </c>
      <c r="J226" s="11">
        <v>2079.8530000000001</v>
      </c>
      <c r="K226" s="12">
        <v>9.5000000000000001E-2</v>
      </c>
      <c r="L226" s="12">
        <v>0.32400000000000001</v>
      </c>
      <c r="M226" s="12">
        <v>2.5999999999999999E-2</v>
      </c>
      <c r="N226" s="12">
        <v>0</v>
      </c>
      <c r="O226" s="12">
        <v>0.44500000000000001</v>
      </c>
      <c r="P226" s="13">
        <v>7434.3779999999997</v>
      </c>
      <c r="Q226" s="13">
        <v>21621</v>
      </c>
      <c r="R226" s="13">
        <v>731.577</v>
      </c>
      <c r="S226" s="13">
        <v>0</v>
      </c>
      <c r="T226" s="13">
        <v>29786.955000000002</v>
      </c>
      <c r="U226" s="14">
        <v>9.5000000000000001E-2</v>
      </c>
      <c r="V226" s="14">
        <v>0.32400000000000001</v>
      </c>
      <c r="W226" s="14">
        <v>2.5999999999999999E-2</v>
      </c>
      <c r="X226" s="14">
        <v>0</v>
      </c>
      <c r="Y226" s="14">
        <v>0.44500000000000001</v>
      </c>
      <c r="Z226" s="11">
        <v>214.28700000000001</v>
      </c>
      <c r="AA226" s="11">
        <v>183.74799999999999</v>
      </c>
      <c r="AB226" s="11">
        <v>5.36</v>
      </c>
      <c r="AC226" s="11">
        <v>0</v>
      </c>
      <c r="AD226" s="11">
        <v>403.39499999999998</v>
      </c>
      <c r="AE226" s="11">
        <v>9.202</v>
      </c>
      <c r="AF226" s="11">
        <v>49.563000000000002</v>
      </c>
      <c r="AG226" s="11">
        <v>1.7749999999999999</v>
      </c>
      <c r="AH226" s="11">
        <v>0</v>
      </c>
      <c r="AI226" s="11">
        <v>60.54</v>
      </c>
      <c r="AJ226" s="13">
        <v>214.28700000000001</v>
      </c>
      <c r="AK226" s="13">
        <v>183.74799999999999</v>
      </c>
      <c r="AL226" s="13">
        <v>5.36</v>
      </c>
      <c r="AM226" s="13">
        <v>0</v>
      </c>
      <c r="AN226" s="13">
        <v>403.39499999999998</v>
      </c>
      <c r="AO226" s="13">
        <v>9.202</v>
      </c>
      <c r="AP226" s="13">
        <v>49.563000000000002</v>
      </c>
      <c r="AQ226" s="13">
        <v>1.7749999999999999</v>
      </c>
      <c r="AR226" s="13">
        <v>0</v>
      </c>
      <c r="AS226" s="13">
        <v>60.54</v>
      </c>
      <c r="AT226" s="15">
        <v>23.515999999999998</v>
      </c>
      <c r="AU226" s="15">
        <v>12.698</v>
      </c>
      <c r="AV226" s="15">
        <v>12</v>
      </c>
      <c r="AW226" s="15">
        <v>0</v>
      </c>
      <c r="AX226" s="10" t="s">
        <v>357</v>
      </c>
      <c r="AY226" s="10" t="str">
        <f>IFERROR(VLOOKUP(B226,Sales!$B$4:$H$2834,7,FALSE),"Not Found")</f>
        <v>Municipal</v>
      </c>
      <c r="AZ226" s="30">
        <f>IFERROR(SUMIFS(Sales!$K$4:$K$2834,Sales!$B$4:$B$2834,$B226,Sales!$G$4:$G$2834,$D226),"")</f>
        <v>190078</v>
      </c>
      <c r="BA226" s="30">
        <f>IFERROR(SUMIFS(Sales!$N$4:$N$2834,Sales!$B$4:$B$2834,$B226,Sales!$G$4:$G$2834,$D226),"")</f>
        <v>174682</v>
      </c>
      <c r="BB226" s="30">
        <f>IFERROR(SUMIFS(Sales!$Q$4:$Q$2834,Sales!$B$4:$B$2834,$B226,Sales!$G$4:$G$2834,$D226),"")</f>
        <v>332428</v>
      </c>
      <c r="BC226" s="30">
        <f t="shared" si="91"/>
        <v>697188</v>
      </c>
      <c r="BD226" s="33"/>
      <c r="BE226" s="35">
        <f t="shared" si="92"/>
        <v>1.663185639579541E-3</v>
      </c>
      <c r="BF226" s="35">
        <f t="shared" si="93"/>
        <v>9.7477301610927273E-3</v>
      </c>
      <c r="BG226" s="35">
        <f t="shared" si="94"/>
        <v>1.8339309564777937E-4</v>
      </c>
      <c r="BH226" s="35">
        <f t="shared" si="95"/>
        <v>2.9832025221317635E-3</v>
      </c>
      <c r="BJ226" s="31">
        <f>IFERROR(SUMIFS(Sales!$J$4:$J$2834,Sales!$B$4:$B$2834,$B226,Sales!$G$4:$G$2834,$D226),"")</f>
        <v>14329</v>
      </c>
      <c r="BK226" s="31">
        <f>IFERROR(SUMIFS(Sales!$M$4:$M$2834,Sales!$B$4:$B$2834,$B226,Sales!$G$4:$G$2834,$D226),"")</f>
        <v>12011</v>
      </c>
      <c r="BL226" s="31">
        <f>IFERROR(SUMIFS(Sales!$P$4:$P$2834,Sales!$B$4:$B$2834,$B226,Sales!$G$4:$G$2834,$D226),"")</f>
        <v>17670</v>
      </c>
      <c r="BM226" s="31">
        <f t="shared" si="96"/>
        <v>44010</v>
      </c>
      <c r="BP226" s="36">
        <f t="shared" si="97"/>
        <v>0.9588257140172447</v>
      </c>
      <c r="BQ226" s="36">
        <f t="shared" si="98"/>
        <v>4.1174285982755306E-2</v>
      </c>
      <c r="BR226" s="36">
        <f t="shared" si="99"/>
        <v>0.78648844231137138</v>
      </c>
      <c r="BS226" s="36">
        <f t="shared" si="100"/>
        <v>0.21351155768862864</v>
      </c>
    </row>
    <row r="227" spans="1:82" x14ac:dyDescent="0.35">
      <c r="A227" s="8">
        <v>2020</v>
      </c>
      <c r="B227" s="9">
        <v>12199</v>
      </c>
      <c r="C227" s="10" t="s">
        <v>358</v>
      </c>
      <c r="D227" s="10" t="s">
        <v>219</v>
      </c>
      <c r="E227" s="10" t="s">
        <v>54</v>
      </c>
      <c r="F227" s="11">
        <v>7.306</v>
      </c>
      <c r="G227" s="11">
        <v>1370.6</v>
      </c>
      <c r="H227" s="11"/>
      <c r="I227" s="11" t="s">
        <v>25</v>
      </c>
      <c r="J227" s="11">
        <v>1377.9059999999999</v>
      </c>
      <c r="K227" s="12">
        <v>1E-3</v>
      </c>
      <c r="L227" s="12">
        <v>0.21</v>
      </c>
      <c r="M227" s="12" t="s">
        <v>25</v>
      </c>
      <c r="N227" s="12" t="s">
        <v>25</v>
      </c>
      <c r="O227" s="12">
        <v>0.21099999999999999</v>
      </c>
      <c r="P227" s="13">
        <v>73.063999999999993</v>
      </c>
      <c r="Q227" s="13">
        <v>16848.416000000001</v>
      </c>
      <c r="R227" s="13" t="s">
        <v>25</v>
      </c>
      <c r="S227" s="13" t="s">
        <v>25</v>
      </c>
      <c r="T227" s="13">
        <v>16921.48</v>
      </c>
      <c r="U227" s="14">
        <v>1E-3</v>
      </c>
      <c r="V227" s="14">
        <v>0.21</v>
      </c>
      <c r="W227" s="14" t="s">
        <v>25</v>
      </c>
      <c r="X227" s="14" t="s">
        <v>25</v>
      </c>
      <c r="Y227" s="14">
        <v>0.21099999999999999</v>
      </c>
      <c r="Z227" s="11">
        <v>0.49299999999999999</v>
      </c>
      <c r="AA227" s="11">
        <v>121.90300000000001</v>
      </c>
      <c r="AB227" s="11"/>
      <c r="AC227" s="11" t="s">
        <v>25</v>
      </c>
      <c r="AD227" s="11">
        <v>122.396</v>
      </c>
      <c r="AE227" s="11" t="s">
        <v>25</v>
      </c>
      <c r="AF227" s="11"/>
      <c r="AG227" s="11"/>
      <c r="AH227" s="11" t="s">
        <v>25</v>
      </c>
      <c r="AI227" s="11" t="s">
        <v>25</v>
      </c>
      <c r="AJ227" s="13">
        <v>0.49299999999999999</v>
      </c>
      <c r="AK227" s="13">
        <v>121.90300000000001</v>
      </c>
      <c r="AL227" s="13" t="s">
        <v>25</v>
      </c>
      <c r="AM227" s="13" t="s">
        <v>25</v>
      </c>
      <c r="AN227" s="13">
        <v>122.396</v>
      </c>
      <c r="AO227" s="13" t="s">
        <v>25</v>
      </c>
      <c r="AP227" s="13" t="s">
        <v>25</v>
      </c>
      <c r="AQ227" s="13" t="s">
        <v>25</v>
      </c>
      <c r="AR227" s="13" t="s">
        <v>25</v>
      </c>
      <c r="AS227" s="13" t="s">
        <v>25</v>
      </c>
      <c r="AT227" s="15">
        <v>10</v>
      </c>
      <c r="AU227" s="15">
        <v>10</v>
      </c>
      <c r="AV227" s="15" t="s">
        <v>25</v>
      </c>
      <c r="AW227" s="15" t="s">
        <v>25</v>
      </c>
      <c r="AX227" s="10" t="s">
        <v>6</v>
      </c>
      <c r="AY227" s="10" t="str">
        <f>IFERROR(VLOOKUP(B227,Sales!$B$4:$H$2834,7,FALSE),"Not Found")</f>
        <v>Investor Owned</v>
      </c>
      <c r="AZ227" s="30">
        <f>IFERROR(SUMIFS(Sales!$K$4:$K$2834,Sales!$B$4:$B$2834,$B227,Sales!$G$4:$G$2834,$D227),"")</f>
        <v>184298</v>
      </c>
      <c r="BA227" s="30">
        <f>IFERROR(SUMIFS(Sales!$N$4:$N$2834,Sales!$B$4:$B$2834,$B227,Sales!$G$4:$G$2834,$D227),"")</f>
        <v>262799</v>
      </c>
      <c r="BB227" s="30">
        <f>IFERROR(SUMIFS(Sales!$Q$4:$Q$2834,Sales!$B$4:$B$2834,$B227,Sales!$G$4:$G$2834,$D227),"")</f>
        <v>290986</v>
      </c>
      <c r="BC227" s="30">
        <f t="shared" si="91"/>
        <v>738083</v>
      </c>
      <c r="BD227" s="33"/>
      <c r="BE227" s="35">
        <f t="shared" si="92"/>
        <v>3.9642318419082142E-5</v>
      </c>
      <c r="BF227" s="35">
        <f t="shared" si="93"/>
        <v>5.2153927526360448E-3</v>
      </c>
      <c r="BG227" s="35">
        <f t="shared" si="94"/>
        <v>0</v>
      </c>
      <c r="BH227" s="35">
        <f t="shared" si="95"/>
        <v>1.8668713410280415E-3</v>
      </c>
      <c r="BJ227" s="31">
        <f>IFERROR(SUMIFS(Sales!$J$4:$J$2834,Sales!$B$4:$B$2834,$B227,Sales!$G$4:$G$2834,$D227),"")</f>
        <v>20085</v>
      </c>
      <c r="BK227" s="31">
        <f>IFERROR(SUMIFS(Sales!$M$4:$M$2834,Sales!$B$4:$B$2834,$B227,Sales!$G$4:$G$2834,$D227),"")</f>
        <v>25400</v>
      </c>
      <c r="BL227" s="31">
        <f>IFERROR(SUMIFS(Sales!$P$4:$P$2834,Sales!$B$4:$B$2834,$B227,Sales!$G$4:$G$2834,$D227),"")</f>
        <v>20244</v>
      </c>
      <c r="BM227" s="31">
        <f t="shared" si="96"/>
        <v>65729</v>
      </c>
      <c r="BP227" s="36" t="str">
        <f t="shared" si="97"/>
        <v/>
      </c>
      <c r="BQ227" s="36" t="str">
        <f t="shared" si="98"/>
        <v/>
      </c>
      <c r="BR227" s="36">
        <f t="shared" si="99"/>
        <v>1</v>
      </c>
      <c r="BS227" s="36">
        <f t="shared" si="100"/>
        <v>0</v>
      </c>
      <c r="BV227" s="38">
        <f>IFERROR((G227+H227)/$BV$3,"")</f>
        <v>1.2981064655665563E-4</v>
      </c>
      <c r="BW227" s="37">
        <f>IFERROR(BR227*BV227,"")</f>
        <v>1.2981064655665563E-4</v>
      </c>
      <c r="BX227" s="37">
        <f>IFERROR(BS227*BV227,"")</f>
        <v>0</v>
      </c>
      <c r="CB227" s="38">
        <f>IFERROR((F227)/$CB$3,"")</f>
        <v>7.3200486373447921E-7</v>
      </c>
      <c r="CC227" s="37" t="str">
        <f>IFERROR(BP227*CB227,"")</f>
        <v/>
      </c>
      <c r="CD227" s="37" t="str">
        <f>IFERROR(BQ227*CB227,"")</f>
        <v/>
      </c>
    </row>
    <row r="228" spans="1:82" x14ac:dyDescent="0.35">
      <c r="A228" s="8">
        <v>2020</v>
      </c>
      <c r="B228" s="9">
        <v>12312</v>
      </c>
      <c r="C228" s="10" t="s">
        <v>359</v>
      </c>
      <c r="D228" s="10" t="s">
        <v>32</v>
      </c>
      <c r="E228" s="10" t="s">
        <v>33</v>
      </c>
      <c r="F228" s="11">
        <v>13.6</v>
      </c>
      <c r="G228" s="11">
        <v>846</v>
      </c>
      <c r="H228" s="11" t="s">
        <v>25</v>
      </c>
      <c r="I228" s="11" t="s">
        <v>25</v>
      </c>
      <c r="J228" s="11">
        <v>859.6</v>
      </c>
      <c r="K228" s="12" t="s">
        <v>25</v>
      </c>
      <c r="L228" s="12" t="s">
        <v>25</v>
      </c>
      <c r="M228" s="12" t="s">
        <v>25</v>
      </c>
      <c r="N228" s="12" t="s">
        <v>25</v>
      </c>
      <c r="O228" s="12" t="s">
        <v>25</v>
      </c>
      <c r="P228" s="13">
        <v>13.6</v>
      </c>
      <c r="Q228" s="13">
        <v>846</v>
      </c>
      <c r="R228" s="13" t="s">
        <v>25</v>
      </c>
      <c r="S228" s="13" t="s">
        <v>25</v>
      </c>
      <c r="T228" s="13">
        <v>859.6</v>
      </c>
      <c r="U228" s="14" t="s">
        <v>25</v>
      </c>
      <c r="V228" s="14" t="s">
        <v>25</v>
      </c>
      <c r="W228" s="14" t="s">
        <v>25</v>
      </c>
      <c r="X228" s="14" t="s">
        <v>25</v>
      </c>
      <c r="Y228" s="14" t="s">
        <v>25</v>
      </c>
      <c r="Z228" s="11">
        <v>8.4</v>
      </c>
      <c r="AA228" s="11">
        <v>59.4</v>
      </c>
      <c r="AB228" s="11" t="s">
        <v>25</v>
      </c>
      <c r="AC228" s="11" t="s">
        <v>25</v>
      </c>
      <c r="AD228" s="11">
        <v>67.8</v>
      </c>
      <c r="AE228" s="11" t="s">
        <v>25</v>
      </c>
      <c r="AF228" s="11" t="s">
        <v>25</v>
      </c>
      <c r="AG228" s="11" t="s">
        <v>25</v>
      </c>
      <c r="AH228" s="11" t="s">
        <v>25</v>
      </c>
      <c r="AI228" s="11" t="s">
        <v>25</v>
      </c>
      <c r="AJ228" s="13">
        <v>8.4</v>
      </c>
      <c r="AK228" s="13">
        <v>59.4</v>
      </c>
      <c r="AL228" s="13" t="s">
        <v>25</v>
      </c>
      <c r="AM228" s="13" t="s">
        <v>25</v>
      </c>
      <c r="AN228" s="13">
        <v>67.8</v>
      </c>
      <c r="AO228" s="13" t="s">
        <v>25</v>
      </c>
      <c r="AP228" s="13" t="s">
        <v>25</v>
      </c>
      <c r="AQ228" s="13" t="s">
        <v>25</v>
      </c>
      <c r="AR228" s="13" t="s">
        <v>25</v>
      </c>
      <c r="AS228" s="13" t="s">
        <v>25</v>
      </c>
      <c r="AT228" s="15">
        <v>1</v>
      </c>
      <c r="AU228" s="15">
        <v>1</v>
      </c>
      <c r="AV228" s="15" t="s">
        <v>25</v>
      </c>
      <c r="AW228" s="15" t="s">
        <v>25</v>
      </c>
      <c r="AX228" s="10" t="s">
        <v>6</v>
      </c>
      <c r="AY228" s="10" t="str">
        <f>IFERROR(VLOOKUP(B228,Sales!$B$4:$H$2834,7,FALSE),"Not Found")</f>
        <v>Political Subdivision</v>
      </c>
      <c r="AZ228" s="30">
        <f>IFERROR(SUMIFS(Sales!$K$4:$K$2834,Sales!$B$4:$B$2834,$B228,Sales!$G$4:$G$2834,$D228),"")</f>
        <v>76177</v>
      </c>
      <c r="BA228" s="30">
        <f>IFERROR(SUMIFS(Sales!$N$4:$N$2834,Sales!$B$4:$B$2834,$B228,Sales!$G$4:$G$2834,$D228),"")</f>
        <v>228273</v>
      </c>
      <c r="BB228" s="30">
        <f>IFERROR(SUMIFS(Sales!$Q$4:$Q$2834,Sales!$B$4:$B$2834,$B228,Sales!$G$4:$G$2834,$D228),"")</f>
        <v>211413</v>
      </c>
      <c r="BC228" s="30">
        <f t="shared" si="91"/>
        <v>515863</v>
      </c>
      <c r="BD228" s="33"/>
      <c r="BE228" s="35">
        <f t="shared" si="92"/>
        <v>1.7853157777281855E-4</v>
      </c>
      <c r="BF228" s="35">
        <f t="shared" si="93"/>
        <v>3.7060887621400691E-3</v>
      </c>
      <c r="BG228" s="35" t="str">
        <f t="shared" si="94"/>
        <v/>
      </c>
      <c r="BH228" s="35">
        <f t="shared" si="95"/>
        <v>1.6663338909749293E-3</v>
      </c>
      <c r="BJ228" s="31">
        <f>IFERROR(SUMIFS(Sales!$J$4:$J$2834,Sales!$B$4:$B$2834,$B228,Sales!$G$4:$G$2834,$D228),"")</f>
        <v>13306.1</v>
      </c>
      <c r="BK228" s="31">
        <f>IFERROR(SUMIFS(Sales!$M$4:$M$2834,Sales!$B$4:$B$2834,$B228,Sales!$G$4:$G$2834,$D228),"")</f>
        <v>31032.9</v>
      </c>
      <c r="BL228" s="31">
        <f>IFERROR(SUMIFS(Sales!$P$4:$P$2834,Sales!$B$4:$B$2834,$B228,Sales!$G$4:$G$2834,$D228),"")</f>
        <v>21461.3</v>
      </c>
      <c r="BM228" s="31">
        <f t="shared" si="96"/>
        <v>65800.3</v>
      </c>
      <c r="BP228" s="36" t="str">
        <f t="shared" si="97"/>
        <v/>
      </c>
      <c r="BQ228" s="36" t="str">
        <f t="shared" si="98"/>
        <v/>
      </c>
      <c r="BR228" s="36" t="str">
        <f t="shared" si="99"/>
        <v/>
      </c>
      <c r="BS228" s="36" t="str">
        <f t="shared" si="100"/>
        <v/>
      </c>
    </row>
    <row r="229" spans="1:82" x14ac:dyDescent="0.35">
      <c r="A229" s="8">
        <v>2020</v>
      </c>
      <c r="B229" s="9">
        <v>12341</v>
      </c>
      <c r="C229" s="10" t="s">
        <v>360</v>
      </c>
      <c r="D229" s="10" t="s">
        <v>40</v>
      </c>
      <c r="E229" s="10" t="s">
        <v>36</v>
      </c>
      <c r="F229" s="11">
        <v>43850.7</v>
      </c>
      <c r="G229" s="11">
        <v>62801.5</v>
      </c>
      <c r="H229" s="11">
        <v>24492</v>
      </c>
      <c r="I229" s="11" t="s">
        <v>25</v>
      </c>
      <c r="J229" s="11">
        <v>131144.20000000001</v>
      </c>
      <c r="K229" s="12">
        <v>13.7</v>
      </c>
      <c r="L229" s="12">
        <v>19.2</v>
      </c>
      <c r="M229" s="12">
        <v>3.3</v>
      </c>
      <c r="N229" s="12" t="s">
        <v>25</v>
      </c>
      <c r="O229" s="12">
        <v>36.200000000000003</v>
      </c>
      <c r="P229" s="13">
        <v>170555</v>
      </c>
      <c r="Q229" s="13">
        <v>1201633.7</v>
      </c>
      <c r="R229" s="13">
        <v>353792.7</v>
      </c>
      <c r="S229" s="13" t="s">
        <v>25</v>
      </c>
      <c r="T229" s="13">
        <v>1725981.4</v>
      </c>
      <c r="U229" s="14">
        <v>9.6999999999999993</v>
      </c>
      <c r="V229" s="14">
        <v>22.3</v>
      </c>
      <c r="W229" s="14">
        <v>3.3</v>
      </c>
      <c r="X229" s="14" t="s">
        <v>25</v>
      </c>
      <c r="Y229" s="14">
        <v>35.299999999999997</v>
      </c>
      <c r="Z229" s="11">
        <v>4258</v>
      </c>
      <c r="AA229" s="11">
        <v>8275</v>
      </c>
      <c r="AB229" s="11">
        <v>3659</v>
      </c>
      <c r="AC229" s="11" t="s">
        <v>25</v>
      </c>
      <c r="AD229" s="11">
        <v>16192</v>
      </c>
      <c r="AE229" s="11">
        <v>1952</v>
      </c>
      <c r="AF229" s="11">
        <v>3080</v>
      </c>
      <c r="AG229" s="11">
        <v>2162</v>
      </c>
      <c r="AH229" s="11" t="s">
        <v>25</v>
      </c>
      <c r="AI229" s="11">
        <v>7194</v>
      </c>
      <c r="AJ229" s="13">
        <v>4258</v>
      </c>
      <c r="AK229" s="13">
        <v>8275</v>
      </c>
      <c r="AL229" s="13">
        <v>3659</v>
      </c>
      <c r="AM229" s="13" t="s">
        <v>25</v>
      </c>
      <c r="AN229" s="13">
        <v>16192</v>
      </c>
      <c r="AO229" s="13">
        <v>1952</v>
      </c>
      <c r="AP229" s="13">
        <v>3080</v>
      </c>
      <c r="AQ229" s="13">
        <v>2162</v>
      </c>
      <c r="AR229" s="13" t="s">
        <v>25</v>
      </c>
      <c r="AS229" s="13">
        <v>7194</v>
      </c>
      <c r="AT229" s="15">
        <v>3.89</v>
      </c>
      <c r="AU229" s="15">
        <v>19.13</v>
      </c>
      <c r="AV229" s="15">
        <v>14.45</v>
      </c>
      <c r="AW229" s="15" t="s">
        <v>25</v>
      </c>
      <c r="AX229" s="10" t="s">
        <v>361</v>
      </c>
      <c r="AY229" s="10" t="str">
        <f>IFERROR(VLOOKUP(B229,Sales!$B$4:$H$2834,7,FALSE),"Not Found")</f>
        <v>Investor Owned</v>
      </c>
      <c r="AZ229" s="30">
        <f>IFERROR(SUMIFS(Sales!$K$4:$K$2834,Sales!$B$4:$B$2834,$B229,Sales!$G$4:$G$2834,$D229),"")</f>
        <v>5986935</v>
      </c>
      <c r="BA229" s="30">
        <f>IFERROR(SUMIFS(Sales!$N$4:$N$2834,Sales!$B$4:$B$2834,$B229,Sales!$G$4:$G$2834,$D229),"")</f>
        <v>4565657</v>
      </c>
      <c r="BB229" s="30">
        <f>IFERROR(SUMIFS(Sales!$Q$4:$Q$2834,Sales!$B$4:$B$2834,$B229,Sales!$G$4:$G$2834,$D229),"")</f>
        <v>13872083</v>
      </c>
      <c r="BC229" s="30">
        <f t="shared" si="91"/>
        <v>24424675</v>
      </c>
      <c r="BD229" s="33"/>
      <c r="BE229" s="35">
        <f t="shared" si="92"/>
        <v>7.3243988785580598E-3</v>
      </c>
      <c r="BF229" s="35">
        <f t="shared" si="93"/>
        <v>1.375519448789079E-2</v>
      </c>
      <c r="BG229" s="35">
        <f t="shared" si="94"/>
        <v>1.7655603704216591E-3</v>
      </c>
      <c r="BH229" s="35">
        <f t="shared" si="95"/>
        <v>5.3693324476170104E-3</v>
      </c>
      <c r="BJ229" s="31">
        <f>IFERROR(SUMIFS(Sales!$J$4:$J$2834,Sales!$B$4:$B$2834,$B229,Sales!$G$4:$G$2834,$D229),"")</f>
        <v>618793.1</v>
      </c>
      <c r="BK229" s="31">
        <f>IFERROR(SUMIFS(Sales!$M$4:$M$2834,Sales!$B$4:$B$2834,$B229,Sales!$G$4:$G$2834,$D229),"")</f>
        <v>371366.40000000002</v>
      </c>
      <c r="BL229" s="31">
        <f>IFERROR(SUMIFS(Sales!$P$4:$P$2834,Sales!$B$4:$B$2834,$B229,Sales!$G$4:$G$2834,$D229),"")</f>
        <v>767145.5</v>
      </c>
      <c r="BM229" s="31">
        <f t="shared" si="96"/>
        <v>1757305</v>
      </c>
      <c r="BP229" s="36">
        <f t="shared" si="97"/>
        <v>0.68566827697262478</v>
      </c>
      <c r="BQ229" s="36">
        <f t="shared" si="98"/>
        <v>0.31433172302737522</v>
      </c>
      <c r="BR229" s="36">
        <f t="shared" si="99"/>
        <v>0.69480670703306935</v>
      </c>
      <c r="BS229" s="36">
        <f t="shared" si="100"/>
        <v>0.3051932929669306</v>
      </c>
      <c r="BV229" s="38">
        <f t="shared" ref="BV229:BV230" si="107">IFERROR((G229+H229)/$BV$3,"")</f>
        <v>8.2676387532419505E-3</v>
      </c>
      <c r="BW229" s="37">
        <f t="shared" ref="BW229:BW230" si="108">IFERROR(BR229*BV229,"")</f>
        <v>5.7444108570790303E-3</v>
      </c>
      <c r="BX229" s="37">
        <f t="shared" ref="BX229:BX230" si="109">IFERROR(BS229*BV229,"")</f>
        <v>2.5232278961629193E-3</v>
      </c>
      <c r="CB229" s="38">
        <f t="shared" ref="CB229:CB230" si="110">IFERROR((F229)/$CB$3,"")</f>
        <v>4.3935020090557792E-3</v>
      </c>
      <c r="CC229" s="37">
        <f t="shared" ref="CC229:CC230" si="111">IFERROR(BP229*CB229,"")</f>
        <v>3.0124849524250413E-3</v>
      </c>
      <c r="CD229" s="37">
        <f t="shared" ref="CD229:CD230" si="112">IFERROR(BQ229*CB229,"")</f>
        <v>1.3810170566307379E-3</v>
      </c>
    </row>
    <row r="230" spans="1:82" x14ac:dyDescent="0.35">
      <c r="A230" s="8">
        <v>2020</v>
      </c>
      <c r="B230" s="9">
        <v>12341</v>
      </c>
      <c r="C230" s="10" t="s">
        <v>360</v>
      </c>
      <c r="D230" s="10" t="s">
        <v>163</v>
      </c>
      <c r="E230" s="10" t="s">
        <v>36</v>
      </c>
      <c r="F230" s="11">
        <v>8965.7000000000007</v>
      </c>
      <c r="G230" s="11">
        <v>2271.1</v>
      </c>
      <c r="H230" s="11">
        <v>6464.6</v>
      </c>
      <c r="I230" s="11" t="s">
        <v>25</v>
      </c>
      <c r="J230" s="11">
        <v>17701.400000000001</v>
      </c>
      <c r="K230" s="12">
        <v>2.9</v>
      </c>
      <c r="L230" s="12">
        <v>0.3</v>
      </c>
      <c r="M230" s="12">
        <v>1</v>
      </c>
      <c r="N230" s="12" t="s">
        <v>25</v>
      </c>
      <c r="O230" s="12">
        <v>4.2</v>
      </c>
      <c r="P230" s="13">
        <v>20343.8</v>
      </c>
      <c r="Q230" s="13">
        <v>29051.3</v>
      </c>
      <c r="R230" s="13">
        <v>92334.1</v>
      </c>
      <c r="S230" s="13" t="s">
        <v>25</v>
      </c>
      <c r="T230" s="13">
        <v>141729.20000000001</v>
      </c>
      <c r="U230" s="14">
        <v>1.1000000000000001</v>
      </c>
      <c r="V230" s="14">
        <v>0.3</v>
      </c>
      <c r="W230" s="14">
        <v>0.9</v>
      </c>
      <c r="X230" s="14" t="s">
        <v>25</v>
      </c>
      <c r="Y230" s="14">
        <v>2.2999999999999998</v>
      </c>
      <c r="Z230" s="11">
        <v>674</v>
      </c>
      <c r="AA230" s="11">
        <v>380</v>
      </c>
      <c r="AB230" s="11">
        <v>852</v>
      </c>
      <c r="AC230" s="11" t="s">
        <v>25</v>
      </c>
      <c r="AD230" s="11">
        <v>1906</v>
      </c>
      <c r="AE230" s="11">
        <v>287</v>
      </c>
      <c r="AF230" s="11">
        <v>172</v>
      </c>
      <c r="AG230" s="11">
        <v>195</v>
      </c>
      <c r="AH230" s="11" t="s">
        <v>25</v>
      </c>
      <c r="AI230" s="11">
        <v>654</v>
      </c>
      <c r="AJ230" s="13">
        <v>674</v>
      </c>
      <c r="AK230" s="13">
        <v>380</v>
      </c>
      <c r="AL230" s="13">
        <v>852</v>
      </c>
      <c r="AM230" s="13" t="s">
        <v>25</v>
      </c>
      <c r="AN230" s="13">
        <v>1906</v>
      </c>
      <c r="AO230" s="13">
        <v>287</v>
      </c>
      <c r="AP230" s="13">
        <v>172</v>
      </c>
      <c r="AQ230" s="13">
        <v>195</v>
      </c>
      <c r="AR230" s="13" t="s">
        <v>25</v>
      </c>
      <c r="AS230" s="13">
        <v>654</v>
      </c>
      <c r="AT230" s="15">
        <v>2.27</v>
      </c>
      <c r="AU230" s="15">
        <v>12.79</v>
      </c>
      <c r="AV230" s="15">
        <v>14.28</v>
      </c>
      <c r="AW230" s="15" t="s">
        <v>25</v>
      </c>
      <c r="AX230" s="10" t="s">
        <v>362</v>
      </c>
      <c r="AY230" s="10" t="str">
        <f>IFERROR(VLOOKUP(B230,Sales!$B$4:$H$2834,7,FALSE),"Not Found")</f>
        <v>Investor Owned</v>
      </c>
      <c r="AZ230" s="30">
        <f>IFERROR(SUMIFS(Sales!$K$4:$K$2834,Sales!$B$4:$B$2834,$B230,Sales!$G$4:$G$2834,$D230),"")</f>
        <v>639681</v>
      </c>
      <c r="BA230" s="30">
        <f>IFERROR(SUMIFS(Sales!$N$4:$N$2834,Sales!$B$4:$B$2834,$B230,Sales!$G$4:$G$2834,$D230),"")</f>
        <v>612106</v>
      </c>
      <c r="BB230" s="30">
        <f>IFERROR(SUMIFS(Sales!$Q$4:$Q$2834,Sales!$B$4:$B$2834,$B230,Sales!$G$4:$G$2834,$D230),"")</f>
        <v>668839</v>
      </c>
      <c r="BC230" s="30">
        <f t="shared" si="91"/>
        <v>1920626</v>
      </c>
      <c r="BD230" s="33"/>
      <c r="BE230" s="35">
        <f t="shared" si="92"/>
        <v>1.4015892296316446E-2</v>
      </c>
      <c r="BF230" s="35">
        <f t="shared" si="93"/>
        <v>3.710305077878668E-3</v>
      </c>
      <c r="BG230" s="35">
        <f t="shared" si="94"/>
        <v>9.6654052769052055E-3</v>
      </c>
      <c r="BH230" s="35">
        <f t="shared" si="95"/>
        <v>9.2164742120537796E-3</v>
      </c>
      <c r="BJ230" s="31">
        <f>IFERROR(SUMIFS(Sales!$J$4:$J$2834,Sales!$B$4:$B$2834,$B230,Sales!$G$4:$G$2834,$D230),"")</f>
        <v>61559.9</v>
      </c>
      <c r="BK230" s="31">
        <f>IFERROR(SUMIFS(Sales!$M$4:$M$2834,Sales!$B$4:$B$2834,$B230,Sales!$G$4:$G$2834,$D230),"")</f>
        <v>42061</v>
      </c>
      <c r="BL230" s="31">
        <f>IFERROR(SUMIFS(Sales!$P$4:$P$2834,Sales!$B$4:$B$2834,$B230,Sales!$G$4:$G$2834,$D230),"")</f>
        <v>30473.7</v>
      </c>
      <c r="BM230" s="31">
        <f t="shared" si="96"/>
        <v>134094.6</v>
      </c>
      <c r="BP230" s="36">
        <f t="shared" si="97"/>
        <v>0.70135275754422477</v>
      </c>
      <c r="BQ230" s="36">
        <f t="shared" si="98"/>
        <v>0.29864724245577523</v>
      </c>
      <c r="BR230" s="36">
        <f t="shared" si="99"/>
        <v>0.77048155096935589</v>
      </c>
      <c r="BS230" s="36">
        <f t="shared" si="100"/>
        <v>0.22951844903064414</v>
      </c>
      <c r="BV230" s="38">
        <f t="shared" si="107"/>
        <v>8.2736528901574248E-4</v>
      </c>
      <c r="BW230" s="37">
        <f t="shared" si="108"/>
        <v>6.3746969109905861E-4</v>
      </c>
      <c r="BX230" s="37">
        <f t="shared" si="109"/>
        <v>1.8989559791668384E-4</v>
      </c>
      <c r="CB230" s="38">
        <f t="shared" si="110"/>
        <v>8.9829400585603896E-4</v>
      </c>
      <c r="CC230" s="37">
        <f t="shared" si="111"/>
        <v>6.300209780925809E-4</v>
      </c>
      <c r="CD230" s="37">
        <f t="shared" si="112"/>
        <v>2.6827302776345806E-4</v>
      </c>
    </row>
    <row r="231" spans="1:82" x14ac:dyDescent="0.35">
      <c r="A231" s="8">
        <v>2020</v>
      </c>
      <c r="B231" s="9">
        <v>12341</v>
      </c>
      <c r="C231" s="10" t="s">
        <v>360</v>
      </c>
      <c r="D231" s="10" t="s">
        <v>98</v>
      </c>
      <c r="E231" s="10" t="s">
        <v>36</v>
      </c>
      <c r="F231" s="11" t="s">
        <v>25</v>
      </c>
      <c r="G231" s="11" t="s">
        <v>25</v>
      </c>
      <c r="H231" s="11" t="s">
        <v>25</v>
      </c>
      <c r="I231" s="11" t="s">
        <v>25</v>
      </c>
      <c r="J231" s="11" t="s">
        <v>25</v>
      </c>
      <c r="K231" s="12" t="s">
        <v>25</v>
      </c>
      <c r="L231" s="12" t="s">
        <v>25</v>
      </c>
      <c r="M231" s="12" t="s">
        <v>25</v>
      </c>
      <c r="N231" s="12" t="s">
        <v>25</v>
      </c>
      <c r="O231" s="12" t="s">
        <v>25</v>
      </c>
      <c r="P231" s="13" t="s">
        <v>25</v>
      </c>
      <c r="Q231" s="13" t="s">
        <v>25</v>
      </c>
      <c r="R231" s="13" t="s">
        <v>25</v>
      </c>
      <c r="S231" s="13" t="s">
        <v>25</v>
      </c>
      <c r="T231" s="13" t="s">
        <v>25</v>
      </c>
      <c r="U231" s="14" t="s">
        <v>25</v>
      </c>
      <c r="V231" s="14" t="s">
        <v>25</v>
      </c>
      <c r="W231" s="14" t="s">
        <v>25</v>
      </c>
      <c r="X231" s="14" t="s">
        <v>25</v>
      </c>
      <c r="Y231" s="14" t="s">
        <v>25</v>
      </c>
      <c r="Z231" s="11" t="s">
        <v>25</v>
      </c>
      <c r="AA231" s="11" t="s">
        <v>25</v>
      </c>
      <c r="AB231" s="11" t="s">
        <v>25</v>
      </c>
      <c r="AC231" s="11" t="s">
        <v>25</v>
      </c>
      <c r="AD231" s="11" t="s">
        <v>25</v>
      </c>
      <c r="AE231" s="11" t="s">
        <v>25</v>
      </c>
      <c r="AF231" s="11" t="s">
        <v>25</v>
      </c>
      <c r="AG231" s="11" t="s">
        <v>25</v>
      </c>
      <c r="AH231" s="11" t="s">
        <v>25</v>
      </c>
      <c r="AI231" s="11" t="s">
        <v>25</v>
      </c>
      <c r="AJ231" s="13" t="s">
        <v>25</v>
      </c>
      <c r="AK231" s="13" t="s">
        <v>25</v>
      </c>
      <c r="AL231" s="13" t="s">
        <v>25</v>
      </c>
      <c r="AM231" s="13" t="s">
        <v>25</v>
      </c>
      <c r="AN231" s="13" t="s">
        <v>25</v>
      </c>
      <c r="AO231" s="13" t="s">
        <v>25</v>
      </c>
      <c r="AP231" s="13" t="s">
        <v>25</v>
      </c>
      <c r="AQ231" s="13" t="s">
        <v>25</v>
      </c>
      <c r="AR231" s="13" t="s">
        <v>25</v>
      </c>
      <c r="AS231" s="13" t="s">
        <v>25</v>
      </c>
      <c r="AT231" s="15" t="s">
        <v>25</v>
      </c>
      <c r="AU231" s="15" t="s">
        <v>25</v>
      </c>
      <c r="AV231" s="15" t="s">
        <v>25</v>
      </c>
      <c r="AW231" s="15" t="s">
        <v>25</v>
      </c>
      <c r="AX231" s="10" t="s">
        <v>6</v>
      </c>
      <c r="AY231" s="10" t="str">
        <f>IFERROR(VLOOKUP(B231,Sales!$B$4:$H$2834,7,FALSE),"Not Found")</f>
        <v>Investor Owned</v>
      </c>
      <c r="AZ231" s="30">
        <f>IFERROR(SUMIFS(Sales!$K$4:$K$2834,Sales!$B$4:$B$2834,$B231,Sales!$G$4:$G$2834,$D231),"")</f>
        <v>60316</v>
      </c>
      <c r="BA231" s="30">
        <f>IFERROR(SUMIFS(Sales!$N$4:$N$2834,Sales!$B$4:$B$2834,$B231,Sales!$G$4:$G$2834,$D231),"")</f>
        <v>57072</v>
      </c>
      <c r="BB231" s="30">
        <f>IFERROR(SUMIFS(Sales!$Q$4:$Q$2834,Sales!$B$4:$B$2834,$B231,Sales!$G$4:$G$2834,$D231),"")</f>
        <v>133746</v>
      </c>
      <c r="BC231" s="30">
        <f t="shared" si="91"/>
        <v>251134</v>
      </c>
      <c r="BD231" s="33"/>
      <c r="BE231" s="35" t="str">
        <f t="shared" si="92"/>
        <v/>
      </c>
      <c r="BF231" s="35" t="str">
        <f t="shared" si="93"/>
        <v/>
      </c>
      <c r="BG231" s="35" t="str">
        <f t="shared" si="94"/>
        <v/>
      </c>
      <c r="BH231" s="35">
        <f t="shared" si="95"/>
        <v>0</v>
      </c>
      <c r="BJ231" s="31">
        <f>IFERROR(SUMIFS(Sales!$J$4:$J$2834,Sales!$B$4:$B$2834,$B231,Sales!$G$4:$G$2834,$D231),"")</f>
        <v>4878.6000000000004</v>
      </c>
      <c r="BK231" s="31">
        <f>IFERROR(SUMIFS(Sales!$M$4:$M$2834,Sales!$B$4:$B$2834,$B231,Sales!$G$4:$G$2834,$D231),"")</f>
        <v>4107.8999999999996</v>
      </c>
      <c r="BL231" s="31">
        <f>IFERROR(SUMIFS(Sales!$P$4:$P$2834,Sales!$B$4:$B$2834,$B231,Sales!$G$4:$G$2834,$D231),"")</f>
        <v>6743.6</v>
      </c>
      <c r="BM231" s="31">
        <f t="shared" si="96"/>
        <v>15730.1</v>
      </c>
      <c r="BP231" s="36" t="str">
        <f t="shared" si="97"/>
        <v/>
      </c>
      <c r="BQ231" s="36" t="str">
        <f t="shared" si="98"/>
        <v/>
      </c>
      <c r="BR231" s="36" t="str">
        <f t="shared" si="99"/>
        <v/>
      </c>
      <c r="BS231" s="36" t="str">
        <f t="shared" si="100"/>
        <v/>
      </c>
    </row>
    <row r="232" spans="1:82" x14ac:dyDescent="0.35">
      <c r="A232" s="8">
        <v>2020</v>
      </c>
      <c r="B232" s="9">
        <v>12377</v>
      </c>
      <c r="C232" s="10" t="s">
        <v>363</v>
      </c>
      <c r="D232" s="10" t="s">
        <v>70</v>
      </c>
      <c r="E232" s="10" t="s">
        <v>45</v>
      </c>
      <c r="F232" s="11">
        <v>5176.8</v>
      </c>
      <c r="G232" s="11">
        <v>1425.6</v>
      </c>
      <c r="H232" s="11" t="s">
        <v>25</v>
      </c>
      <c r="I232" s="11" t="s">
        <v>25</v>
      </c>
      <c r="J232" s="11">
        <v>6602.4</v>
      </c>
      <c r="K232" s="12">
        <v>52</v>
      </c>
      <c r="L232" s="12">
        <v>14</v>
      </c>
      <c r="M232" s="12" t="s">
        <v>25</v>
      </c>
      <c r="N232" s="12" t="s">
        <v>25</v>
      </c>
      <c r="O232" s="12">
        <v>66</v>
      </c>
      <c r="P232" s="13">
        <v>65175.9</v>
      </c>
      <c r="Q232" s="13">
        <v>13115.4</v>
      </c>
      <c r="R232" s="13" t="s">
        <v>25</v>
      </c>
      <c r="S232" s="13" t="s">
        <v>25</v>
      </c>
      <c r="T232" s="13">
        <v>78291.3</v>
      </c>
      <c r="U232" s="14">
        <v>65</v>
      </c>
      <c r="V232" s="14">
        <v>13</v>
      </c>
      <c r="W232" s="14" t="s">
        <v>25</v>
      </c>
      <c r="X232" s="14" t="s">
        <v>25</v>
      </c>
      <c r="Y232" s="14">
        <v>78</v>
      </c>
      <c r="Z232" s="11">
        <v>560.1</v>
      </c>
      <c r="AA232" s="11">
        <v>84.1</v>
      </c>
      <c r="AB232" s="11" t="s">
        <v>25</v>
      </c>
      <c r="AC232" s="11" t="s">
        <v>25</v>
      </c>
      <c r="AD232" s="11">
        <v>644.20000000000005</v>
      </c>
      <c r="AE232" s="11">
        <v>499.1</v>
      </c>
      <c r="AF232" s="11">
        <v>190.8</v>
      </c>
      <c r="AG232" s="11" t="s">
        <v>25</v>
      </c>
      <c r="AH232" s="11" t="s">
        <v>25</v>
      </c>
      <c r="AI232" s="11">
        <v>689.9</v>
      </c>
      <c r="AJ232" s="13">
        <v>560.1</v>
      </c>
      <c r="AK232" s="13">
        <v>84.1</v>
      </c>
      <c r="AL232" s="13" t="s">
        <v>25</v>
      </c>
      <c r="AM232" s="13" t="s">
        <v>25</v>
      </c>
      <c r="AN232" s="13">
        <v>644.20000000000005</v>
      </c>
      <c r="AO232" s="13">
        <v>499.1</v>
      </c>
      <c r="AP232" s="13">
        <v>190.8</v>
      </c>
      <c r="AQ232" s="13" t="s">
        <v>25</v>
      </c>
      <c r="AR232" s="13" t="s">
        <v>25</v>
      </c>
      <c r="AS232" s="13">
        <v>689.9</v>
      </c>
      <c r="AT232" s="15">
        <v>12.59</v>
      </c>
      <c r="AU232" s="15">
        <v>9.1999999999999993</v>
      </c>
      <c r="AV232" s="15" t="s">
        <v>25</v>
      </c>
      <c r="AW232" s="15" t="s">
        <v>25</v>
      </c>
      <c r="AX232" s="10" t="s">
        <v>364</v>
      </c>
      <c r="AY232" s="10" t="str">
        <f>IFERROR(VLOOKUP(B232,Sales!$B$4:$H$2834,7,FALSE),"Not Found")</f>
        <v>Cooperative</v>
      </c>
      <c r="AZ232" s="30">
        <f>IFERROR(SUMIFS(Sales!$K$4:$K$2834,Sales!$B$4:$B$2834,$B232,Sales!$G$4:$G$2834,$D232),"")</f>
        <v>370969</v>
      </c>
      <c r="BA232" s="30">
        <f>IFERROR(SUMIFS(Sales!$N$4:$N$2834,Sales!$B$4:$B$2834,$B232,Sales!$G$4:$G$2834,$D232),"")</f>
        <v>197629</v>
      </c>
      <c r="BB232" s="30">
        <f>IFERROR(SUMIFS(Sales!$Q$4:$Q$2834,Sales!$B$4:$B$2834,$B232,Sales!$G$4:$G$2834,$D232),"")</f>
        <v>0</v>
      </c>
      <c r="BC232" s="30">
        <f t="shared" si="91"/>
        <v>568598</v>
      </c>
      <c r="BD232" s="33"/>
      <c r="BE232" s="35">
        <f t="shared" si="92"/>
        <v>1.3954804848922687E-2</v>
      </c>
      <c r="BF232" s="35">
        <f t="shared" si="93"/>
        <v>7.2135162349655155E-3</v>
      </c>
      <c r="BG232" s="35" t="str">
        <f t="shared" si="94"/>
        <v/>
      </c>
      <c r="BH232" s="35">
        <f t="shared" si="95"/>
        <v>1.1611718648324474E-2</v>
      </c>
      <c r="BJ232" s="31">
        <f>IFERROR(SUMIFS(Sales!$J$4:$J$2834,Sales!$B$4:$B$2834,$B232,Sales!$G$4:$G$2834,$D232),"")</f>
        <v>54529.7</v>
      </c>
      <c r="BK232" s="31">
        <f>IFERROR(SUMIFS(Sales!$M$4:$M$2834,Sales!$B$4:$B$2834,$B232,Sales!$G$4:$G$2834,$D232),"")</f>
        <v>29928.2</v>
      </c>
      <c r="BL232" s="31">
        <f>IFERROR(SUMIFS(Sales!$P$4:$P$2834,Sales!$B$4:$B$2834,$B232,Sales!$G$4:$G$2834,$D232),"")</f>
        <v>0</v>
      </c>
      <c r="BM232" s="31">
        <f t="shared" si="96"/>
        <v>84457.9</v>
      </c>
      <c r="BP232" s="36">
        <f t="shared" si="97"/>
        <v>0.52879531722054385</v>
      </c>
      <c r="BQ232" s="36">
        <f t="shared" si="98"/>
        <v>0.47120468277945621</v>
      </c>
      <c r="BR232" s="36" t="str">
        <f t="shared" si="99"/>
        <v/>
      </c>
      <c r="BS232" s="36" t="str">
        <f t="shared" si="100"/>
        <v/>
      </c>
    </row>
    <row r="233" spans="1:82" x14ac:dyDescent="0.35">
      <c r="A233" s="8">
        <v>2020</v>
      </c>
      <c r="B233" s="9">
        <v>12390</v>
      </c>
      <c r="C233" s="10" t="s">
        <v>365</v>
      </c>
      <c r="D233" s="10" t="s">
        <v>197</v>
      </c>
      <c r="E233" s="10" t="s">
        <v>45</v>
      </c>
      <c r="F233" s="11">
        <v>54884.014000000003</v>
      </c>
      <c r="G233" s="11">
        <v>12966.421</v>
      </c>
      <c r="H233" s="11">
        <v>18507.02</v>
      </c>
      <c r="I233" s="11">
        <v>0</v>
      </c>
      <c r="J233" s="11">
        <v>86357.455000000002</v>
      </c>
      <c r="K233" s="12">
        <v>6.718</v>
      </c>
      <c r="L233" s="12">
        <v>2.093</v>
      </c>
      <c r="M233" s="12">
        <v>2.359</v>
      </c>
      <c r="N233" s="12">
        <v>0</v>
      </c>
      <c r="O233" s="12">
        <v>11.17</v>
      </c>
      <c r="P233" s="13">
        <v>201065.14</v>
      </c>
      <c r="Q233" s="13">
        <v>190566.55499999999</v>
      </c>
      <c r="R233" s="13">
        <v>270953.54100000003</v>
      </c>
      <c r="S233" s="13">
        <v>0</v>
      </c>
      <c r="T233" s="13">
        <v>662585.23600000003</v>
      </c>
      <c r="U233" s="14">
        <v>6.718</v>
      </c>
      <c r="V233" s="14">
        <v>2.093</v>
      </c>
      <c r="W233" s="14">
        <v>2.359</v>
      </c>
      <c r="X233" s="14">
        <v>0</v>
      </c>
      <c r="Y233" s="14">
        <v>11.17</v>
      </c>
      <c r="Z233" s="11">
        <v>2248.6210000000001</v>
      </c>
      <c r="AA233" s="11">
        <v>394.37700000000001</v>
      </c>
      <c r="AB233" s="11">
        <v>1503.0809999999999</v>
      </c>
      <c r="AC233" s="11">
        <v>0</v>
      </c>
      <c r="AD233" s="11">
        <v>4146.0789999999997</v>
      </c>
      <c r="AE233" s="11">
        <v>5332.3289999999997</v>
      </c>
      <c r="AF233" s="11">
        <v>1017.715</v>
      </c>
      <c r="AG233" s="11">
        <v>1239.5530000000001</v>
      </c>
      <c r="AH233" s="11">
        <v>0</v>
      </c>
      <c r="AI233" s="11">
        <v>7589.5969999999998</v>
      </c>
      <c r="AJ233" s="13">
        <v>2248.6210000000001</v>
      </c>
      <c r="AK233" s="13">
        <v>394.37700000000001</v>
      </c>
      <c r="AL233" s="13">
        <v>1503.0809999999999</v>
      </c>
      <c r="AM233" s="13">
        <v>0</v>
      </c>
      <c r="AN233" s="13">
        <v>4146.0789999999997</v>
      </c>
      <c r="AO233" s="13">
        <v>5332.3289999999997</v>
      </c>
      <c r="AP233" s="13">
        <v>1017.715</v>
      </c>
      <c r="AQ233" s="13">
        <v>1239.5530000000001</v>
      </c>
      <c r="AR233" s="13">
        <v>0</v>
      </c>
      <c r="AS233" s="13">
        <v>7589.5969999999998</v>
      </c>
      <c r="AT233" s="15">
        <v>3.6629999999999998</v>
      </c>
      <c r="AU233" s="15">
        <v>14.696999999999999</v>
      </c>
      <c r="AV233" s="15">
        <v>14.641</v>
      </c>
      <c r="AW233" s="15">
        <v>0</v>
      </c>
      <c r="AX233" s="10" t="s">
        <v>366</v>
      </c>
      <c r="AY233" s="10" t="str">
        <f>IFERROR(VLOOKUP(B233,Sales!$B$4:$H$2834,7,FALSE),"Not Found")</f>
        <v>Investor Owned</v>
      </c>
      <c r="AZ233" s="30">
        <f>IFERROR(SUMIFS(Sales!$K$4:$K$2834,Sales!$B$4:$B$2834,$B233,Sales!$G$4:$G$2834,$D233),"")</f>
        <v>5749929</v>
      </c>
      <c r="BA233" s="30">
        <f>IFERROR(SUMIFS(Sales!$N$4:$N$2834,Sales!$B$4:$B$2834,$B233,Sales!$G$4:$G$2834,$D233),"")</f>
        <v>2030476</v>
      </c>
      <c r="BB233" s="30">
        <f>IFERROR(SUMIFS(Sales!$Q$4:$Q$2834,Sales!$B$4:$B$2834,$B233,Sales!$G$4:$G$2834,$D233),"")</f>
        <v>6029281</v>
      </c>
      <c r="BC233" s="30">
        <f t="shared" si="91"/>
        <v>13809686</v>
      </c>
      <c r="BD233" s="33"/>
      <c r="BE233" s="35">
        <f t="shared" si="92"/>
        <v>9.5451637750657448E-3</v>
      </c>
      <c r="BF233" s="35">
        <f t="shared" si="93"/>
        <v>6.3859021234429761E-3</v>
      </c>
      <c r="BG233" s="35">
        <f t="shared" si="94"/>
        <v>3.0695235468375087E-3</v>
      </c>
      <c r="BH233" s="35">
        <f t="shared" si="95"/>
        <v>6.2533974342356517E-3</v>
      </c>
      <c r="BJ233" s="31">
        <f>IFERROR(SUMIFS(Sales!$J$4:$J$2834,Sales!$B$4:$B$2834,$B233,Sales!$G$4:$G$2834,$D233),"")</f>
        <v>609120.5</v>
      </c>
      <c r="BK233" s="31">
        <f>IFERROR(SUMIFS(Sales!$M$4:$M$2834,Sales!$B$4:$B$2834,$B233,Sales!$G$4:$G$2834,$D233),"")</f>
        <v>105406.2</v>
      </c>
      <c r="BL233" s="31">
        <f>IFERROR(SUMIFS(Sales!$P$4:$P$2834,Sales!$B$4:$B$2834,$B233,Sales!$G$4:$G$2834,$D233),"")</f>
        <v>68016.399999999994</v>
      </c>
      <c r="BM233" s="31">
        <f t="shared" si="96"/>
        <v>782543.1</v>
      </c>
      <c r="BP233" s="36">
        <f t="shared" si="97"/>
        <v>0.29661467230360311</v>
      </c>
      <c r="BQ233" s="36">
        <f t="shared" si="98"/>
        <v>0.70338532769639683</v>
      </c>
      <c r="BR233" s="36">
        <f t="shared" si="99"/>
        <v>0.45669870889199432</v>
      </c>
      <c r="BS233" s="36">
        <f t="shared" si="100"/>
        <v>0.54330129110800573</v>
      </c>
      <c r="BV233" s="38">
        <f>IFERROR((G233+H233)/$BV$3,"")</f>
        <v>2.9808753287412478E-3</v>
      </c>
      <c r="BW233" s="37">
        <f>IFERROR(BR233*BV233,"")</f>
        <v>1.3613619140041269E-3</v>
      </c>
      <c r="BX233" s="37">
        <f>IFERROR(BS233*BV233,"")</f>
        <v>1.6195134147371209E-3</v>
      </c>
      <c r="CB233" s="38">
        <f>IFERROR((F233)/$CB$3,"")</f>
        <v>5.4989549944253011E-3</v>
      </c>
      <c r="CC233" s="37">
        <f>IFERROR(BP233*CB233,"")</f>
        <v>1.6310707336837224E-3</v>
      </c>
      <c r="CD233" s="37">
        <f>IFERROR(BQ233*CB233,"")</f>
        <v>3.8678842607415783E-3</v>
      </c>
    </row>
    <row r="234" spans="1:82" x14ac:dyDescent="0.35">
      <c r="A234" s="8">
        <v>2020</v>
      </c>
      <c r="B234" s="9">
        <v>12395</v>
      </c>
      <c r="C234" s="10" t="s">
        <v>367</v>
      </c>
      <c r="D234" s="10" t="s">
        <v>163</v>
      </c>
      <c r="E234" s="10" t="s">
        <v>36</v>
      </c>
      <c r="F234" s="11">
        <v>1.75</v>
      </c>
      <c r="G234" s="11" t="s">
        <v>25</v>
      </c>
      <c r="H234" s="11" t="s">
        <v>25</v>
      </c>
      <c r="I234" s="11" t="s">
        <v>25</v>
      </c>
      <c r="J234" s="11">
        <v>1.75</v>
      </c>
      <c r="K234" s="12">
        <v>2E-3</v>
      </c>
      <c r="L234" s="12" t="s">
        <v>25</v>
      </c>
      <c r="M234" s="12" t="s">
        <v>25</v>
      </c>
      <c r="N234" s="12" t="s">
        <v>25</v>
      </c>
      <c r="O234" s="12">
        <v>2E-3</v>
      </c>
      <c r="P234" s="13">
        <v>26.25</v>
      </c>
      <c r="Q234" s="13" t="s">
        <v>25</v>
      </c>
      <c r="R234" s="13" t="s">
        <v>25</v>
      </c>
      <c r="S234" s="13" t="s">
        <v>25</v>
      </c>
      <c r="T234" s="13">
        <v>26.25</v>
      </c>
      <c r="U234" s="14">
        <v>2E-3</v>
      </c>
      <c r="V234" s="14" t="s">
        <v>25</v>
      </c>
      <c r="W234" s="14" t="s">
        <v>25</v>
      </c>
      <c r="X234" s="14" t="s">
        <v>25</v>
      </c>
      <c r="Y234" s="14">
        <v>2E-3</v>
      </c>
      <c r="Z234" s="11">
        <v>0.3</v>
      </c>
      <c r="AA234" s="11" t="s">
        <v>25</v>
      </c>
      <c r="AB234" s="11" t="s">
        <v>25</v>
      </c>
      <c r="AC234" s="11" t="s">
        <v>25</v>
      </c>
      <c r="AD234" s="11">
        <v>0.3</v>
      </c>
      <c r="AE234" s="11">
        <v>0.1</v>
      </c>
      <c r="AF234" s="11" t="s">
        <v>25</v>
      </c>
      <c r="AG234" s="11" t="s">
        <v>25</v>
      </c>
      <c r="AH234" s="11" t="s">
        <v>25</v>
      </c>
      <c r="AI234" s="11">
        <v>0.1</v>
      </c>
      <c r="AJ234" s="13">
        <v>0.3</v>
      </c>
      <c r="AK234" s="13" t="s">
        <v>25</v>
      </c>
      <c r="AL234" s="13" t="s">
        <v>25</v>
      </c>
      <c r="AM234" s="13" t="s">
        <v>25</v>
      </c>
      <c r="AN234" s="13">
        <v>0.3</v>
      </c>
      <c r="AO234" s="13">
        <v>0.1</v>
      </c>
      <c r="AP234" s="13" t="s">
        <v>25</v>
      </c>
      <c r="AQ234" s="13" t="s">
        <v>25</v>
      </c>
      <c r="AR234" s="13" t="s">
        <v>25</v>
      </c>
      <c r="AS234" s="13">
        <v>0.1</v>
      </c>
      <c r="AT234" s="15">
        <v>15</v>
      </c>
      <c r="AU234" s="15" t="s">
        <v>25</v>
      </c>
      <c r="AV234" s="15" t="s">
        <v>25</v>
      </c>
      <c r="AW234" s="15" t="s">
        <v>25</v>
      </c>
      <c r="AX234" s="10" t="s">
        <v>6</v>
      </c>
      <c r="AY234" s="10" t="str">
        <f>IFERROR(VLOOKUP(B234,Sales!$B$4:$H$2834,7,FALSE),"Not Found")</f>
        <v>Cooperative</v>
      </c>
      <c r="AZ234" s="30">
        <f>IFERROR(SUMIFS(Sales!$K$4:$K$2834,Sales!$B$4:$B$2834,$B234,Sales!$G$4:$G$2834,$D234),"")</f>
        <v>115683</v>
      </c>
      <c r="BA234" s="30">
        <f>IFERROR(SUMIFS(Sales!$N$4:$N$2834,Sales!$B$4:$B$2834,$B234,Sales!$G$4:$G$2834,$D234),"")</f>
        <v>27444</v>
      </c>
      <c r="BB234" s="30">
        <f>IFERROR(SUMIFS(Sales!$Q$4:$Q$2834,Sales!$B$4:$B$2834,$B234,Sales!$G$4:$G$2834,$D234),"")</f>
        <v>56415</v>
      </c>
      <c r="BC234" s="30">
        <f t="shared" si="91"/>
        <v>199542</v>
      </c>
      <c r="BD234" s="33"/>
      <c r="BE234" s="35">
        <f t="shared" si="92"/>
        <v>1.5127546830562832E-5</v>
      </c>
      <c r="BF234" s="35" t="str">
        <f t="shared" si="93"/>
        <v/>
      </c>
      <c r="BG234" s="35" t="str">
        <f t="shared" si="94"/>
        <v/>
      </c>
      <c r="BH234" s="35">
        <f t="shared" si="95"/>
        <v>8.7700834911948358E-6</v>
      </c>
      <c r="BJ234" s="31">
        <f>IFERROR(SUMIFS(Sales!$J$4:$J$2834,Sales!$B$4:$B$2834,$B234,Sales!$G$4:$G$2834,$D234),"")</f>
        <v>17980.2</v>
      </c>
      <c r="BK234" s="31">
        <f>IFERROR(SUMIFS(Sales!$M$4:$M$2834,Sales!$B$4:$B$2834,$B234,Sales!$G$4:$G$2834,$D234),"")</f>
        <v>3908.4</v>
      </c>
      <c r="BL234" s="31">
        <f>IFERROR(SUMIFS(Sales!$P$4:$P$2834,Sales!$B$4:$B$2834,$B234,Sales!$G$4:$G$2834,$D234),"")</f>
        <v>6739.5</v>
      </c>
      <c r="BM234" s="31">
        <f t="shared" si="96"/>
        <v>28628.100000000002</v>
      </c>
      <c r="BP234" s="36">
        <f t="shared" si="97"/>
        <v>0.74999999999999989</v>
      </c>
      <c r="BQ234" s="36">
        <f t="shared" si="98"/>
        <v>0.25</v>
      </c>
      <c r="BR234" s="36" t="str">
        <f t="shared" si="99"/>
        <v/>
      </c>
      <c r="BS234" s="36" t="str">
        <f t="shared" si="100"/>
        <v/>
      </c>
    </row>
    <row r="235" spans="1:82" x14ac:dyDescent="0.35">
      <c r="A235" s="8">
        <v>2020</v>
      </c>
      <c r="B235" s="9">
        <v>12524</v>
      </c>
      <c r="C235" s="10" t="s">
        <v>368</v>
      </c>
      <c r="D235" s="10" t="s">
        <v>301</v>
      </c>
      <c r="E235" s="10" t="s">
        <v>54</v>
      </c>
      <c r="F235" s="11" t="s">
        <v>25</v>
      </c>
      <c r="G235" s="11" t="s">
        <v>25</v>
      </c>
      <c r="H235" s="11" t="s">
        <v>25</v>
      </c>
      <c r="I235" s="11" t="s">
        <v>25</v>
      </c>
      <c r="J235" s="11" t="s">
        <v>25</v>
      </c>
      <c r="K235" s="12" t="s">
        <v>25</v>
      </c>
      <c r="L235" s="12" t="s">
        <v>25</v>
      </c>
      <c r="M235" s="12" t="s">
        <v>25</v>
      </c>
      <c r="N235" s="12" t="s">
        <v>25</v>
      </c>
      <c r="O235" s="12" t="s">
        <v>25</v>
      </c>
      <c r="P235" s="13" t="s">
        <v>25</v>
      </c>
      <c r="Q235" s="13" t="s">
        <v>25</v>
      </c>
      <c r="R235" s="13" t="s">
        <v>25</v>
      </c>
      <c r="S235" s="13" t="s">
        <v>25</v>
      </c>
      <c r="T235" s="13" t="s">
        <v>25</v>
      </c>
      <c r="U235" s="14" t="s">
        <v>25</v>
      </c>
      <c r="V235" s="14" t="s">
        <v>25</v>
      </c>
      <c r="W235" s="14" t="s">
        <v>25</v>
      </c>
      <c r="X235" s="14" t="s">
        <v>25</v>
      </c>
      <c r="Y235" s="14" t="s">
        <v>25</v>
      </c>
      <c r="Z235" s="11" t="s">
        <v>25</v>
      </c>
      <c r="AA235" s="11" t="s">
        <v>25</v>
      </c>
      <c r="AB235" s="11" t="s">
        <v>25</v>
      </c>
      <c r="AC235" s="11" t="s">
        <v>25</v>
      </c>
      <c r="AD235" s="11" t="s">
        <v>25</v>
      </c>
      <c r="AE235" s="11" t="s">
        <v>25</v>
      </c>
      <c r="AF235" s="11" t="s">
        <v>25</v>
      </c>
      <c r="AG235" s="11" t="s">
        <v>25</v>
      </c>
      <c r="AH235" s="11" t="s">
        <v>25</v>
      </c>
      <c r="AI235" s="11" t="s">
        <v>25</v>
      </c>
      <c r="AJ235" s="13" t="s">
        <v>25</v>
      </c>
      <c r="AK235" s="13" t="s">
        <v>25</v>
      </c>
      <c r="AL235" s="13" t="s">
        <v>25</v>
      </c>
      <c r="AM235" s="13" t="s">
        <v>25</v>
      </c>
      <c r="AN235" s="13" t="s">
        <v>25</v>
      </c>
      <c r="AO235" s="13" t="s">
        <v>25</v>
      </c>
      <c r="AP235" s="13" t="s">
        <v>25</v>
      </c>
      <c r="AQ235" s="13" t="s">
        <v>25</v>
      </c>
      <c r="AR235" s="13" t="s">
        <v>25</v>
      </c>
      <c r="AS235" s="13" t="s">
        <v>25</v>
      </c>
      <c r="AT235" s="15" t="s">
        <v>25</v>
      </c>
      <c r="AU235" s="15" t="s">
        <v>25</v>
      </c>
      <c r="AV235" s="15" t="s">
        <v>25</v>
      </c>
      <c r="AW235" s="15" t="s">
        <v>25</v>
      </c>
      <c r="AX235" s="10" t="s">
        <v>6</v>
      </c>
      <c r="AY235" s="10" t="str">
        <f>IFERROR(VLOOKUP(B235,Sales!$B$4:$H$2834,7,FALSE),"Not Found")</f>
        <v>Cooperative</v>
      </c>
      <c r="AZ235" s="30">
        <f>IFERROR(SUMIFS(Sales!$K$4:$K$2834,Sales!$B$4:$B$2834,$B235,Sales!$G$4:$G$2834,$D235),"")</f>
        <v>310652</v>
      </c>
      <c r="BA235" s="30">
        <f>IFERROR(SUMIFS(Sales!$N$4:$N$2834,Sales!$B$4:$B$2834,$B235,Sales!$G$4:$G$2834,$D235),"")</f>
        <v>355390</v>
      </c>
      <c r="BB235" s="30">
        <f>IFERROR(SUMIFS(Sales!$Q$4:$Q$2834,Sales!$B$4:$B$2834,$B235,Sales!$G$4:$G$2834,$D235),"")</f>
        <v>726067</v>
      </c>
      <c r="BC235" s="30">
        <f t="shared" si="91"/>
        <v>1392109</v>
      </c>
      <c r="BD235" s="33"/>
      <c r="BE235" s="35" t="str">
        <f t="shared" si="92"/>
        <v/>
      </c>
      <c r="BF235" s="35" t="str">
        <f t="shared" si="93"/>
        <v/>
      </c>
      <c r="BG235" s="35" t="str">
        <f t="shared" si="94"/>
        <v/>
      </c>
      <c r="BH235" s="35">
        <f t="shared" si="95"/>
        <v>0</v>
      </c>
      <c r="BJ235" s="31">
        <f>IFERROR(SUMIFS(Sales!$J$4:$J$2834,Sales!$B$4:$B$2834,$B235,Sales!$G$4:$G$2834,$D235),"")</f>
        <v>37748.300000000003</v>
      </c>
      <c r="BK235" s="31">
        <f>IFERROR(SUMIFS(Sales!$M$4:$M$2834,Sales!$B$4:$B$2834,$B235,Sales!$G$4:$G$2834,$D235),"")</f>
        <v>41347.5</v>
      </c>
      <c r="BL235" s="31">
        <f>IFERROR(SUMIFS(Sales!$P$4:$P$2834,Sales!$B$4:$B$2834,$B235,Sales!$G$4:$G$2834,$D235),"")</f>
        <v>63558.5</v>
      </c>
      <c r="BM235" s="31">
        <f t="shared" si="96"/>
        <v>142654.29999999999</v>
      </c>
      <c r="BP235" s="36" t="str">
        <f t="shared" si="97"/>
        <v/>
      </c>
      <c r="BQ235" s="36" t="str">
        <f t="shared" si="98"/>
        <v/>
      </c>
      <c r="BR235" s="36" t="str">
        <f t="shared" si="99"/>
        <v/>
      </c>
      <c r="BS235" s="36" t="str">
        <f t="shared" si="100"/>
        <v/>
      </c>
    </row>
    <row r="236" spans="1:82" x14ac:dyDescent="0.35">
      <c r="A236" s="8">
        <v>2020</v>
      </c>
      <c r="B236" s="9">
        <v>12539</v>
      </c>
      <c r="C236" s="10" t="s">
        <v>369</v>
      </c>
      <c r="D236" s="10" t="s">
        <v>114</v>
      </c>
      <c r="E236" s="10" t="s">
        <v>99</v>
      </c>
      <c r="F236" s="11">
        <v>81.489999999999995</v>
      </c>
      <c r="G236" s="11">
        <v>388.09</v>
      </c>
      <c r="H236" s="11">
        <v>8.2799999999999994</v>
      </c>
      <c r="I236" s="11">
        <v>0</v>
      </c>
      <c r="J236" s="11">
        <v>477.86</v>
      </c>
      <c r="K236" s="12">
        <v>0.03</v>
      </c>
      <c r="L236" s="12">
        <v>0.04</v>
      </c>
      <c r="M236" s="12">
        <v>0.36</v>
      </c>
      <c r="N236" s="12">
        <v>0</v>
      </c>
      <c r="O236" s="12">
        <v>0.43</v>
      </c>
      <c r="P236" s="13">
        <v>1283.8399999999999</v>
      </c>
      <c r="Q236" s="13">
        <v>4657.12</v>
      </c>
      <c r="R236" s="13">
        <v>165.56</v>
      </c>
      <c r="S236" s="13">
        <v>0</v>
      </c>
      <c r="T236" s="13">
        <v>6106.52</v>
      </c>
      <c r="U236" s="14">
        <v>0.03</v>
      </c>
      <c r="V236" s="14">
        <v>0.02</v>
      </c>
      <c r="W236" s="14">
        <v>0.36</v>
      </c>
      <c r="X236" s="14">
        <v>0</v>
      </c>
      <c r="Y236" s="14">
        <v>0.41</v>
      </c>
      <c r="Z236" s="11">
        <v>70.673000000000002</v>
      </c>
      <c r="AA236" s="11">
        <v>3.63</v>
      </c>
      <c r="AB236" s="11">
        <v>5.8</v>
      </c>
      <c r="AC236" s="11">
        <v>0</v>
      </c>
      <c r="AD236" s="11">
        <v>80.102999999999994</v>
      </c>
      <c r="AE236" s="11">
        <v>0</v>
      </c>
      <c r="AF236" s="11">
        <v>0</v>
      </c>
      <c r="AG236" s="11">
        <v>0</v>
      </c>
      <c r="AH236" s="11">
        <v>0</v>
      </c>
      <c r="AI236" s="11">
        <v>0</v>
      </c>
      <c r="AJ236" s="13">
        <v>70.673000000000002</v>
      </c>
      <c r="AK236" s="13">
        <v>3.63</v>
      </c>
      <c r="AL236" s="13">
        <v>5.8</v>
      </c>
      <c r="AM236" s="13">
        <v>0</v>
      </c>
      <c r="AN236" s="13">
        <v>80.102999999999994</v>
      </c>
      <c r="AO236" s="13">
        <v>0</v>
      </c>
      <c r="AP236" s="13">
        <v>0</v>
      </c>
      <c r="AQ236" s="13">
        <v>0</v>
      </c>
      <c r="AR236" s="13">
        <v>0</v>
      </c>
      <c r="AS236" s="13">
        <v>0</v>
      </c>
      <c r="AT236" s="15">
        <v>15.82</v>
      </c>
      <c r="AU236" s="15">
        <v>12</v>
      </c>
      <c r="AV236" s="15">
        <v>20</v>
      </c>
      <c r="AW236" s="15">
        <v>0</v>
      </c>
      <c r="AX236" s="10" t="s">
        <v>6</v>
      </c>
      <c r="AY236" s="10" t="str">
        <f>IFERROR(VLOOKUP(B236,Sales!$B$4:$H$2834,7,FALSE),"Not Found")</f>
        <v>Cooperative</v>
      </c>
      <c r="AZ236" s="30">
        <f>IFERROR(SUMIFS(Sales!$K$4:$K$2834,Sales!$B$4:$B$2834,$B236,Sales!$G$4:$G$2834,$D236),"")</f>
        <v>35220</v>
      </c>
      <c r="BA236" s="30">
        <f>IFERROR(SUMIFS(Sales!$N$4:$N$2834,Sales!$B$4:$B$2834,$B236,Sales!$G$4:$G$2834,$D236),"")</f>
        <v>41934</v>
      </c>
      <c r="BB236" s="30">
        <f>IFERROR(SUMIFS(Sales!$Q$4:$Q$2834,Sales!$B$4:$B$2834,$B236,Sales!$G$4:$G$2834,$D236),"")</f>
        <v>188527</v>
      </c>
      <c r="BC236" s="30">
        <f t="shared" si="91"/>
        <v>265681</v>
      </c>
      <c r="BD236" s="33"/>
      <c r="BE236" s="35">
        <f t="shared" si="92"/>
        <v>2.3137421919363996E-3</v>
      </c>
      <c r="BF236" s="35">
        <f t="shared" si="93"/>
        <v>9.2547813230314298E-3</v>
      </c>
      <c r="BG236" s="35">
        <f t="shared" si="94"/>
        <v>4.3919438595002301E-5</v>
      </c>
      <c r="BH236" s="35">
        <f t="shared" si="95"/>
        <v>1.7986231608583224E-3</v>
      </c>
      <c r="BJ236" s="31">
        <f>IFERROR(SUMIFS(Sales!$J$4:$J$2834,Sales!$B$4:$B$2834,$B236,Sales!$G$4:$G$2834,$D236),"")</f>
        <v>4242.2</v>
      </c>
      <c r="BK236" s="31">
        <f>IFERROR(SUMIFS(Sales!$M$4:$M$2834,Sales!$B$4:$B$2834,$B236,Sales!$G$4:$G$2834,$D236),"")</f>
        <v>4762.1000000000004</v>
      </c>
      <c r="BL236" s="31">
        <f>IFERROR(SUMIFS(Sales!$P$4:$P$2834,Sales!$B$4:$B$2834,$B236,Sales!$G$4:$G$2834,$D236),"")</f>
        <v>21691.1</v>
      </c>
      <c r="BM236" s="31">
        <f t="shared" si="96"/>
        <v>30695.399999999998</v>
      </c>
      <c r="BP236" s="36">
        <f t="shared" si="97"/>
        <v>1</v>
      </c>
      <c r="BQ236" s="36">
        <f t="shared" si="98"/>
        <v>0</v>
      </c>
      <c r="BR236" s="36">
        <f t="shared" si="99"/>
        <v>1</v>
      </c>
      <c r="BS236" s="36">
        <f t="shared" si="100"/>
        <v>0</v>
      </c>
    </row>
    <row r="237" spans="1:82" x14ac:dyDescent="0.35">
      <c r="A237" s="8">
        <v>2020</v>
      </c>
      <c r="B237" s="9">
        <v>12546</v>
      </c>
      <c r="C237" s="10" t="s">
        <v>370</v>
      </c>
      <c r="D237" s="10" t="s">
        <v>35</v>
      </c>
      <c r="E237" s="10" t="s">
        <v>36</v>
      </c>
      <c r="F237" s="11" t="s">
        <v>25</v>
      </c>
      <c r="G237" s="11" t="s">
        <v>25</v>
      </c>
      <c r="H237" s="11" t="s">
        <v>25</v>
      </c>
      <c r="I237" s="11" t="s">
        <v>25</v>
      </c>
      <c r="J237" s="11" t="s">
        <v>25</v>
      </c>
      <c r="K237" s="12" t="s">
        <v>25</v>
      </c>
      <c r="L237" s="12" t="s">
        <v>25</v>
      </c>
      <c r="M237" s="12" t="s">
        <v>25</v>
      </c>
      <c r="N237" s="12" t="s">
        <v>25</v>
      </c>
      <c r="O237" s="12" t="s">
        <v>25</v>
      </c>
      <c r="P237" s="13" t="s">
        <v>25</v>
      </c>
      <c r="Q237" s="13" t="s">
        <v>25</v>
      </c>
      <c r="R237" s="13" t="s">
        <v>25</v>
      </c>
      <c r="S237" s="13" t="s">
        <v>25</v>
      </c>
      <c r="T237" s="13" t="s">
        <v>25</v>
      </c>
      <c r="U237" s="14" t="s">
        <v>25</v>
      </c>
      <c r="V237" s="14" t="s">
        <v>25</v>
      </c>
      <c r="W237" s="14" t="s">
        <v>25</v>
      </c>
      <c r="X237" s="14" t="s">
        <v>25</v>
      </c>
      <c r="Y237" s="14" t="s">
        <v>25</v>
      </c>
      <c r="Z237" s="11" t="s">
        <v>25</v>
      </c>
      <c r="AA237" s="11" t="s">
        <v>25</v>
      </c>
      <c r="AB237" s="11" t="s">
        <v>25</v>
      </c>
      <c r="AC237" s="11" t="s">
        <v>25</v>
      </c>
      <c r="AD237" s="11" t="s">
        <v>25</v>
      </c>
      <c r="AE237" s="11" t="s">
        <v>25</v>
      </c>
      <c r="AF237" s="11" t="s">
        <v>25</v>
      </c>
      <c r="AG237" s="11" t="s">
        <v>25</v>
      </c>
      <c r="AH237" s="11" t="s">
        <v>25</v>
      </c>
      <c r="AI237" s="11" t="s">
        <v>25</v>
      </c>
      <c r="AJ237" s="13" t="s">
        <v>25</v>
      </c>
      <c r="AK237" s="13" t="s">
        <v>25</v>
      </c>
      <c r="AL237" s="13" t="s">
        <v>25</v>
      </c>
      <c r="AM237" s="13" t="s">
        <v>25</v>
      </c>
      <c r="AN237" s="13" t="s">
        <v>25</v>
      </c>
      <c r="AO237" s="13" t="s">
        <v>25</v>
      </c>
      <c r="AP237" s="13" t="s">
        <v>25</v>
      </c>
      <c r="AQ237" s="13" t="s">
        <v>25</v>
      </c>
      <c r="AR237" s="13" t="s">
        <v>25</v>
      </c>
      <c r="AS237" s="13" t="s">
        <v>25</v>
      </c>
      <c r="AT237" s="15" t="s">
        <v>25</v>
      </c>
      <c r="AU237" s="15" t="s">
        <v>25</v>
      </c>
      <c r="AV237" s="15" t="s">
        <v>25</v>
      </c>
      <c r="AW237" s="15" t="s">
        <v>25</v>
      </c>
      <c r="AX237" s="10" t="s">
        <v>6</v>
      </c>
      <c r="AY237" s="10" t="str">
        <f>IFERROR(VLOOKUP(B237,Sales!$B$4:$H$2834,7,FALSE),"Not Found")</f>
        <v>Cooperative</v>
      </c>
      <c r="AZ237" s="30">
        <f>IFERROR(SUMIFS(Sales!$K$4:$K$2834,Sales!$B$4:$B$2834,$B237,Sales!$G$4:$G$2834,$D237),"")</f>
        <v>127599</v>
      </c>
      <c r="BA237" s="30">
        <f>IFERROR(SUMIFS(Sales!$N$4:$N$2834,Sales!$B$4:$B$2834,$B237,Sales!$G$4:$G$2834,$D237),"")</f>
        <v>39232</v>
      </c>
      <c r="BB237" s="30">
        <f>IFERROR(SUMIFS(Sales!$Q$4:$Q$2834,Sales!$B$4:$B$2834,$B237,Sales!$G$4:$G$2834,$D237),"")</f>
        <v>32514</v>
      </c>
      <c r="BC237" s="30">
        <f t="shared" si="91"/>
        <v>199345</v>
      </c>
      <c r="BD237" s="33"/>
      <c r="BE237" s="35" t="str">
        <f t="shared" si="92"/>
        <v/>
      </c>
      <c r="BF237" s="35" t="str">
        <f t="shared" si="93"/>
        <v/>
      </c>
      <c r="BG237" s="35" t="str">
        <f t="shared" si="94"/>
        <v/>
      </c>
      <c r="BH237" s="35">
        <f t="shared" si="95"/>
        <v>0</v>
      </c>
      <c r="BJ237" s="31">
        <f>IFERROR(SUMIFS(Sales!$J$4:$J$2834,Sales!$B$4:$B$2834,$B237,Sales!$G$4:$G$2834,$D237),"")</f>
        <v>19008.400000000001</v>
      </c>
      <c r="BK237" s="31">
        <f>IFERROR(SUMIFS(Sales!$M$4:$M$2834,Sales!$B$4:$B$2834,$B237,Sales!$G$4:$G$2834,$D237),"")</f>
        <v>4648.8999999999996</v>
      </c>
      <c r="BL237" s="31">
        <f>IFERROR(SUMIFS(Sales!$P$4:$P$2834,Sales!$B$4:$B$2834,$B237,Sales!$G$4:$G$2834,$D237),"")</f>
        <v>3864.7</v>
      </c>
      <c r="BM237" s="31">
        <f t="shared" si="96"/>
        <v>27522.000000000004</v>
      </c>
      <c r="BP237" s="36" t="str">
        <f t="shared" si="97"/>
        <v/>
      </c>
      <c r="BQ237" s="36" t="str">
        <f t="shared" si="98"/>
        <v/>
      </c>
      <c r="BR237" s="36" t="str">
        <f t="shared" si="99"/>
        <v/>
      </c>
      <c r="BS237" s="36" t="str">
        <f t="shared" si="100"/>
        <v/>
      </c>
    </row>
    <row r="238" spans="1:82" x14ac:dyDescent="0.35">
      <c r="A238" s="8">
        <v>2020</v>
      </c>
      <c r="B238" s="9">
        <v>12647</v>
      </c>
      <c r="C238" s="10" t="s">
        <v>371</v>
      </c>
      <c r="D238" s="10" t="s">
        <v>35</v>
      </c>
      <c r="E238" s="10" t="s">
        <v>36</v>
      </c>
      <c r="F238" s="11">
        <v>13994</v>
      </c>
      <c r="G238" s="11">
        <v>50058</v>
      </c>
      <c r="H238" s="11"/>
      <c r="I238" s="11" t="s">
        <v>25</v>
      </c>
      <c r="J238" s="11">
        <v>64052</v>
      </c>
      <c r="K238" s="12">
        <v>1.68</v>
      </c>
      <c r="L238" s="12">
        <v>4.484</v>
      </c>
      <c r="M238" s="12" t="s">
        <v>25</v>
      </c>
      <c r="N238" s="12" t="s">
        <v>25</v>
      </c>
      <c r="O238" s="12">
        <v>6.1639999999999997</v>
      </c>
      <c r="P238" s="13">
        <v>238367</v>
      </c>
      <c r="Q238" s="13">
        <v>650533</v>
      </c>
      <c r="R238" s="13" t="s">
        <v>25</v>
      </c>
      <c r="S238" s="13" t="s">
        <v>25</v>
      </c>
      <c r="T238" s="13">
        <v>888900</v>
      </c>
      <c r="U238" s="14">
        <v>1.4510000000000001</v>
      </c>
      <c r="V238" s="14">
        <v>2.86</v>
      </c>
      <c r="W238" s="14" t="s">
        <v>25</v>
      </c>
      <c r="X238" s="14" t="s">
        <v>25</v>
      </c>
      <c r="Y238" s="14">
        <v>4.3109999999999999</v>
      </c>
      <c r="Z238" s="11">
        <v>1305.94</v>
      </c>
      <c r="AA238" s="11">
        <v>2579.98</v>
      </c>
      <c r="AB238" s="11"/>
      <c r="AC238" s="11" t="s">
        <v>25</v>
      </c>
      <c r="AD238" s="11">
        <v>3885.92</v>
      </c>
      <c r="AE238" s="11">
        <v>1519.68</v>
      </c>
      <c r="AF238" s="11">
        <v>2800.18</v>
      </c>
      <c r="AG238" s="11"/>
      <c r="AH238" s="11" t="s">
        <v>25</v>
      </c>
      <c r="AI238" s="11">
        <v>4319.8599999999997</v>
      </c>
      <c r="AJ238" s="13">
        <v>1305.94</v>
      </c>
      <c r="AK238" s="13">
        <v>2579.98</v>
      </c>
      <c r="AL238" s="13" t="s">
        <v>25</v>
      </c>
      <c r="AM238" s="13" t="s">
        <v>25</v>
      </c>
      <c r="AN238" s="13">
        <v>3885.92</v>
      </c>
      <c r="AO238" s="13">
        <v>1519.68</v>
      </c>
      <c r="AP238" s="13">
        <v>2800.18</v>
      </c>
      <c r="AQ238" s="13" t="s">
        <v>25</v>
      </c>
      <c r="AR238" s="13" t="s">
        <v>25</v>
      </c>
      <c r="AS238" s="13">
        <v>4319.8599999999997</v>
      </c>
      <c r="AT238" s="15">
        <v>17</v>
      </c>
      <c r="AU238" s="15">
        <v>13</v>
      </c>
      <c r="AV238" s="15" t="s">
        <v>25</v>
      </c>
      <c r="AW238" s="15" t="s">
        <v>25</v>
      </c>
      <c r="AX238" s="10" t="s">
        <v>6</v>
      </c>
      <c r="AY238" s="10" t="str">
        <f>IFERROR(VLOOKUP(B238,Sales!$B$4:$H$2834,7,FALSE),"Not Found")</f>
        <v>Investor Owned</v>
      </c>
      <c r="AZ238" s="30">
        <f>IFERROR(SUMIFS(Sales!$K$4:$K$2834,Sales!$B$4:$B$2834,$B238,Sales!$G$4:$G$2834,$D238),"")</f>
        <v>1046910</v>
      </c>
      <c r="BA238" s="30">
        <f>IFERROR(SUMIFS(Sales!$N$4:$N$2834,Sales!$B$4:$B$2834,$B238,Sales!$G$4:$G$2834,$D238),"")</f>
        <v>1190093</v>
      </c>
      <c r="BB238" s="30">
        <f>IFERROR(SUMIFS(Sales!$Q$4:$Q$2834,Sales!$B$4:$B$2834,$B238,Sales!$G$4:$G$2834,$D238),"")</f>
        <v>5652942</v>
      </c>
      <c r="BC238" s="30">
        <f t="shared" si="91"/>
        <v>7889945</v>
      </c>
      <c r="BD238" s="33"/>
      <c r="BE238" s="35">
        <f t="shared" si="92"/>
        <v>1.336695608982625E-2</v>
      </c>
      <c r="BF238" s="35">
        <f t="shared" si="93"/>
        <v>4.2062258999926896E-2</v>
      </c>
      <c r="BG238" s="35">
        <f t="shared" si="94"/>
        <v>0</v>
      </c>
      <c r="BH238" s="35">
        <f t="shared" si="95"/>
        <v>8.1181807984719787E-3</v>
      </c>
      <c r="BJ238" s="31">
        <f>IFERROR(SUMIFS(Sales!$J$4:$J$2834,Sales!$B$4:$B$2834,$B238,Sales!$G$4:$G$2834,$D238),"")</f>
        <v>117084.2</v>
      </c>
      <c r="BK238" s="31">
        <f>IFERROR(SUMIFS(Sales!$M$4:$M$2834,Sales!$B$4:$B$2834,$B238,Sales!$G$4:$G$2834,$D238),"")</f>
        <v>122874.8</v>
      </c>
      <c r="BL238" s="31">
        <f>IFERROR(SUMIFS(Sales!$P$4:$P$2834,Sales!$B$4:$B$2834,$B238,Sales!$G$4:$G$2834,$D238),"")</f>
        <v>394716.7</v>
      </c>
      <c r="BM238" s="31">
        <f t="shared" si="96"/>
        <v>634675.69999999995</v>
      </c>
      <c r="BP238" s="36">
        <f t="shared" si="97"/>
        <v>0.46217821221537225</v>
      </c>
      <c r="BQ238" s="36">
        <f t="shared" si="98"/>
        <v>0.53782178778462786</v>
      </c>
      <c r="BR238" s="36">
        <f t="shared" si="99"/>
        <v>0.47953592458216859</v>
      </c>
      <c r="BS238" s="36">
        <f t="shared" si="100"/>
        <v>0.52046407541783146</v>
      </c>
      <c r="BV238" s="38">
        <f t="shared" ref="BV238:BV240" si="113">IFERROR((G238+H238)/$BV$3,"")</f>
        <v>4.7410341057442492E-3</v>
      </c>
      <c r="BW238" s="37">
        <f t="shared" ref="BW238:BW240" si="114">IFERROR(BR238*BV238,"")</f>
        <v>2.2734961733736634E-3</v>
      </c>
      <c r="BX238" s="37">
        <f t="shared" ref="BX238:BX240" si="115">IFERROR(BS238*BV238,"")</f>
        <v>2.4675379323705862E-3</v>
      </c>
      <c r="CB238" s="38">
        <f t="shared" ref="CB238:CB240" si="116">IFERROR((F238)/$CB$3,"")</f>
        <v>1.4020908928415415E-3</v>
      </c>
      <c r="CC238" s="37">
        <f t="shared" ref="CC238:CC240" si="117">IFERROR(BP238*CB238,"")</f>
        <v>6.4801586221695869E-4</v>
      </c>
      <c r="CD238" s="37">
        <f t="shared" ref="CD238:CD240" si="118">IFERROR(BQ238*CB238,"")</f>
        <v>7.5407503062458294E-4</v>
      </c>
    </row>
    <row r="239" spans="1:82" x14ac:dyDescent="0.35">
      <c r="A239" s="8">
        <v>2020</v>
      </c>
      <c r="B239" s="9">
        <v>12685</v>
      </c>
      <c r="C239" s="10" t="s">
        <v>372</v>
      </c>
      <c r="D239" s="10" t="s">
        <v>152</v>
      </c>
      <c r="E239" s="10" t="s">
        <v>36</v>
      </c>
      <c r="F239" s="11">
        <v>10930</v>
      </c>
      <c r="G239" s="11">
        <v>16782</v>
      </c>
      <c r="H239" s="11"/>
      <c r="I239" s="11" t="s">
        <v>25</v>
      </c>
      <c r="J239" s="11">
        <v>27712</v>
      </c>
      <c r="K239" s="12">
        <v>1.7789999999999999</v>
      </c>
      <c r="L239" s="12">
        <v>3.0179999999999998</v>
      </c>
      <c r="M239" s="12" t="s">
        <v>25</v>
      </c>
      <c r="N239" s="12" t="s">
        <v>25</v>
      </c>
      <c r="O239" s="12">
        <v>4.7969999999999997</v>
      </c>
      <c r="P239" s="13">
        <v>106931</v>
      </c>
      <c r="Q239" s="13">
        <v>213864</v>
      </c>
      <c r="R239" s="13" t="s">
        <v>25</v>
      </c>
      <c r="S239" s="13" t="s">
        <v>25</v>
      </c>
      <c r="T239" s="13">
        <v>320795</v>
      </c>
      <c r="U239" s="14">
        <v>1.7789999999999999</v>
      </c>
      <c r="V239" s="14">
        <v>3.0179999999999998</v>
      </c>
      <c r="W239" s="14" t="s">
        <v>25</v>
      </c>
      <c r="X239" s="14" t="s">
        <v>25</v>
      </c>
      <c r="Y239" s="14">
        <v>4.7969999999999997</v>
      </c>
      <c r="Z239" s="11">
        <v>2021</v>
      </c>
      <c r="AA239" s="11">
        <v>2211</v>
      </c>
      <c r="AB239" s="11"/>
      <c r="AC239" s="11" t="s">
        <v>25</v>
      </c>
      <c r="AD239" s="11">
        <v>4232</v>
      </c>
      <c r="AE239" s="11">
        <v>1612</v>
      </c>
      <c r="AF239" s="11">
        <v>1465</v>
      </c>
      <c r="AG239" s="11"/>
      <c r="AH239" s="11" t="s">
        <v>25</v>
      </c>
      <c r="AI239" s="11">
        <v>3077</v>
      </c>
      <c r="AJ239" s="13">
        <v>2021</v>
      </c>
      <c r="AK239" s="13">
        <v>2211</v>
      </c>
      <c r="AL239" s="13" t="s">
        <v>25</v>
      </c>
      <c r="AM239" s="13" t="s">
        <v>25</v>
      </c>
      <c r="AN239" s="13">
        <v>4232</v>
      </c>
      <c r="AO239" s="13">
        <v>1738</v>
      </c>
      <c r="AP239" s="13">
        <v>1602</v>
      </c>
      <c r="AQ239" s="13" t="s">
        <v>25</v>
      </c>
      <c r="AR239" s="13" t="s">
        <v>25</v>
      </c>
      <c r="AS239" s="13">
        <v>3340</v>
      </c>
      <c r="AT239" s="15">
        <v>12.744</v>
      </c>
      <c r="AU239" s="15">
        <v>13.723000000000001</v>
      </c>
      <c r="AV239" s="15" t="s">
        <v>25</v>
      </c>
      <c r="AW239" s="15" t="s">
        <v>25</v>
      </c>
      <c r="AX239" s="10" t="s">
        <v>6</v>
      </c>
      <c r="AY239" s="10" t="str">
        <f>IFERROR(VLOOKUP(B239,Sales!$B$4:$H$2834,7,FALSE),"Not Found")</f>
        <v>Investor Owned</v>
      </c>
      <c r="AZ239" s="30">
        <f>IFERROR(SUMIFS(Sales!$K$4:$K$2834,Sales!$B$4:$B$2834,$B239,Sales!$G$4:$G$2834,$D239),"")</f>
        <v>5378310</v>
      </c>
      <c r="BA239" s="30">
        <f>IFERROR(SUMIFS(Sales!$N$4:$N$2834,Sales!$B$4:$B$2834,$B239,Sales!$G$4:$G$2834,$D239),"")</f>
        <v>4680646</v>
      </c>
      <c r="BB239" s="30">
        <f>IFERROR(SUMIFS(Sales!$Q$4:$Q$2834,Sales!$B$4:$B$2834,$B239,Sales!$G$4:$G$2834,$D239),"")</f>
        <v>2342917</v>
      </c>
      <c r="BC239" s="30">
        <f t="shared" si="91"/>
        <v>12401873</v>
      </c>
      <c r="BD239" s="33"/>
      <c r="BE239" s="35">
        <f t="shared" si="92"/>
        <v>2.0322368922579769E-3</v>
      </c>
      <c r="BF239" s="35">
        <f t="shared" si="93"/>
        <v>3.5854025277707391E-3</v>
      </c>
      <c r="BG239" s="35">
        <f t="shared" si="94"/>
        <v>0</v>
      </c>
      <c r="BH239" s="35">
        <f t="shared" si="95"/>
        <v>2.2345011918764204E-3</v>
      </c>
      <c r="BJ239" s="31">
        <f>IFERROR(SUMIFS(Sales!$J$4:$J$2834,Sales!$B$4:$B$2834,$B239,Sales!$G$4:$G$2834,$D239),"")</f>
        <v>523378.5</v>
      </c>
      <c r="BK239" s="31">
        <f>IFERROR(SUMIFS(Sales!$M$4:$M$2834,Sales!$B$4:$B$2834,$B239,Sales!$G$4:$G$2834,$D239),"")</f>
        <v>437830.6</v>
      </c>
      <c r="BL239" s="31">
        <f>IFERROR(SUMIFS(Sales!$P$4:$P$2834,Sales!$B$4:$B$2834,$B239,Sales!$G$4:$G$2834,$D239),"")</f>
        <v>145100.29999999999</v>
      </c>
      <c r="BM239" s="31">
        <f t="shared" si="96"/>
        <v>1106309.3999999999</v>
      </c>
      <c r="BP239" s="36">
        <f t="shared" si="97"/>
        <v>0.55628956785026151</v>
      </c>
      <c r="BQ239" s="36">
        <f t="shared" si="98"/>
        <v>0.44371043214973849</v>
      </c>
      <c r="BR239" s="36">
        <f t="shared" si="99"/>
        <v>0.60146898803046789</v>
      </c>
      <c r="BS239" s="36">
        <f t="shared" si="100"/>
        <v>0.39853101196953211</v>
      </c>
      <c r="BV239" s="38">
        <f t="shared" si="113"/>
        <v>1.5894369404011344E-3</v>
      </c>
      <c r="BW239" s="37">
        <f t="shared" si="114"/>
        <v>9.5599702808131341E-4</v>
      </c>
      <c r="BX239" s="37">
        <f t="shared" si="115"/>
        <v>6.33439912319821E-4</v>
      </c>
      <c r="CB239" s="38">
        <f t="shared" si="116"/>
        <v>1.0951017192195262E-3</v>
      </c>
      <c r="CC239" s="37">
        <f t="shared" si="117"/>
        <v>6.091936621367087E-4</v>
      </c>
      <c r="CD239" s="37">
        <f t="shared" si="118"/>
        <v>4.8590805708281754E-4</v>
      </c>
    </row>
    <row r="240" spans="1:82" x14ac:dyDescent="0.35">
      <c r="A240" s="8">
        <v>2020</v>
      </c>
      <c r="B240" s="9">
        <v>12686</v>
      </c>
      <c r="C240" s="10" t="s">
        <v>373</v>
      </c>
      <c r="D240" s="10" t="s">
        <v>152</v>
      </c>
      <c r="E240" s="10" t="s">
        <v>30</v>
      </c>
      <c r="F240" s="11">
        <v>9217.01</v>
      </c>
      <c r="G240" s="11">
        <v>1760.79</v>
      </c>
      <c r="H240" s="11">
        <v>0</v>
      </c>
      <c r="I240" s="11">
        <v>0</v>
      </c>
      <c r="J240" s="11">
        <v>10977.8</v>
      </c>
      <c r="K240" s="12">
        <v>1.85</v>
      </c>
      <c r="L240" s="12">
        <v>0.66</v>
      </c>
      <c r="M240" s="12">
        <v>0</v>
      </c>
      <c r="N240" s="12">
        <v>0</v>
      </c>
      <c r="O240" s="12">
        <v>2.5099999999999998</v>
      </c>
      <c r="P240" s="13">
        <v>56119.99</v>
      </c>
      <c r="Q240" s="13">
        <v>20516.47</v>
      </c>
      <c r="R240" s="13">
        <v>0</v>
      </c>
      <c r="S240" s="13">
        <v>0</v>
      </c>
      <c r="T240" s="13">
        <v>76636.460000000006</v>
      </c>
      <c r="U240" s="14">
        <v>1.85</v>
      </c>
      <c r="V240" s="14">
        <v>0.66</v>
      </c>
      <c r="W240" s="14">
        <v>0</v>
      </c>
      <c r="X240" s="14">
        <v>0</v>
      </c>
      <c r="Y240" s="14">
        <v>2.5099999999999998</v>
      </c>
      <c r="Z240" s="11">
        <v>463.38</v>
      </c>
      <c r="AA240" s="11">
        <v>295.32</v>
      </c>
      <c r="AB240" s="11">
        <v>0</v>
      </c>
      <c r="AC240" s="11">
        <v>0</v>
      </c>
      <c r="AD240" s="11">
        <v>758.7</v>
      </c>
      <c r="AE240" s="11">
        <v>126.91</v>
      </c>
      <c r="AF240" s="11">
        <v>461.21</v>
      </c>
      <c r="AG240" s="11">
        <v>0</v>
      </c>
      <c r="AH240" s="11">
        <v>0</v>
      </c>
      <c r="AI240" s="11">
        <v>588.12</v>
      </c>
      <c r="AJ240" s="13">
        <v>463.38</v>
      </c>
      <c r="AK240" s="13">
        <v>295.32</v>
      </c>
      <c r="AL240" s="13">
        <v>0</v>
      </c>
      <c r="AM240" s="13">
        <v>0</v>
      </c>
      <c r="AN240" s="13">
        <v>758.7</v>
      </c>
      <c r="AO240" s="13">
        <v>126.91</v>
      </c>
      <c r="AP240" s="13">
        <v>461.21</v>
      </c>
      <c r="AQ240" s="13">
        <v>0</v>
      </c>
      <c r="AR240" s="13">
        <v>0</v>
      </c>
      <c r="AS240" s="13">
        <v>588.12</v>
      </c>
      <c r="AT240" s="15">
        <v>6.14</v>
      </c>
      <c r="AU240" s="15">
        <v>11.65</v>
      </c>
      <c r="AV240" s="15">
        <v>0</v>
      </c>
      <c r="AW240" s="15">
        <v>0</v>
      </c>
      <c r="AX240" s="10" t="s">
        <v>6</v>
      </c>
      <c r="AY240" s="10" t="str">
        <f>IFERROR(VLOOKUP(B240,Sales!$B$4:$H$2834,7,FALSE),"Not Found")</f>
        <v>Investor Owned</v>
      </c>
      <c r="AZ240" s="30">
        <f>IFERROR(SUMIFS(Sales!$K$4:$K$2834,Sales!$B$4:$B$2834,$B240,Sales!$G$4:$G$2834,$D240),"")</f>
        <v>2023408</v>
      </c>
      <c r="BA240" s="30">
        <f>IFERROR(SUMIFS(Sales!$N$4:$N$2834,Sales!$B$4:$B$2834,$B240,Sales!$G$4:$G$2834,$D240),"")</f>
        <v>2547752</v>
      </c>
      <c r="BB240" s="30">
        <f>IFERROR(SUMIFS(Sales!$Q$4:$Q$2834,Sales!$B$4:$B$2834,$B240,Sales!$G$4:$G$2834,$D240),"")</f>
        <v>4557750</v>
      </c>
      <c r="BC240" s="30">
        <f t="shared" si="91"/>
        <v>9128910</v>
      </c>
      <c r="BD240" s="33"/>
      <c r="BE240" s="35">
        <f t="shared" si="92"/>
        <v>4.555191044020781E-3</v>
      </c>
      <c r="BF240" s="35">
        <f t="shared" si="93"/>
        <v>6.9111514778518476E-4</v>
      </c>
      <c r="BG240" s="35">
        <f t="shared" si="94"/>
        <v>0</v>
      </c>
      <c r="BH240" s="35">
        <f t="shared" si="95"/>
        <v>1.2025312989173953E-3</v>
      </c>
      <c r="BJ240" s="31">
        <f>IFERROR(SUMIFS(Sales!$J$4:$J$2834,Sales!$B$4:$B$2834,$B240,Sales!$G$4:$G$2834,$D240),"")</f>
        <v>263228</v>
      </c>
      <c r="BK240" s="31">
        <f>IFERROR(SUMIFS(Sales!$M$4:$M$2834,Sales!$B$4:$B$2834,$B240,Sales!$G$4:$G$2834,$D240),"")</f>
        <v>266815</v>
      </c>
      <c r="BL240" s="31">
        <f>IFERROR(SUMIFS(Sales!$P$4:$P$2834,Sales!$B$4:$B$2834,$B240,Sales!$G$4:$G$2834,$D240),"")</f>
        <v>290525</v>
      </c>
      <c r="BM240" s="31">
        <f t="shared" si="96"/>
        <v>820568</v>
      </c>
      <c r="BP240" s="36">
        <f t="shared" si="97"/>
        <v>0.78500398109403857</v>
      </c>
      <c r="BQ240" s="36">
        <f t="shared" si="98"/>
        <v>0.21499601890596148</v>
      </c>
      <c r="BR240" s="36">
        <f t="shared" si="99"/>
        <v>0.39036125467595467</v>
      </c>
      <c r="BS240" s="36">
        <f t="shared" si="100"/>
        <v>0.60963874532404527</v>
      </c>
      <c r="BV240" s="38">
        <f t="shared" si="113"/>
        <v>1.6676586046293133E-4</v>
      </c>
      <c r="BW240" s="37">
        <f t="shared" si="114"/>
        <v>6.5098930527425058E-5</v>
      </c>
      <c r="BX240" s="37">
        <f t="shared" si="115"/>
        <v>1.0166692993550626E-4</v>
      </c>
      <c r="CB240" s="38">
        <f t="shared" si="116"/>
        <v>9.2347333001496475E-4</v>
      </c>
      <c r="CC240" s="37">
        <f t="shared" si="117"/>
        <v>7.2493024049591619E-4</v>
      </c>
      <c r="CD240" s="37">
        <f t="shared" si="118"/>
        <v>1.9854308951904856E-4</v>
      </c>
    </row>
    <row r="241" spans="1:82" x14ac:dyDescent="0.35">
      <c r="A241" s="8">
        <v>2020</v>
      </c>
      <c r="B241" s="9">
        <v>12692</v>
      </c>
      <c r="C241" s="10" t="s">
        <v>374</v>
      </c>
      <c r="D241" s="10" t="s">
        <v>219</v>
      </c>
      <c r="E241" s="10" t="s">
        <v>75</v>
      </c>
      <c r="F241" s="11">
        <v>665</v>
      </c>
      <c r="G241" s="11">
        <v>237</v>
      </c>
      <c r="H241" s="11">
        <v>15</v>
      </c>
      <c r="I241" s="11" t="s">
        <v>25</v>
      </c>
      <c r="J241" s="11">
        <v>917</v>
      </c>
      <c r="K241" s="12">
        <v>1E-3</v>
      </c>
      <c r="L241" s="12">
        <v>2E-3</v>
      </c>
      <c r="M241" s="12">
        <v>1E-3</v>
      </c>
      <c r="N241" s="12" t="s">
        <v>25</v>
      </c>
      <c r="O241" s="12">
        <v>4.0000000000000001E-3</v>
      </c>
      <c r="P241" s="13">
        <v>6517</v>
      </c>
      <c r="Q241" s="13">
        <v>2311</v>
      </c>
      <c r="R241" s="13">
        <v>168</v>
      </c>
      <c r="S241" s="13" t="s">
        <v>25</v>
      </c>
      <c r="T241" s="13">
        <v>8996</v>
      </c>
      <c r="U241" s="14">
        <v>1E-3</v>
      </c>
      <c r="V241" s="14">
        <v>1E-3</v>
      </c>
      <c r="W241" s="14">
        <v>1E-3</v>
      </c>
      <c r="X241" s="14" t="s">
        <v>25</v>
      </c>
      <c r="Y241" s="14">
        <v>3.0000000000000001E-3</v>
      </c>
      <c r="Z241" s="11">
        <v>92</v>
      </c>
      <c r="AA241" s="11">
        <v>34</v>
      </c>
      <c r="AB241" s="11">
        <v>2</v>
      </c>
      <c r="AC241" s="11" t="s">
        <v>25</v>
      </c>
      <c r="AD241" s="11">
        <v>128</v>
      </c>
      <c r="AE241" s="11">
        <v>0</v>
      </c>
      <c r="AF241" s="11">
        <v>0</v>
      </c>
      <c r="AG241" s="11">
        <v>0</v>
      </c>
      <c r="AH241" s="11" t="s">
        <v>25</v>
      </c>
      <c r="AI241" s="11">
        <v>0</v>
      </c>
      <c r="AJ241" s="13">
        <v>92</v>
      </c>
      <c r="AK241" s="13">
        <v>34</v>
      </c>
      <c r="AL241" s="13">
        <v>2</v>
      </c>
      <c r="AM241" s="13" t="s">
        <v>25</v>
      </c>
      <c r="AN241" s="13">
        <v>128</v>
      </c>
      <c r="AO241" s="13">
        <v>0</v>
      </c>
      <c r="AP241" s="13">
        <v>0</v>
      </c>
      <c r="AQ241" s="13">
        <v>0</v>
      </c>
      <c r="AR241" s="13" t="s">
        <v>25</v>
      </c>
      <c r="AS241" s="13">
        <v>0</v>
      </c>
      <c r="AT241" s="15">
        <v>14</v>
      </c>
      <c r="AU241" s="15">
        <v>13</v>
      </c>
      <c r="AV241" s="15">
        <v>15</v>
      </c>
      <c r="AW241" s="15" t="s">
        <v>25</v>
      </c>
      <c r="AX241" s="10" t="s">
        <v>6</v>
      </c>
      <c r="AY241" s="10" t="str">
        <f>IFERROR(VLOOKUP(B241,Sales!$B$4:$H$2834,7,FALSE),"Not Found")</f>
        <v>Cooperative</v>
      </c>
      <c r="AZ241" s="30">
        <f>IFERROR(SUMIFS(Sales!$K$4:$K$2834,Sales!$B$4:$B$2834,$B241,Sales!$G$4:$G$2834,$D241),"")</f>
        <v>172629</v>
      </c>
      <c r="BA241" s="30">
        <f>IFERROR(SUMIFS(Sales!$N$4:$N$2834,Sales!$B$4:$B$2834,$B241,Sales!$G$4:$G$2834,$D241),"")</f>
        <v>47121</v>
      </c>
      <c r="BB241" s="30">
        <f>IFERROR(SUMIFS(Sales!$Q$4:$Q$2834,Sales!$B$4:$B$2834,$B241,Sales!$G$4:$G$2834,$D241),"")</f>
        <v>18552</v>
      </c>
      <c r="BC241" s="30">
        <f t="shared" si="91"/>
        <v>238302</v>
      </c>
      <c r="BD241" s="33"/>
      <c r="BE241" s="35">
        <f t="shared" si="92"/>
        <v>3.852191694327141E-3</v>
      </c>
      <c r="BF241" s="35">
        <f t="shared" si="93"/>
        <v>5.0296046348761699E-3</v>
      </c>
      <c r="BG241" s="35">
        <f t="shared" si="94"/>
        <v>8.085381630012937E-4</v>
      </c>
      <c r="BH241" s="35">
        <f t="shared" si="95"/>
        <v>3.8480583461322189E-3</v>
      </c>
      <c r="BJ241" s="31">
        <f>IFERROR(SUMIFS(Sales!$J$4:$J$2834,Sales!$B$4:$B$2834,$B241,Sales!$G$4:$G$2834,$D241),"")</f>
        <v>17295.099999999999</v>
      </c>
      <c r="BK241" s="31">
        <f>IFERROR(SUMIFS(Sales!$M$4:$M$2834,Sales!$B$4:$B$2834,$B241,Sales!$G$4:$G$2834,$D241),"")</f>
        <v>4294.3</v>
      </c>
      <c r="BL241" s="31">
        <f>IFERROR(SUMIFS(Sales!$P$4:$P$2834,Sales!$B$4:$B$2834,$B241,Sales!$G$4:$G$2834,$D241),"")</f>
        <v>1566.1</v>
      </c>
      <c r="BM241" s="31">
        <f t="shared" si="96"/>
        <v>23155.499999999996</v>
      </c>
      <c r="BP241" s="36">
        <f t="shared" si="97"/>
        <v>1</v>
      </c>
      <c r="BQ241" s="36">
        <f t="shared" si="98"/>
        <v>0</v>
      </c>
      <c r="BR241" s="36">
        <f t="shared" si="99"/>
        <v>1</v>
      </c>
      <c r="BS241" s="36">
        <f t="shared" si="100"/>
        <v>0</v>
      </c>
    </row>
    <row r="242" spans="1:82" x14ac:dyDescent="0.35">
      <c r="A242" s="8">
        <v>2020</v>
      </c>
      <c r="B242" s="9">
        <v>12698</v>
      </c>
      <c r="C242" s="10" t="s">
        <v>375</v>
      </c>
      <c r="D242" s="10" t="s">
        <v>53</v>
      </c>
      <c r="E242" s="10" t="s">
        <v>54</v>
      </c>
      <c r="F242" s="11">
        <v>48041.402999999998</v>
      </c>
      <c r="G242" s="11">
        <v>19625.213</v>
      </c>
      <c r="H242" s="11"/>
      <c r="I242" s="11" t="s">
        <v>25</v>
      </c>
      <c r="J242" s="11">
        <v>67666.615999999995</v>
      </c>
      <c r="K242" s="12">
        <v>10.311999999999999</v>
      </c>
      <c r="L242" s="12">
        <v>3.5139999999999998</v>
      </c>
      <c r="M242" s="12" t="s">
        <v>25</v>
      </c>
      <c r="N242" s="12" t="s">
        <v>25</v>
      </c>
      <c r="O242" s="12">
        <v>13.826000000000001</v>
      </c>
      <c r="P242" s="13">
        <v>347692.75300000003</v>
      </c>
      <c r="Q242" s="13">
        <v>219238.209</v>
      </c>
      <c r="R242" s="13" t="s">
        <v>25</v>
      </c>
      <c r="S242" s="13" t="s">
        <v>25</v>
      </c>
      <c r="T242" s="13">
        <v>566930.96200000006</v>
      </c>
      <c r="U242" s="14">
        <v>10.311999999999999</v>
      </c>
      <c r="V242" s="14">
        <v>3.5139999999999998</v>
      </c>
      <c r="W242" s="14" t="s">
        <v>25</v>
      </c>
      <c r="X242" s="14" t="s">
        <v>25</v>
      </c>
      <c r="Y242" s="14">
        <v>13.826000000000001</v>
      </c>
      <c r="Z242" s="11">
        <v>2040.69</v>
      </c>
      <c r="AA242" s="11">
        <v>2134.98</v>
      </c>
      <c r="AB242" s="11"/>
      <c r="AC242" s="11" t="s">
        <v>25</v>
      </c>
      <c r="AD242" s="11">
        <v>4175.67</v>
      </c>
      <c r="AE242" s="11">
        <v>3558.26</v>
      </c>
      <c r="AF242" s="11">
        <v>1612.8</v>
      </c>
      <c r="AG242" s="11"/>
      <c r="AH242" s="11" t="s">
        <v>25</v>
      </c>
      <c r="AI242" s="11">
        <v>5171.0600000000004</v>
      </c>
      <c r="AJ242" s="13">
        <v>2040.69</v>
      </c>
      <c r="AK242" s="13">
        <v>2134.98</v>
      </c>
      <c r="AL242" s="13" t="s">
        <v>25</v>
      </c>
      <c r="AM242" s="13" t="s">
        <v>25</v>
      </c>
      <c r="AN242" s="13">
        <v>4175.67</v>
      </c>
      <c r="AO242" s="13">
        <v>3558.26</v>
      </c>
      <c r="AP242" s="13">
        <v>1612.8</v>
      </c>
      <c r="AQ242" s="13" t="s">
        <v>25</v>
      </c>
      <c r="AR242" s="13" t="s">
        <v>25</v>
      </c>
      <c r="AS242" s="13">
        <v>5171.0600000000004</v>
      </c>
      <c r="AT242" s="15">
        <v>7.2</v>
      </c>
      <c r="AU242" s="15">
        <v>11.2</v>
      </c>
      <c r="AV242" s="15" t="s">
        <v>25</v>
      </c>
      <c r="AW242" s="15" t="s">
        <v>25</v>
      </c>
      <c r="AX242" s="10" t="s">
        <v>303</v>
      </c>
      <c r="AY242" s="10" t="str">
        <f>IFERROR(VLOOKUP(B242,Sales!$B$4:$H$2834,7,FALSE),"Not Found")</f>
        <v>Investor Owned</v>
      </c>
      <c r="AZ242" s="30">
        <f>IFERROR(SUMIFS(Sales!$K$4:$K$2834,Sales!$B$4:$B$2834,$B242,Sales!$G$4:$G$2834,$D242),"")</f>
        <v>3561621</v>
      </c>
      <c r="BA242" s="30">
        <f>IFERROR(SUMIFS(Sales!$N$4:$N$2834,Sales!$B$4:$B$2834,$B242,Sales!$G$4:$G$2834,$D242),"")</f>
        <v>3111552</v>
      </c>
      <c r="BB242" s="30">
        <f>IFERROR(SUMIFS(Sales!$Q$4:$Q$2834,Sales!$B$4:$B$2834,$B242,Sales!$G$4:$G$2834,$D242),"")</f>
        <v>1306754</v>
      </c>
      <c r="BC242" s="30">
        <f t="shared" si="91"/>
        <v>7979927</v>
      </c>
      <c r="BD242" s="33"/>
      <c r="BE242" s="35">
        <f t="shared" si="92"/>
        <v>1.3488634248281891E-2</v>
      </c>
      <c r="BF242" s="35">
        <f t="shared" si="93"/>
        <v>6.3072103567608706E-3</v>
      </c>
      <c r="BG242" s="35">
        <f t="shared" si="94"/>
        <v>0</v>
      </c>
      <c r="BH242" s="35">
        <f t="shared" si="95"/>
        <v>8.479603384842993E-3</v>
      </c>
      <c r="BJ242" s="31">
        <f>IFERROR(SUMIFS(Sales!$J$4:$J$2834,Sales!$B$4:$B$2834,$B242,Sales!$G$4:$G$2834,$D242),"")</f>
        <v>402216.6</v>
      </c>
      <c r="BK242" s="31">
        <f>IFERROR(SUMIFS(Sales!$M$4:$M$2834,Sales!$B$4:$B$2834,$B242,Sales!$G$4:$G$2834,$D242),"")</f>
        <v>273406.7</v>
      </c>
      <c r="BL242" s="31">
        <f>IFERROR(SUMIFS(Sales!$P$4:$P$2834,Sales!$B$4:$B$2834,$B242,Sales!$G$4:$G$2834,$D242),"")</f>
        <v>81806.3</v>
      </c>
      <c r="BM242" s="31">
        <f t="shared" si="96"/>
        <v>757429.60000000009</v>
      </c>
      <c r="BP242" s="36">
        <f t="shared" si="97"/>
        <v>0.36447726805918962</v>
      </c>
      <c r="BQ242" s="36">
        <f t="shared" si="98"/>
        <v>0.63552273194081033</v>
      </c>
      <c r="BR242" s="36">
        <f t="shared" si="99"/>
        <v>0.56966524182315936</v>
      </c>
      <c r="BS242" s="36">
        <f t="shared" si="100"/>
        <v>0.43033475817684069</v>
      </c>
      <c r="BV242" s="38">
        <f>IFERROR((G242+H242)/$BV$3,"")</f>
        <v>1.8587199681468578E-3</v>
      </c>
      <c r="BW242" s="37">
        <f>IFERROR(BR242*BV242,"")</f>
        <v>1.0588481601359148E-3</v>
      </c>
      <c r="BX242" s="37">
        <f>IFERROR(BS242*BV242,"")</f>
        <v>7.9987180801094305E-4</v>
      </c>
      <c r="CB242" s="38">
        <f>IFERROR((F242)/$CB$3,"")</f>
        <v>4.8133781353173009E-3</v>
      </c>
      <c r="CC242" s="37">
        <f>IFERROR(BP242*CB242,"")</f>
        <v>1.7543669128962862E-3</v>
      </c>
      <c r="CD242" s="37">
        <f>IFERROR(BQ242*CB242,"")</f>
        <v>3.0590112224210143E-3</v>
      </c>
    </row>
    <row r="243" spans="1:82" x14ac:dyDescent="0.35">
      <c r="A243" s="8">
        <v>2020</v>
      </c>
      <c r="B243" s="9">
        <v>12700</v>
      </c>
      <c r="C243" s="10" t="s">
        <v>376</v>
      </c>
      <c r="D243" s="10" t="s">
        <v>53</v>
      </c>
      <c r="E243" s="10" t="s">
        <v>85</v>
      </c>
      <c r="F243" s="11" t="s">
        <v>25</v>
      </c>
      <c r="G243" s="11" t="s">
        <v>25</v>
      </c>
      <c r="H243" s="11" t="s">
        <v>25</v>
      </c>
      <c r="I243" s="11" t="s">
        <v>25</v>
      </c>
      <c r="J243" s="11" t="s">
        <v>25</v>
      </c>
      <c r="K243" s="12" t="s">
        <v>25</v>
      </c>
      <c r="L243" s="12" t="s">
        <v>25</v>
      </c>
      <c r="M243" s="12" t="s">
        <v>25</v>
      </c>
      <c r="N243" s="12" t="s">
        <v>25</v>
      </c>
      <c r="O243" s="12" t="s">
        <v>25</v>
      </c>
      <c r="P243" s="13" t="s">
        <v>25</v>
      </c>
      <c r="Q243" s="13" t="s">
        <v>25</v>
      </c>
      <c r="R243" s="13" t="s">
        <v>25</v>
      </c>
      <c r="S243" s="13" t="s">
        <v>25</v>
      </c>
      <c r="T243" s="13" t="s">
        <v>25</v>
      </c>
      <c r="U243" s="14" t="s">
        <v>25</v>
      </c>
      <c r="V243" s="14" t="s">
        <v>25</v>
      </c>
      <c r="W243" s="14" t="s">
        <v>25</v>
      </c>
      <c r="X243" s="14" t="s">
        <v>25</v>
      </c>
      <c r="Y243" s="14" t="s">
        <v>25</v>
      </c>
      <c r="Z243" s="11" t="s">
        <v>25</v>
      </c>
      <c r="AA243" s="11" t="s">
        <v>25</v>
      </c>
      <c r="AB243" s="11" t="s">
        <v>25</v>
      </c>
      <c r="AC243" s="11" t="s">
        <v>25</v>
      </c>
      <c r="AD243" s="11" t="s">
        <v>25</v>
      </c>
      <c r="AE243" s="11" t="s">
        <v>25</v>
      </c>
      <c r="AF243" s="11" t="s">
        <v>25</v>
      </c>
      <c r="AG243" s="11" t="s">
        <v>25</v>
      </c>
      <c r="AH243" s="11" t="s">
        <v>25</v>
      </c>
      <c r="AI243" s="11" t="s">
        <v>25</v>
      </c>
      <c r="AJ243" s="13" t="s">
        <v>25</v>
      </c>
      <c r="AK243" s="13" t="s">
        <v>25</v>
      </c>
      <c r="AL243" s="13" t="s">
        <v>25</v>
      </c>
      <c r="AM243" s="13" t="s">
        <v>25</v>
      </c>
      <c r="AN243" s="13" t="s">
        <v>25</v>
      </c>
      <c r="AO243" s="13" t="s">
        <v>25</v>
      </c>
      <c r="AP243" s="13" t="s">
        <v>25</v>
      </c>
      <c r="AQ243" s="13" t="s">
        <v>25</v>
      </c>
      <c r="AR243" s="13" t="s">
        <v>25</v>
      </c>
      <c r="AS243" s="13" t="s">
        <v>25</v>
      </c>
      <c r="AT243" s="15" t="s">
        <v>25</v>
      </c>
      <c r="AU243" s="15" t="s">
        <v>25</v>
      </c>
      <c r="AV243" s="15" t="s">
        <v>25</v>
      </c>
      <c r="AW243" s="15" t="s">
        <v>25</v>
      </c>
      <c r="AX243" s="10" t="s">
        <v>377</v>
      </c>
      <c r="AY243" s="10" t="str">
        <f>IFERROR(VLOOKUP(B243,Sales!$B$4:$H$2834,7,FALSE),"Not Found")</f>
        <v>Cooperative</v>
      </c>
      <c r="AZ243" s="30">
        <f>IFERROR(SUMIFS(Sales!$K$4:$K$2834,Sales!$B$4:$B$2834,$B243,Sales!$G$4:$G$2834,$D243),"")</f>
        <v>65866</v>
      </c>
      <c r="BA243" s="30">
        <f>IFERROR(SUMIFS(Sales!$N$4:$N$2834,Sales!$B$4:$B$2834,$B243,Sales!$G$4:$G$2834,$D243),"")</f>
        <v>24981</v>
      </c>
      <c r="BB243" s="30">
        <f>IFERROR(SUMIFS(Sales!$Q$4:$Q$2834,Sales!$B$4:$B$2834,$B243,Sales!$G$4:$G$2834,$D243),"")</f>
        <v>136269</v>
      </c>
      <c r="BC243" s="30">
        <f t="shared" si="91"/>
        <v>227116</v>
      </c>
      <c r="BD243" s="33"/>
      <c r="BE243" s="35" t="str">
        <f t="shared" si="92"/>
        <v/>
      </c>
      <c r="BF243" s="35" t="str">
        <f t="shared" si="93"/>
        <v/>
      </c>
      <c r="BG243" s="35" t="str">
        <f t="shared" si="94"/>
        <v/>
      </c>
      <c r="BH243" s="35">
        <f t="shared" si="95"/>
        <v>0</v>
      </c>
      <c r="BJ243" s="31">
        <f>IFERROR(SUMIFS(Sales!$J$4:$J$2834,Sales!$B$4:$B$2834,$B243,Sales!$G$4:$G$2834,$D243),"")</f>
        <v>7560</v>
      </c>
      <c r="BK243" s="31">
        <f>IFERROR(SUMIFS(Sales!$M$4:$M$2834,Sales!$B$4:$B$2834,$B243,Sales!$G$4:$G$2834,$D243),"")</f>
        <v>2627</v>
      </c>
      <c r="BL243" s="31">
        <f>IFERROR(SUMIFS(Sales!$P$4:$P$2834,Sales!$B$4:$B$2834,$B243,Sales!$G$4:$G$2834,$D243),"")</f>
        <v>8000</v>
      </c>
      <c r="BM243" s="31">
        <f t="shared" si="96"/>
        <v>18187</v>
      </c>
      <c r="BP243" s="36" t="str">
        <f t="shared" si="97"/>
        <v/>
      </c>
      <c r="BQ243" s="36" t="str">
        <f t="shared" si="98"/>
        <v/>
      </c>
      <c r="BR243" s="36" t="str">
        <f t="shared" si="99"/>
        <v/>
      </c>
      <c r="BS243" s="36" t="str">
        <f t="shared" si="100"/>
        <v/>
      </c>
    </row>
    <row r="244" spans="1:82" x14ac:dyDescent="0.35">
      <c r="A244" s="8">
        <v>2020</v>
      </c>
      <c r="B244" s="9">
        <v>12745</v>
      </c>
      <c r="C244" s="10" t="s">
        <v>378</v>
      </c>
      <c r="D244" s="10" t="s">
        <v>32</v>
      </c>
      <c r="E244" s="10" t="s">
        <v>379</v>
      </c>
      <c r="F244" s="11">
        <v>647</v>
      </c>
      <c r="G244" s="11">
        <v>12620</v>
      </c>
      <c r="H244" s="11">
        <v>581</v>
      </c>
      <c r="I244" s="11">
        <v>0</v>
      </c>
      <c r="J244" s="11">
        <v>13848</v>
      </c>
      <c r="K244" s="12">
        <v>0.03</v>
      </c>
      <c r="L244" s="12">
        <v>0.02</v>
      </c>
      <c r="M244" s="12">
        <v>0.01</v>
      </c>
      <c r="N244" s="12">
        <v>0</v>
      </c>
      <c r="O244" s="12">
        <v>0.06</v>
      </c>
      <c r="P244" s="13">
        <v>7250</v>
      </c>
      <c r="Q244" s="13">
        <v>107712</v>
      </c>
      <c r="R244" s="13">
        <v>7020</v>
      </c>
      <c r="S244" s="13">
        <v>0</v>
      </c>
      <c r="T244" s="13">
        <v>121982</v>
      </c>
      <c r="U244" s="14">
        <v>0.03</v>
      </c>
      <c r="V244" s="14">
        <v>0.02</v>
      </c>
      <c r="W244" s="14">
        <v>0.01</v>
      </c>
      <c r="X244" s="14">
        <v>0</v>
      </c>
      <c r="Y244" s="14">
        <v>0.06</v>
      </c>
      <c r="Z244" s="11">
        <v>567</v>
      </c>
      <c r="AA244" s="11">
        <v>779</v>
      </c>
      <c r="AB244" s="11">
        <v>52</v>
      </c>
      <c r="AC244" s="11">
        <v>0</v>
      </c>
      <c r="AD244" s="11">
        <v>1398</v>
      </c>
      <c r="AE244" s="11">
        <v>205</v>
      </c>
      <c r="AF244" s="11">
        <v>996</v>
      </c>
      <c r="AG244" s="11">
        <v>91</v>
      </c>
      <c r="AH244" s="11">
        <v>0</v>
      </c>
      <c r="AI244" s="11">
        <v>1292</v>
      </c>
      <c r="AJ244" s="13">
        <v>567</v>
      </c>
      <c r="AK244" s="13">
        <v>779</v>
      </c>
      <c r="AL244" s="13">
        <v>52</v>
      </c>
      <c r="AM244" s="13">
        <v>0</v>
      </c>
      <c r="AN244" s="13">
        <v>1398</v>
      </c>
      <c r="AO244" s="13">
        <v>205</v>
      </c>
      <c r="AP244" s="13">
        <v>996</v>
      </c>
      <c r="AQ244" s="13">
        <v>91</v>
      </c>
      <c r="AR244" s="13">
        <v>0</v>
      </c>
      <c r="AS244" s="13">
        <v>1292</v>
      </c>
      <c r="AT244" s="15">
        <v>13.061999999999999</v>
      </c>
      <c r="AU244" s="15">
        <v>8.8249999999999993</v>
      </c>
      <c r="AV244" s="15">
        <v>12.106</v>
      </c>
      <c r="AW244" s="15">
        <v>0</v>
      </c>
      <c r="AX244" s="10" t="s">
        <v>6</v>
      </c>
      <c r="AY244" s="10" t="str">
        <f>IFERROR(VLOOKUP(B244,Sales!$B$4:$H$2834,7,FALSE),"Not Found")</f>
        <v>Political Subdivision</v>
      </c>
      <c r="AZ244" s="30">
        <f>IFERROR(SUMIFS(Sales!$K$4:$K$2834,Sales!$B$4:$B$2834,$B244,Sales!$G$4:$G$2834,$D244),"")</f>
        <v>992119</v>
      </c>
      <c r="BA244" s="30">
        <f>IFERROR(SUMIFS(Sales!$N$4:$N$2834,Sales!$B$4:$B$2834,$B244,Sales!$G$4:$G$2834,$D244),"")</f>
        <v>805528</v>
      </c>
      <c r="BB244" s="30">
        <f>IFERROR(SUMIFS(Sales!$Q$4:$Q$2834,Sales!$B$4:$B$2834,$B244,Sales!$G$4:$G$2834,$D244),"")</f>
        <v>790461</v>
      </c>
      <c r="BC244" s="30">
        <f t="shared" si="91"/>
        <v>2588108</v>
      </c>
      <c r="BD244" s="33"/>
      <c r="BE244" s="35">
        <f t="shared" si="92"/>
        <v>6.5213951149005315E-4</v>
      </c>
      <c r="BF244" s="35">
        <f t="shared" si="93"/>
        <v>1.5666742807202233E-2</v>
      </c>
      <c r="BG244" s="35">
        <f t="shared" si="94"/>
        <v>7.3501412466902226E-4</v>
      </c>
      <c r="BH244" s="35">
        <f t="shared" si="95"/>
        <v>5.3506267899175765E-3</v>
      </c>
      <c r="BJ244" s="31">
        <f>IFERROR(SUMIFS(Sales!$J$4:$J$2834,Sales!$B$4:$B$2834,$B244,Sales!$G$4:$G$2834,$D244),"")</f>
        <v>178537</v>
      </c>
      <c r="BK244" s="31">
        <f>IFERROR(SUMIFS(Sales!$M$4:$M$2834,Sales!$B$4:$B$2834,$B244,Sales!$G$4:$G$2834,$D244),"")</f>
        <v>114891.9</v>
      </c>
      <c r="BL244" s="31">
        <f>IFERROR(SUMIFS(Sales!$P$4:$P$2834,Sales!$B$4:$B$2834,$B244,Sales!$G$4:$G$2834,$D244),"")</f>
        <v>78553.600000000006</v>
      </c>
      <c r="BM244" s="31">
        <f t="shared" si="96"/>
        <v>371982.5</v>
      </c>
      <c r="BP244" s="36">
        <f t="shared" si="97"/>
        <v>0.73445595854922274</v>
      </c>
      <c r="BQ244" s="36">
        <f t="shared" si="98"/>
        <v>0.2655440414507772</v>
      </c>
      <c r="BR244" s="36">
        <f t="shared" si="99"/>
        <v>0.43326381647549533</v>
      </c>
      <c r="BS244" s="36">
        <f t="shared" si="100"/>
        <v>0.56673618352450472</v>
      </c>
    </row>
    <row r="245" spans="1:82" ht="26" x14ac:dyDescent="0.35">
      <c r="A245" s="8">
        <v>2020</v>
      </c>
      <c r="B245" s="9">
        <v>12825</v>
      </c>
      <c r="C245" s="10" t="s">
        <v>380</v>
      </c>
      <c r="D245" s="10" t="s">
        <v>219</v>
      </c>
      <c r="E245" s="10" t="s">
        <v>381</v>
      </c>
      <c r="F245" s="11">
        <v>18461.083999999999</v>
      </c>
      <c r="G245" s="11">
        <v>49144.618999999999</v>
      </c>
      <c r="H245" s="11"/>
      <c r="I245" s="11" t="s">
        <v>25</v>
      </c>
      <c r="J245" s="11">
        <v>67605.702999999994</v>
      </c>
      <c r="K245" s="12">
        <v>14.696</v>
      </c>
      <c r="L245" s="12">
        <v>0.95899999999999996</v>
      </c>
      <c r="M245" s="12" t="s">
        <v>25</v>
      </c>
      <c r="N245" s="12" t="s">
        <v>25</v>
      </c>
      <c r="O245" s="12">
        <v>15.654999999999999</v>
      </c>
      <c r="P245" s="13">
        <v>265723.50199999998</v>
      </c>
      <c r="Q245" s="13">
        <v>700968.17</v>
      </c>
      <c r="R245" s="13" t="s">
        <v>25</v>
      </c>
      <c r="S245" s="13" t="s">
        <v>25</v>
      </c>
      <c r="T245" s="13">
        <v>966691.67200000002</v>
      </c>
      <c r="U245" s="14">
        <v>4.2770000000000001</v>
      </c>
      <c r="V245" s="14">
        <v>0.27900000000000003</v>
      </c>
      <c r="W245" s="14" t="s">
        <v>25</v>
      </c>
      <c r="X245" s="14" t="s">
        <v>25</v>
      </c>
      <c r="Y245" s="14">
        <v>4.556</v>
      </c>
      <c r="Z245" s="11">
        <v>300</v>
      </c>
      <c r="AA245" s="11">
        <v>4160.232</v>
      </c>
      <c r="AB245" s="11"/>
      <c r="AC245" s="11" t="s">
        <v>25</v>
      </c>
      <c r="AD245" s="11">
        <v>4460.232</v>
      </c>
      <c r="AE245" s="11">
        <v>1579.4570000000001</v>
      </c>
      <c r="AF245" s="11">
        <v>3649.5509999999999</v>
      </c>
      <c r="AG245" s="11"/>
      <c r="AH245" s="11" t="s">
        <v>25</v>
      </c>
      <c r="AI245" s="11">
        <v>5229.0079999999998</v>
      </c>
      <c r="AJ245" s="13">
        <v>300</v>
      </c>
      <c r="AK245" s="13">
        <v>4160.232</v>
      </c>
      <c r="AL245" s="13" t="s">
        <v>25</v>
      </c>
      <c r="AM245" s="13" t="s">
        <v>25</v>
      </c>
      <c r="AN245" s="13">
        <v>4460.232</v>
      </c>
      <c r="AO245" s="13">
        <v>1579.4570000000001</v>
      </c>
      <c r="AP245" s="13">
        <v>3649.5509999999999</v>
      </c>
      <c r="AQ245" s="13" t="s">
        <v>25</v>
      </c>
      <c r="AR245" s="13" t="s">
        <v>25</v>
      </c>
      <c r="AS245" s="13">
        <v>5229.0079999999998</v>
      </c>
      <c r="AT245" s="15">
        <v>14.394</v>
      </c>
      <c r="AU245" s="15">
        <v>14.263</v>
      </c>
      <c r="AV245" s="15" t="s">
        <v>25</v>
      </c>
      <c r="AW245" s="15" t="s">
        <v>25</v>
      </c>
      <c r="AX245" s="10" t="s">
        <v>382</v>
      </c>
      <c r="AY245" s="10" t="str">
        <f>IFERROR(VLOOKUP(B245,Sales!$B$4:$H$2834,7,FALSE),"Not Found")</f>
        <v>Investor Owned</v>
      </c>
      <c r="AZ245" s="30">
        <f>IFERROR(SUMIFS(Sales!$K$4:$K$2834,Sales!$B$4:$B$2834,$B245,Sales!$G$4:$G$2834,$D245),"")</f>
        <v>2634242</v>
      </c>
      <c r="BA245" s="30">
        <f>IFERROR(SUMIFS(Sales!$N$4:$N$2834,Sales!$B$4:$B$2834,$B245,Sales!$G$4:$G$2834,$D245),"")</f>
        <v>3069967</v>
      </c>
      <c r="BB245" s="30">
        <f>IFERROR(SUMIFS(Sales!$Q$4:$Q$2834,Sales!$B$4:$B$2834,$B245,Sales!$G$4:$G$2834,$D245),"")</f>
        <v>3162324</v>
      </c>
      <c r="BC245" s="30">
        <f t="shared" si="91"/>
        <v>8866533</v>
      </c>
      <c r="BD245" s="33"/>
      <c r="BE245" s="35">
        <f t="shared" si="92"/>
        <v>7.0081199829021019E-3</v>
      </c>
      <c r="BF245" s="35">
        <f t="shared" si="93"/>
        <v>1.6008191293261458E-2</v>
      </c>
      <c r="BG245" s="35">
        <f t="shared" si="94"/>
        <v>0</v>
      </c>
      <c r="BH245" s="35">
        <f t="shared" si="95"/>
        <v>7.6248182914336405E-3</v>
      </c>
      <c r="BJ245" s="31">
        <f>IFERROR(SUMIFS(Sales!$J$4:$J$2834,Sales!$B$4:$B$2834,$B245,Sales!$G$4:$G$2834,$D245),"")</f>
        <v>320360.59999999998</v>
      </c>
      <c r="BK245" s="31">
        <f>IFERROR(SUMIFS(Sales!$M$4:$M$2834,Sales!$B$4:$B$2834,$B245,Sales!$G$4:$G$2834,$D245),"")</f>
        <v>349716.10000000003</v>
      </c>
      <c r="BL245" s="31">
        <f>IFERROR(SUMIFS(Sales!$P$4:$P$2834,Sales!$B$4:$B$2834,$B245,Sales!$G$4:$G$2834,$D245),"")</f>
        <v>50699.199999999997</v>
      </c>
      <c r="BM245" s="31">
        <f t="shared" si="96"/>
        <v>720775.89999999991</v>
      </c>
      <c r="BP245" s="36">
        <f t="shared" si="97"/>
        <v>0.15962057126074178</v>
      </c>
      <c r="BQ245" s="36">
        <f t="shared" si="98"/>
        <v>0.84037942873925819</v>
      </c>
      <c r="BR245" s="36">
        <f t="shared" si="99"/>
        <v>0.53269495452050331</v>
      </c>
      <c r="BS245" s="36">
        <f t="shared" si="100"/>
        <v>0.46730504547949669</v>
      </c>
      <c r="BV245" s="38">
        <f>IFERROR((G245+H245)/$BV$3,"")</f>
        <v>4.6545270444845344E-3</v>
      </c>
      <c r="BW245" s="37">
        <f>IFERROR(BR245*BV245,"")</f>
        <v>2.4794430722761417E-3</v>
      </c>
      <c r="BX245" s="37">
        <f>IFERROR(BS245*BV245,"")</f>
        <v>2.1750839722083927E-3</v>
      </c>
      <c r="CB245" s="38">
        <f>IFERROR((F245)/$CB$3,"")</f>
        <v>1.8496582641405383E-3</v>
      </c>
      <c r="CC245" s="37">
        <f>IFERROR(BP245*CB245,"")</f>
        <v>2.9524350875926474E-4</v>
      </c>
      <c r="CD245" s="37">
        <f>IFERROR(BQ245*CB245,"")</f>
        <v>1.5544147553812736E-3</v>
      </c>
    </row>
    <row r="246" spans="1:82" x14ac:dyDescent="0.35">
      <c r="A246" s="8">
        <v>2020</v>
      </c>
      <c r="B246" s="9">
        <v>12894</v>
      </c>
      <c r="C246" s="10" t="s">
        <v>383</v>
      </c>
      <c r="D246" s="10" t="s">
        <v>35</v>
      </c>
      <c r="E246" s="10" t="s">
        <v>54</v>
      </c>
      <c r="F246" s="11">
        <v>214.74</v>
      </c>
      <c r="G246" s="11">
        <v>164.94300000000001</v>
      </c>
      <c r="H246" s="11">
        <v>751.40499999999997</v>
      </c>
      <c r="I246" s="11" t="s">
        <v>25</v>
      </c>
      <c r="J246" s="11">
        <v>1131.088</v>
      </c>
      <c r="K246" s="12">
        <v>4.9000000000000002E-2</v>
      </c>
      <c r="L246" s="12">
        <v>3.1E-2</v>
      </c>
      <c r="M246" s="12">
        <v>0.14000000000000001</v>
      </c>
      <c r="N246" s="12" t="s">
        <v>25</v>
      </c>
      <c r="O246" s="12">
        <v>0.22</v>
      </c>
      <c r="P246" s="13">
        <v>3785.6869999999999</v>
      </c>
      <c r="Q246" s="13">
        <v>2081.922</v>
      </c>
      <c r="R246" s="13">
        <v>9484.3119999999999</v>
      </c>
      <c r="S246" s="13" t="s">
        <v>25</v>
      </c>
      <c r="T246" s="13">
        <v>15351.921</v>
      </c>
      <c r="U246" s="14">
        <v>4.9000000000000002E-2</v>
      </c>
      <c r="V246" s="14">
        <v>3.1E-2</v>
      </c>
      <c r="W246" s="14">
        <v>0.14000000000000001</v>
      </c>
      <c r="X246" s="14" t="s">
        <v>25</v>
      </c>
      <c r="Y246" s="14">
        <v>0.22</v>
      </c>
      <c r="Z246" s="11">
        <v>35.192999999999998</v>
      </c>
      <c r="AA246" s="11">
        <v>7.19</v>
      </c>
      <c r="AB246" s="11">
        <v>32.753999999999998</v>
      </c>
      <c r="AC246" s="11" t="s">
        <v>25</v>
      </c>
      <c r="AD246" s="11">
        <v>75.137</v>
      </c>
      <c r="AE246" s="11">
        <v>17.948</v>
      </c>
      <c r="AF246" s="11">
        <v>3.6669999999999998</v>
      </c>
      <c r="AG246" s="11">
        <v>16.704999999999998</v>
      </c>
      <c r="AH246" s="11" t="s">
        <v>25</v>
      </c>
      <c r="AI246" s="11">
        <v>38.32</v>
      </c>
      <c r="AJ246" s="13">
        <v>35.192999999999998</v>
      </c>
      <c r="AK246" s="13">
        <v>7.19</v>
      </c>
      <c r="AL246" s="13">
        <v>32.753999999999998</v>
      </c>
      <c r="AM246" s="13" t="s">
        <v>25</v>
      </c>
      <c r="AN246" s="13">
        <v>75.137</v>
      </c>
      <c r="AO246" s="13">
        <v>17.948</v>
      </c>
      <c r="AP246" s="13">
        <v>3.6669999999999998</v>
      </c>
      <c r="AQ246" s="13">
        <v>16.704999999999998</v>
      </c>
      <c r="AR246" s="13" t="s">
        <v>25</v>
      </c>
      <c r="AS246" s="13">
        <v>38.32</v>
      </c>
      <c r="AT246" s="15">
        <v>17.629000000000001</v>
      </c>
      <c r="AU246" s="15">
        <v>12.662000000000001</v>
      </c>
      <c r="AV246" s="15">
        <v>12.662000000000001</v>
      </c>
      <c r="AW246" s="15" t="s">
        <v>25</v>
      </c>
      <c r="AX246" s="10" t="s">
        <v>6</v>
      </c>
      <c r="AY246" s="10" t="str">
        <f>IFERROR(VLOOKUP(B246,Sales!$B$4:$H$2834,7,FALSE),"Not Found")</f>
        <v>Municipal</v>
      </c>
      <c r="AZ246" s="30">
        <f>IFERROR(SUMIFS(Sales!$K$4:$K$2834,Sales!$B$4:$B$2834,$B246,Sales!$G$4:$G$2834,$D246),"")</f>
        <v>183291</v>
      </c>
      <c r="BA246" s="30">
        <f>IFERROR(SUMIFS(Sales!$N$4:$N$2834,Sales!$B$4:$B$2834,$B246,Sales!$G$4:$G$2834,$D246),"")</f>
        <v>31490</v>
      </c>
      <c r="BB246" s="30">
        <f>IFERROR(SUMIFS(Sales!$Q$4:$Q$2834,Sales!$B$4:$B$2834,$B246,Sales!$G$4:$G$2834,$D246),"")</f>
        <v>206454</v>
      </c>
      <c r="BC246" s="30">
        <f t="shared" si="91"/>
        <v>421235</v>
      </c>
      <c r="BD246" s="33"/>
      <c r="BE246" s="35">
        <f t="shared" si="92"/>
        <v>1.1715796192939098E-3</v>
      </c>
      <c r="BF246" s="35">
        <f t="shared" si="93"/>
        <v>5.2379485550968566E-3</v>
      </c>
      <c r="BG246" s="35">
        <f t="shared" si="94"/>
        <v>3.6395758861538161E-3</v>
      </c>
      <c r="BH246" s="35">
        <f t="shared" si="95"/>
        <v>2.6851709853169844E-3</v>
      </c>
      <c r="BJ246" s="31">
        <f>IFERROR(SUMIFS(Sales!$J$4:$J$2834,Sales!$B$4:$B$2834,$B246,Sales!$G$4:$G$2834,$D246),"")</f>
        <v>19742.099999999999</v>
      </c>
      <c r="BK246" s="31">
        <f>IFERROR(SUMIFS(Sales!$M$4:$M$2834,Sales!$B$4:$B$2834,$B246,Sales!$G$4:$G$2834,$D246),"")</f>
        <v>3561.9</v>
      </c>
      <c r="BL246" s="31">
        <f>IFERROR(SUMIFS(Sales!$P$4:$P$2834,Sales!$B$4:$B$2834,$B246,Sales!$G$4:$G$2834,$D246),"")</f>
        <v>16626.8</v>
      </c>
      <c r="BM246" s="31">
        <f t="shared" si="96"/>
        <v>39930.800000000003</v>
      </c>
      <c r="BP246" s="36">
        <f t="shared" si="97"/>
        <v>0.66225701435802864</v>
      </c>
      <c r="BQ246" s="36">
        <f t="shared" si="98"/>
        <v>0.33774298564197136</v>
      </c>
      <c r="BR246" s="36">
        <f t="shared" si="99"/>
        <v>0.6622455069964851</v>
      </c>
      <c r="BS246" s="36">
        <f t="shared" si="100"/>
        <v>0.33775449300351484</v>
      </c>
    </row>
    <row r="247" spans="1:82" x14ac:dyDescent="0.35">
      <c r="A247" s="8">
        <v>2020</v>
      </c>
      <c r="B247" s="9">
        <v>13050</v>
      </c>
      <c r="C247" s="10" t="s">
        <v>384</v>
      </c>
      <c r="D247" s="10" t="s">
        <v>157</v>
      </c>
      <c r="E247" s="10" t="s">
        <v>99</v>
      </c>
      <c r="F247" s="11">
        <v>64.06</v>
      </c>
      <c r="G247" s="11">
        <v>1217.92</v>
      </c>
      <c r="H247" s="11" t="s">
        <v>25</v>
      </c>
      <c r="I247" s="11" t="s">
        <v>25</v>
      </c>
      <c r="J247" s="11">
        <v>1281.98</v>
      </c>
      <c r="K247" s="12">
        <v>0.02</v>
      </c>
      <c r="L247" s="12">
        <v>0.33</v>
      </c>
      <c r="M247" s="12" t="s">
        <v>25</v>
      </c>
      <c r="N247" s="12" t="s">
        <v>25</v>
      </c>
      <c r="O247" s="12">
        <v>0.35</v>
      </c>
      <c r="P247" s="13">
        <v>908.8</v>
      </c>
      <c r="Q247" s="13">
        <v>14615.09</v>
      </c>
      <c r="R247" s="13" t="s">
        <v>25</v>
      </c>
      <c r="S247" s="13" t="s">
        <v>25</v>
      </c>
      <c r="T247" s="13">
        <v>15523.89</v>
      </c>
      <c r="U247" s="14">
        <v>0.02</v>
      </c>
      <c r="V247" s="14">
        <v>0.33</v>
      </c>
      <c r="W247" s="14" t="s">
        <v>25</v>
      </c>
      <c r="X247" s="14" t="s">
        <v>25</v>
      </c>
      <c r="Y247" s="14">
        <v>0.35</v>
      </c>
      <c r="Z247" s="11">
        <v>23</v>
      </c>
      <c r="AA247" s="11">
        <v>13.6</v>
      </c>
      <c r="AB247" s="11" t="s">
        <v>25</v>
      </c>
      <c r="AC247" s="11" t="s">
        <v>25</v>
      </c>
      <c r="AD247" s="11">
        <v>36.6</v>
      </c>
      <c r="AE247" s="11">
        <v>5.9</v>
      </c>
      <c r="AF247" s="11">
        <v>4.0999999999999996</v>
      </c>
      <c r="AG247" s="11" t="s">
        <v>25</v>
      </c>
      <c r="AH247" s="11" t="s">
        <v>25</v>
      </c>
      <c r="AI247" s="11">
        <v>10</v>
      </c>
      <c r="AJ247" s="13">
        <v>23</v>
      </c>
      <c r="AK247" s="13">
        <v>13.6</v>
      </c>
      <c r="AL247" s="13" t="s">
        <v>25</v>
      </c>
      <c r="AM247" s="13" t="s">
        <v>25</v>
      </c>
      <c r="AN247" s="13">
        <v>36.6</v>
      </c>
      <c r="AO247" s="13">
        <v>5.9</v>
      </c>
      <c r="AP247" s="13">
        <v>4.0999999999999996</v>
      </c>
      <c r="AQ247" s="13" t="s">
        <v>25</v>
      </c>
      <c r="AR247" s="13" t="s">
        <v>25</v>
      </c>
      <c r="AS247" s="13">
        <v>10</v>
      </c>
      <c r="AT247" s="15">
        <v>14.65</v>
      </c>
      <c r="AU247" s="15">
        <v>12</v>
      </c>
      <c r="AV247" s="15" t="s">
        <v>25</v>
      </c>
      <c r="AW247" s="15" t="s">
        <v>25</v>
      </c>
      <c r="AX247" s="10" t="s">
        <v>6</v>
      </c>
      <c r="AY247" s="10" t="str">
        <f>IFERROR(VLOOKUP(B247,Sales!$B$4:$H$2834,7,FALSE),"Not Found")</f>
        <v>Cooperative</v>
      </c>
      <c r="AZ247" s="30">
        <f>IFERROR(SUMIFS(Sales!$K$4:$K$2834,Sales!$B$4:$B$2834,$B247,Sales!$G$4:$G$2834,$D247),"")</f>
        <v>151998</v>
      </c>
      <c r="BA247" s="30">
        <f>IFERROR(SUMIFS(Sales!$N$4:$N$2834,Sales!$B$4:$B$2834,$B247,Sales!$G$4:$G$2834,$D247),"")</f>
        <v>117633</v>
      </c>
      <c r="BB247" s="30">
        <f>IFERROR(SUMIFS(Sales!$Q$4:$Q$2834,Sales!$B$4:$B$2834,$B247,Sales!$G$4:$G$2834,$D247),"")</f>
        <v>25710</v>
      </c>
      <c r="BC247" s="30">
        <f t="shared" si="91"/>
        <v>295341</v>
      </c>
      <c r="BD247" s="33"/>
      <c r="BE247" s="35">
        <f t="shared" si="92"/>
        <v>4.2145291385412969E-4</v>
      </c>
      <c r="BF247" s="35">
        <f t="shared" si="93"/>
        <v>1.0353557250091386E-2</v>
      </c>
      <c r="BG247" s="35" t="str">
        <f t="shared" si="94"/>
        <v/>
      </c>
      <c r="BH247" s="35">
        <f t="shared" si="95"/>
        <v>4.3406773864786809E-3</v>
      </c>
      <c r="BJ247" s="31">
        <f>IFERROR(SUMIFS(Sales!$J$4:$J$2834,Sales!$B$4:$B$2834,$B247,Sales!$G$4:$G$2834,$D247),"")</f>
        <v>22298.799999999999</v>
      </c>
      <c r="BK247" s="31">
        <f>IFERROR(SUMIFS(Sales!$M$4:$M$2834,Sales!$B$4:$B$2834,$B247,Sales!$G$4:$G$2834,$D247),"")</f>
        <v>13567.3</v>
      </c>
      <c r="BL247" s="31">
        <f>IFERROR(SUMIFS(Sales!$P$4:$P$2834,Sales!$B$4:$B$2834,$B247,Sales!$G$4:$G$2834,$D247),"")</f>
        <v>2406.6</v>
      </c>
      <c r="BM247" s="31">
        <f t="shared" si="96"/>
        <v>38272.699999999997</v>
      </c>
      <c r="BP247" s="36">
        <f t="shared" si="97"/>
        <v>0.79584775086505199</v>
      </c>
      <c r="BQ247" s="36">
        <f t="shared" si="98"/>
        <v>0.20415224913494812</v>
      </c>
      <c r="BR247" s="36" t="str">
        <f t="shared" si="99"/>
        <v/>
      </c>
      <c r="BS247" s="36" t="str">
        <f t="shared" si="100"/>
        <v/>
      </c>
    </row>
    <row r="248" spans="1:82" x14ac:dyDescent="0.35">
      <c r="A248" s="8">
        <v>2020</v>
      </c>
      <c r="B248" s="9">
        <v>13058</v>
      </c>
      <c r="C248" s="10" t="s">
        <v>385</v>
      </c>
      <c r="D248" s="10" t="s">
        <v>157</v>
      </c>
      <c r="E248" s="10" t="s">
        <v>99</v>
      </c>
      <c r="F248" s="11">
        <v>354.2</v>
      </c>
      <c r="G248" s="11">
        <v>830.47</v>
      </c>
      <c r="H248" s="11" t="s">
        <v>25</v>
      </c>
      <c r="I248" s="11" t="s">
        <v>25</v>
      </c>
      <c r="J248" s="11">
        <v>1184.67</v>
      </c>
      <c r="K248" s="12">
        <v>0.21</v>
      </c>
      <c r="L248" s="12">
        <v>0.16</v>
      </c>
      <c r="M248" s="12" t="s">
        <v>25</v>
      </c>
      <c r="N248" s="12" t="s">
        <v>25</v>
      </c>
      <c r="O248" s="12">
        <v>0.37</v>
      </c>
      <c r="P248" s="13">
        <v>5277.01</v>
      </c>
      <c r="Q248" s="13">
        <v>9971.67</v>
      </c>
      <c r="R248" s="13" t="s">
        <v>25</v>
      </c>
      <c r="S248" s="13" t="s">
        <v>25</v>
      </c>
      <c r="T248" s="13">
        <v>15248.68</v>
      </c>
      <c r="U248" s="14">
        <v>0.21</v>
      </c>
      <c r="V248" s="14">
        <v>0.16</v>
      </c>
      <c r="W248" s="14" t="s">
        <v>25</v>
      </c>
      <c r="X248" s="14" t="s">
        <v>25</v>
      </c>
      <c r="Y248" s="14">
        <v>0.37</v>
      </c>
      <c r="Z248" s="11">
        <v>81.790999999999997</v>
      </c>
      <c r="AA248" s="11">
        <v>43.034999999999997</v>
      </c>
      <c r="AB248" s="11" t="s">
        <v>25</v>
      </c>
      <c r="AC248" s="11" t="s">
        <v>25</v>
      </c>
      <c r="AD248" s="11">
        <v>124.82599999999999</v>
      </c>
      <c r="AE248" s="11">
        <v>4.7249999999999996</v>
      </c>
      <c r="AF248" s="11">
        <v>11.077999999999999</v>
      </c>
      <c r="AG248" s="11" t="s">
        <v>25</v>
      </c>
      <c r="AH248" s="11" t="s">
        <v>25</v>
      </c>
      <c r="AI248" s="11">
        <v>15.803000000000001</v>
      </c>
      <c r="AJ248" s="13">
        <v>81.790999999999997</v>
      </c>
      <c r="AK248" s="13">
        <v>43.034999999999997</v>
      </c>
      <c r="AL248" s="13" t="s">
        <v>25</v>
      </c>
      <c r="AM248" s="13" t="s">
        <v>25</v>
      </c>
      <c r="AN248" s="13">
        <v>124.82599999999999</v>
      </c>
      <c r="AO248" s="13">
        <v>4.7249999999999996</v>
      </c>
      <c r="AP248" s="13">
        <v>11.077999999999999</v>
      </c>
      <c r="AQ248" s="13" t="s">
        <v>25</v>
      </c>
      <c r="AR248" s="13" t="s">
        <v>25</v>
      </c>
      <c r="AS248" s="13">
        <v>15.803000000000001</v>
      </c>
      <c r="AT248" s="15">
        <v>15.49</v>
      </c>
      <c r="AU248" s="15">
        <v>13.42</v>
      </c>
      <c r="AV248" s="15" t="s">
        <v>25</v>
      </c>
      <c r="AW248" s="15" t="s">
        <v>25</v>
      </c>
      <c r="AX248" s="10" t="s">
        <v>6</v>
      </c>
      <c r="AY248" s="10" t="str">
        <f>IFERROR(VLOOKUP(B248,Sales!$B$4:$H$2834,7,FALSE),"Not Found")</f>
        <v>Cooperative</v>
      </c>
      <c r="AZ248" s="30">
        <f>IFERROR(SUMIFS(Sales!$K$4:$K$2834,Sales!$B$4:$B$2834,$B248,Sales!$G$4:$G$2834,$D248),"")</f>
        <v>589320</v>
      </c>
      <c r="BA248" s="30">
        <f>IFERROR(SUMIFS(Sales!$N$4:$N$2834,Sales!$B$4:$B$2834,$B248,Sales!$G$4:$G$2834,$D248),"")</f>
        <v>197935</v>
      </c>
      <c r="BB248" s="30">
        <f>IFERROR(SUMIFS(Sales!$Q$4:$Q$2834,Sales!$B$4:$B$2834,$B248,Sales!$G$4:$G$2834,$D248),"")</f>
        <v>124226</v>
      </c>
      <c r="BC248" s="30">
        <f t="shared" si="91"/>
        <v>911481</v>
      </c>
      <c r="BD248" s="33"/>
      <c r="BE248" s="35">
        <f t="shared" si="92"/>
        <v>6.0103169754971832E-4</v>
      </c>
      <c r="BF248" s="35">
        <f t="shared" si="93"/>
        <v>4.1956702958041783E-3</v>
      </c>
      <c r="BG248" s="35" t="str">
        <f t="shared" si="94"/>
        <v/>
      </c>
      <c r="BH248" s="35">
        <f t="shared" si="95"/>
        <v>1.2997199063940993E-3</v>
      </c>
      <c r="BJ248" s="31">
        <f>IFERROR(SUMIFS(Sales!$J$4:$J$2834,Sales!$B$4:$B$2834,$B248,Sales!$G$4:$G$2834,$D248),"")</f>
        <v>84957.8</v>
      </c>
      <c r="BK248" s="31">
        <f>IFERROR(SUMIFS(Sales!$M$4:$M$2834,Sales!$B$4:$B$2834,$B248,Sales!$G$4:$G$2834,$D248),"")</f>
        <v>24224</v>
      </c>
      <c r="BL248" s="31">
        <f>IFERROR(SUMIFS(Sales!$P$4:$P$2834,Sales!$B$4:$B$2834,$B248,Sales!$G$4:$G$2834,$D248),"")</f>
        <v>10844.1</v>
      </c>
      <c r="BM248" s="31">
        <f t="shared" si="96"/>
        <v>120025.90000000001</v>
      </c>
      <c r="BP248" s="36">
        <f t="shared" si="97"/>
        <v>0.94538582458735965</v>
      </c>
      <c r="BQ248" s="36">
        <f t="shared" si="98"/>
        <v>5.4614175412640437E-2</v>
      </c>
      <c r="BR248" s="36" t="str">
        <f t="shared" si="99"/>
        <v/>
      </c>
      <c r="BS248" s="36" t="str">
        <f t="shared" si="100"/>
        <v/>
      </c>
    </row>
    <row r="249" spans="1:82" x14ac:dyDescent="0.35">
      <c r="A249" s="8">
        <v>2020</v>
      </c>
      <c r="B249" s="9">
        <v>13143</v>
      </c>
      <c r="C249" s="10" t="s">
        <v>386</v>
      </c>
      <c r="D249" s="10" t="s">
        <v>40</v>
      </c>
      <c r="E249" s="10" t="s">
        <v>36</v>
      </c>
      <c r="F249" s="11">
        <v>241.93700000000001</v>
      </c>
      <c r="G249" s="11">
        <v>214.43</v>
      </c>
      <c r="H249" s="11">
        <v>0</v>
      </c>
      <c r="I249" s="11" t="s">
        <v>25</v>
      </c>
      <c r="J249" s="11">
        <v>456.36700000000002</v>
      </c>
      <c r="K249" s="12">
        <v>2.8000000000000001E-2</v>
      </c>
      <c r="L249" s="12">
        <v>2.5000000000000001E-2</v>
      </c>
      <c r="M249" s="12" t="s">
        <v>25</v>
      </c>
      <c r="N249" s="12" t="s">
        <v>25</v>
      </c>
      <c r="O249" s="12">
        <v>5.2999999999999999E-2</v>
      </c>
      <c r="P249" s="13">
        <v>4234.1099999999997</v>
      </c>
      <c r="Q249" s="13">
        <v>2166.4839999999999</v>
      </c>
      <c r="R249" s="13">
        <v>0</v>
      </c>
      <c r="S249" s="13" t="s">
        <v>25</v>
      </c>
      <c r="T249" s="13">
        <v>6400.5940000000001</v>
      </c>
      <c r="U249" s="14">
        <v>2.8000000000000001E-2</v>
      </c>
      <c r="V249" s="14">
        <v>2.5000000000000001E-2</v>
      </c>
      <c r="W249" s="14" t="s">
        <v>25</v>
      </c>
      <c r="X249" s="14" t="s">
        <v>25</v>
      </c>
      <c r="Y249" s="14">
        <v>5.2999999999999999E-2</v>
      </c>
      <c r="Z249" s="11">
        <v>29.184999999999999</v>
      </c>
      <c r="AA249" s="11">
        <v>19.173999999999999</v>
      </c>
      <c r="AB249" s="11" t="s">
        <v>25</v>
      </c>
      <c r="AC249" s="11" t="s">
        <v>25</v>
      </c>
      <c r="AD249" s="11">
        <v>48.359000000000002</v>
      </c>
      <c r="AE249" s="11">
        <v>58.866999999999997</v>
      </c>
      <c r="AF249" s="11">
        <v>18.841999999999999</v>
      </c>
      <c r="AG249" s="11">
        <v>17.593</v>
      </c>
      <c r="AH249" s="11" t="s">
        <v>25</v>
      </c>
      <c r="AI249" s="11">
        <v>95.302000000000007</v>
      </c>
      <c r="AJ249" s="13">
        <v>29.184999999999999</v>
      </c>
      <c r="AK249" s="13">
        <v>19.173999999999999</v>
      </c>
      <c r="AL249" s="13" t="s">
        <v>25</v>
      </c>
      <c r="AM249" s="13" t="s">
        <v>25</v>
      </c>
      <c r="AN249" s="13">
        <v>48.359000000000002</v>
      </c>
      <c r="AO249" s="13">
        <v>58.866999999999997</v>
      </c>
      <c r="AP249" s="13">
        <v>18.841999999999999</v>
      </c>
      <c r="AQ249" s="13">
        <v>17.593</v>
      </c>
      <c r="AR249" s="13" t="s">
        <v>25</v>
      </c>
      <c r="AS249" s="13">
        <v>95.302000000000007</v>
      </c>
      <c r="AT249" s="15">
        <v>10.675000000000001</v>
      </c>
      <c r="AU249" s="15">
        <v>8.4570000000000007</v>
      </c>
      <c r="AV249" s="15">
        <v>16.082999999999998</v>
      </c>
      <c r="AW249" s="15" t="s">
        <v>25</v>
      </c>
      <c r="AX249" s="10" t="s">
        <v>6</v>
      </c>
      <c r="AY249" s="10" t="str">
        <f>IFERROR(VLOOKUP(B249,Sales!$B$4:$H$2834,7,FALSE),"Not Found")</f>
        <v>Municipal</v>
      </c>
      <c r="AZ249" s="30">
        <f>IFERROR(SUMIFS(Sales!$K$4:$K$2834,Sales!$B$4:$B$2834,$B249,Sales!$G$4:$G$2834,$D249),"")</f>
        <v>99817</v>
      </c>
      <c r="BA249" s="30">
        <f>IFERROR(SUMIFS(Sales!$N$4:$N$2834,Sales!$B$4:$B$2834,$B249,Sales!$G$4:$G$2834,$D249),"")</f>
        <v>139137</v>
      </c>
      <c r="BB249" s="30">
        <f>IFERROR(SUMIFS(Sales!$Q$4:$Q$2834,Sales!$B$4:$B$2834,$B249,Sales!$G$4:$G$2834,$D249),"")</f>
        <v>601985</v>
      </c>
      <c r="BC249" s="30">
        <f t="shared" si="91"/>
        <v>840939</v>
      </c>
      <c r="BD249" s="33"/>
      <c r="BE249" s="35">
        <f t="shared" si="92"/>
        <v>2.423805564182454E-3</v>
      </c>
      <c r="BF249" s="35">
        <f t="shared" si="93"/>
        <v>1.5411429023192969E-3</v>
      </c>
      <c r="BG249" s="35">
        <f t="shared" si="94"/>
        <v>0</v>
      </c>
      <c r="BH249" s="35">
        <f t="shared" si="95"/>
        <v>5.4268740063191266E-4</v>
      </c>
      <c r="BJ249" s="31">
        <f>IFERROR(SUMIFS(Sales!$J$4:$J$2834,Sales!$B$4:$B$2834,$B249,Sales!$G$4:$G$2834,$D249),"")</f>
        <v>11748.6</v>
      </c>
      <c r="BK249" s="31">
        <f>IFERROR(SUMIFS(Sales!$M$4:$M$2834,Sales!$B$4:$B$2834,$B249,Sales!$G$4:$G$2834,$D249),"")</f>
        <v>12042.6</v>
      </c>
      <c r="BL249" s="31">
        <f>IFERROR(SUMIFS(Sales!$P$4:$P$2834,Sales!$B$4:$B$2834,$B249,Sales!$G$4:$G$2834,$D249),"")</f>
        <v>35129</v>
      </c>
      <c r="BM249" s="31">
        <f t="shared" si="96"/>
        <v>58920.2</v>
      </c>
      <c r="BP249" s="36">
        <f t="shared" si="97"/>
        <v>0.3314518693499296</v>
      </c>
      <c r="BQ249" s="36">
        <f t="shared" si="98"/>
        <v>0.66854813065007046</v>
      </c>
      <c r="BR249" s="36" t="str">
        <f t="shared" si="99"/>
        <v/>
      </c>
      <c r="BS249" s="36" t="str">
        <f t="shared" si="100"/>
        <v/>
      </c>
    </row>
    <row r="250" spans="1:82" x14ac:dyDescent="0.35">
      <c r="A250" s="8">
        <v>2020</v>
      </c>
      <c r="B250" s="9">
        <v>13208</v>
      </c>
      <c r="C250" s="10" t="s">
        <v>387</v>
      </c>
      <c r="D250" s="10" t="s">
        <v>163</v>
      </c>
      <c r="E250" s="10" t="s">
        <v>45</v>
      </c>
      <c r="F250" s="11">
        <v>64</v>
      </c>
      <c r="G250" s="11">
        <v>0</v>
      </c>
      <c r="H250" s="11">
        <v>0</v>
      </c>
      <c r="I250" s="11" t="s">
        <v>25</v>
      </c>
      <c r="J250" s="11">
        <v>64</v>
      </c>
      <c r="K250" s="12">
        <v>7.2999999999999995E-2</v>
      </c>
      <c r="L250" s="12">
        <v>0</v>
      </c>
      <c r="M250" s="12">
        <v>0</v>
      </c>
      <c r="N250" s="12" t="s">
        <v>25</v>
      </c>
      <c r="O250" s="12">
        <v>7.2999999999999995E-2</v>
      </c>
      <c r="P250" s="13">
        <v>1600</v>
      </c>
      <c r="Q250" s="13">
        <v>0</v>
      </c>
      <c r="R250" s="13">
        <v>0</v>
      </c>
      <c r="S250" s="13" t="s">
        <v>25</v>
      </c>
      <c r="T250" s="13">
        <v>1600</v>
      </c>
      <c r="U250" s="14">
        <v>7.2999999999999995E-2</v>
      </c>
      <c r="V250" s="14">
        <v>0</v>
      </c>
      <c r="W250" s="14">
        <v>0</v>
      </c>
      <c r="X250" s="14" t="s">
        <v>25</v>
      </c>
      <c r="Y250" s="14">
        <v>7.2999999999999995E-2</v>
      </c>
      <c r="Z250" s="11">
        <v>1.4359999999999999</v>
      </c>
      <c r="AA250" s="11">
        <v>0</v>
      </c>
      <c r="AB250" s="11">
        <v>0</v>
      </c>
      <c r="AC250" s="11" t="s">
        <v>25</v>
      </c>
      <c r="AD250" s="11">
        <v>1.4359999999999999</v>
      </c>
      <c r="AE250" s="11">
        <v>2</v>
      </c>
      <c r="AF250" s="11">
        <v>0</v>
      </c>
      <c r="AG250" s="11">
        <v>0</v>
      </c>
      <c r="AH250" s="11" t="s">
        <v>25</v>
      </c>
      <c r="AI250" s="11">
        <v>2</v>
      </c>
      <c r="AJ250" s="13">
        <v>28.6</v>
      </c>
      <c r="AK250" s="13">
        <v>0</v>
      </c>
      <c r="AL250" s="13">
        <v>0</v>
      </c>
      <c r="AM250" s="13" t="s">
        <v>25</v>
      </c>
      <c r="AN250" s="13">
        <v>28.6</v>
      </c>
      <c r="AO250" s="13">
        <v>4</v>
      </c>
      <c r="AP250" s="13">
        <v>0</v>
      </c>
      <c r="AQ250" s="13">
        <v>0</v>
      </c>
      <c r="AR250" s="13" t="s">
        <v>25</v>
      </c>
      <c r="AS250" s="13">
        <v>4</v>
      </c>
      <c r="AT250" s="15">
        <v>20</v>
      </c>
      <c r="AU250" s="15" t="s">
        <v>25</v>
      </c>
      <c r="AV250" s="15" t="s">
        <v>25</v>
      </c>
      <c r="AW250" s="15" t="s">
        <v>25</v>
      </c>
      <c r="AX250" s="10" t="s">
        <v>388</v>
      </c>
      <c r="AY250" s="10" t="str">
        <f>IFERROR(VLOOKUP(B250,Sales!$B$4:$H$2834,7,FALSE),"Not Found")</f>
        <v>Municipal</v>
      </c>
      <c r="AZ250" s="30">
        <f>IFERROR(SUMIFS(Sales!$K$4:$K$2834,Sales!$B$4:$B$2834,$B250,Sales!$G$4:$G$2834,$D250),"")</f>
        <v>525365</v>
      </c>
      <c r="BA250" s="30">
        <f>IFERROR(SUMIFS(Sales!$N$4:$N$2834,Sales!$B$4:$B$2834,$B250,Sales!$G$4:$G$2834,$D250),"")</f>
        <v>669464</v>
      </c>
      <c r="BB250" s="30">
        <f>IFERROR(SUMIFS(Sales!$Q$4:$Q$2834,Sales!$B$4:$B$2834,$B250,Sales!$G$4:$G$2834,$D250),"")</f>
        <v>63025</v>
      </c>
      <c r="BC250" s="30">
        <f t="shared" si="91"/>
        <v>1257854</v>
      </c>
      <c r="BD250" s="33"/>
      <c r="BE250" s="35">
        <f t="shared" si="92"/>
        <v>1.2182006795275666E-4</v>
      </c>
      <c r="BF250" s="35">
        <f t="shared" si="93"/>
        <v>0</v>
      </c>
      <c r="BG250" s="35">
        <f t="shared" si="94"/>
        <v>0</v>
      </c>
      <c r="BH250" s="35">
        <f t="shared" si="95"/>
        <v>5.088030884347468E-5</v>
      </c>
      <c r="BJ250" s="31">
        <f>IFERROR(SUMIFS(Sales!$J$4:$J$2834,Sales!$B$4:$B$2834,$B250,Sales!$G$4:$G$2834,$D250),"")</f>
        <v>70482.8</v>
      </c>
      <c r="BK250" s="31">
        <f>IFERROR(SUMIFS(Sales!$M$4:$M$2834,Sales!$B$4:$B$2834,$B250,Sales!$G$4:$G$2834,$D250),"")</f>
        <v>74783.600000000006</v>
      </c>
      <c r="BL250" s="31">
        <f>IFERROR(SUMIFS(Sales!$P$4:$P$2834,Sales!$B$4:$B$2834,$B250,Sales!$G$4:$G$2834,$D250),"")</f>
        <v>7241.9</v>
      </c>
      <c r="BM250" s="31">
        <f t="shared" si="96"/>
        <v>152508.30000000002</v>
      </c>
      <c r="BP250" s="36">
        <f t="shared" si="97"/>
        <v>0.41792782305005821</v>
      </c>
      <c r="BQ250" s="36">
        <f t="shared" si="98"/>
        <v>0.58207217694994184</v>
      </c>
      <c r="BR250" s="36" t="str">
        <f t="shared" si="99"/>
        <v/>
      </c>
      <c r="BS250" s="36" t="str">
        <f t="shared" si="100"/>
        <v/>
      </c>
    </row>
    <row r="251" spans="1:82" x14ac:dyDescent="0.35">
      <c r="A251" s="8">
        <v>2020</v>
      </c>
      <c r="B251" s="9">
        <v>13214</v>
      </c>
      <c r="C251" s="10" t="s">
        <v>389</v>
      </c>
      <c r="D251" s="10" t="s">
        <v>390</v>
      </c>
      <c r="E251" s="10" t="s">
        <v>95</v>
      </c>
      <c r="F251" s="11">
        <v>157402</v>
      </c>
      <c r="G251" s="11">
        <v>62493</v>
      </c>
      <c r="H251" s="11">
        <v>27425</v>
      </c>
      <c r="I251" s="11" t="s">
        <v>25</v>
      </c>
      <c r="J251" s="11">
        <v>247320</v>
      </c>
      <c r="K251" s="12">
        <v>24.86</v>
      </c>
      <c r="L251" s="12">
        <v>8.98</v>
      </c>
      <c r="M251" s="12">
        <v>3.94</v>
      </c>
      <c r="N251" s="12" t="s">
        <v>25</v>
      </c>
      <c r="O251" s="12">
        <v>37.78</v>
      </c>
      <c r="P251" s="13">
        <v>768533</v>
      </c>
      <c r="Q251" s="13">
        <v>750895</v>
      </c>
      <c r="R251" s="13">
        <v>329530</v>
      </c>
      <c r="S251" s="13" t="s">
        <v>25</v>
      </c>
      <c r="T251" s="13">
        <v>1848958</v>
      </c>
      <c r="U251" s="14">
        <v>24.86</v>
      </c>
      <c r="V251" s="14">
        <v>8.98</v>
      </c>
      <c r="W251" s="14">
        <v>3.94</v>
      </c>
      <c r="X251" s="14" t="s">
        <v>25</v>
      </c>
      <c r="Y251" s="14">
        <v>37.78</v>
      </c>
      <c r="Z251" s="11">
        <v>33938.819000000003</v>
      </c>
      <c r="AA251" s="11">
        <v>24242.295999999998</v>
      </c>
      <c r="AB251" s="11">
        <v>10638.706</v>
      </c>
      <c r="AC251" s="11" t="s">
        <v>25</v>
      </c>
      <c r="AD251" s="11">
        <v>68819.820999999996</v>
      </c>
      <c r="AE251" s="11">
        <v>9427.0990000000002</v>
      </c>
      <c r="AF251" s="11">
        <v>5916.1419999999998</v>
      </c>
      <c r="AG251" s="11">
        <v>2596.2930000000001</v>
      </c>
      <c r="AH251" s="11" t="s">
        <v>25</v>
      </c>
      <c r="AI251" s="11">
        <v>17939.534</v>
      </c>
      <c r="AJ251" s="13">
        <v>33938.819000000003</v>
      </c>
      <c r="AK251" s="13">
        <v>24242.295999999998</v>
      </c>
      <c r="AL251" s="13">
        <v>10638.706</v>
      </c>
      <c r="AM251" s="13" t="s">
        <v>25</v>
      </c>
      <c r="AN251" s="13">
        <v>68819.820999999996</v>
      </c>
      <c r="AO251" s="13">
        <v>9427.0990000000002</v>
      </c>
      <c r="AP251" s="13">
        <v>5916.1419999999998</v>
      </c>
      <c r="AQ251" s="13">
        <v>2596.2930000000001</v>
      </c>
      <c r="AR251" s="13" t="s">
        <v>25</v>
      </c>
      <c r="AS251" s="13">
        <v>17939.534</v>
      </c>
      <c r="AT251" s="15">
        <v>4.883</v>
      </c>
      <c r="AU251" s="15">
        <v>12.016</v>
      </c>
      <c r="AV251" s="15">
        <v>12.016</v>
      </c>
      <c r="AW251" s="15" t="s">
        <v>25</v>
      </c>
      <c r="AX251" s="10" t="s">
        <v>6</v>
      </c>
      <c r="AY251" s="10" t="str">
        <f>IFERROR(VLOOKUP(B251,Sales!$B$4:$H$2834,7,FALSE),"Not Found")</f>
        <v>Investor Owned</v>
      </c>
      <c r="AZ251" s="30">
        <f>IFERROR(SUMIFS(Sales!$K$4:$K$2834,Sales!$B$4:$B$2834,$B251,Sales!$G$4:$G$2834,$D251),"")</f>
        <v>3096430</v>
      </c>
      <c r="BA251" s="30">
        <f>IFERROR(SUMIFS(Sales!$N$4:$N$2834,Sales!$B$4:$B$2834,$B251,Sales!$G$4:$G$2834,$D251),"")</f>
        <v>3504599</v>
      </c>
      <c r="BB251" s="30">
        <f>IFERROR(SUMIFS(Sales!$Q$4:$Q$2834,Sales!$B$4:$B$2834,$B251,Sales!$G$4:$G$2834,$D251),"")</f>
        <v>618630</v>
      </c>
      <c r="BC251" s="30">
        <f t="shared" si="91"/>
        <v>7219659</v>
      </c>
      <c r="BD251" s="33"/>
      <c r="BE251" s="35">
        <f t="shared" si="92"/>
        <v>5.0833379084946215E-2</v>
      </c>
      <c r="BF251" s="35">
        <f t="shared" si="93"/>
        <v>1.7831711987591162E-2</v>
      </c>
      <c r="BG251" s="35">
        <f t="shared" si="94"/>
        <v>4.4331830011476975E-2</v>
      </c>
      <c r="BH251" s="35">
        <f t="shared" si="95"/>
        <v>3.4256465575451693E-2</v>
      </c>
      <c r="BJ251" s="31">
        <f>IFERROR(SUMIFS(Sales!$J$4:$J$2834,Sales!$B$4:$B$2834,$B251,Sales!$G$4:$G$2834,$D251),"")</f>
        <v>646678</v>
      </c>
      <c r="BK251" s="31">
        <f>IFERROR(SUMIFS(Sales!$M$4:$M$2834,Sales!$B$4:$B$2834,$B251,Sales!$G$4:$G$2834,$D251),"")</f>
        <v>369922.5</v>
      </c>
      <c r="BL251" s="31">
        <f>IFERROR(SUMIFS(Sales!$P$4:$P$2834,Sales!$B$4:$B$2834,$B251,Sales!$G$4:$G$2834,$D251),"")</f>
        <v>60584.800000000003</v>
      </c>
      <c r="BM251" s="31">
        <f t="shared" si="96"/>
        <v>1077185.3</v>
      </c>
      <c r="BP251" s="36">
        <f t="shared" si="97"/>
        <v>0.78261502500650393</v>
      </c>
      <c r="BQ251" s="36">
        <f t="shared" si="98"/>
        <v>0.21738497499349602</v>
      </c>
      <c r="BR251" s="36">
        <f t="shared" si="99"/>
        <v>0.80383127983155611</v>
      </c>
      <c r="BS251" s="36">
        <f t="shared" si="100"/>
        <v>0.19616872016844389</v>
      </c>
      <c r="BV251" s="38">
        <f>IFERROR((G251+H251)/$BV$3,"")</f>
        <v>8.5162072939452514E-3</v>
      </c>
      <c r="BW251" s="37">
        <f>IFERROR(BR251*BV251,"")</f>
        <v>6.8455938084028443E-3</v>
      </c>
      <c r="BX251" s="37">
        <f>IFERROR(BS251*BV251,"")</f>
        <v>1.6706134855424069E-3</v>
      </c>
      <c r="CB251" s="38">
        <f>IFERROR((F251)/$CB$3,"")</f>
        <v>1.5770466679651589E-2</v>
      </c>
      <c r="CC251" s="37">
        <f>IFERROR(BP251*CB251,"")</f>
        <v>1.2342204174859765E-2</v>
      </c>
      <c r="CD251" s="37">
        <f>IFERROR(BQ251*CB251,"")</f>
        <v>3.428262504791823E-3</v>
      </c>
    </row>
    <row r="252" spans="1:82" x14ac:dyDescent="0.35">
      <c r="A252" s="8">
        <v>2020</v>
      </c>
      <c r="B252" s="9">
        <v>13332</v>
      </c>
      <c r="C252" s="10" t="s">
        <v>391</v>
      </c>
      <c r="D252" s="10" t="s">
        <v>59</v>
      </c>
      <c r="E252" s="10" t="s">
        <v>60</v>
      </c>
      <c r="F252" s="11" t="s">
        <v>25</v>
      </c>
      <c r="G252" s="11" t="s">
        <v>25</v>
      </c>
      <c r="H252" s="11" t="s">
        <v>25</v>
      </c>
      <c r="I252" s="11" t="s">
        <v>25</v>
      </c>
      <c r="J252" s="11" t="s">
        <v>25</v>
      </c>
      <c r="K252" s="12" t="s">
        <v>25</v>
      </c>
      <c r="L252" s="12" t="s">
        <v>25</v>
      </c>
      <c r="M252" s="12" t="s">
        <v>25</v>
      </c>
      <c r="N252" s="12" t="s">
        <v>25</v>
      </c>
      <c r="O252" s="12" t="s">
        <v>25</v>
      </c>
      <c r="P252" s="13" t="s">
        <v>25</v>
      </c>
      <c r="Q252" s="13" t="s">
        <v>25</v>
      </c>
      <c r="R252" s="13" t="s">
        <v>25</v>
      </c>
      <c r="S252" s="13" t="s">
        <v>25</v>
      </c>
      <c r="T252" s="13" t="s">
        <v>25</v>
      </c>
      <c r="U252" s="14" t="s">
        <v>25</v>
      </c>
      <c r="V252" s="14" t="s">
        <v>25</v>
      </c>
      <c r="W252" s="14" t="s">
        <v>25</v>
      </c>
      <c r="X252" s="14" t="s">
        <v>25</v>
      </c>
      <c r="Y252" s="14" t="s">
        <v>25</v>
      </c>
      <c r="Z252" s="11" t="s">
        <v>25</v>
      </c>
      <c r="AA252" s="11" t="s">
        <v>25</v>
      </c>
      <c r="AB252" s="11" t="s">
        <v>25</v>
      </c>
      <c r="AC252" s="11" t="s">
        <v>25</v>
      </c>
      <c r="AD252" s="11" t="s">
        <v>25</v>
      </c>
      <c r="AE252" s="11" t="s">
        <v>25</v>
      </c>
      <c r="AF252" s="11" t="s">
        <v>25</v>
      </c>
      <c r="AG252" s="11" t="s">
        <v>25</v>
      </c>
      <c r="AH252" s="11" t="s">
        <v>25</v>
      </c>
      <c r="AI252" s="11" t="s">
        <v>25</v>
      </c>
      <c r="AJ252" s="13" t="s">
        <v>25</v>
      </c>
      <c r="AK252" s="13" t="s">
        <v>25</v>
      </c>
      <c r="AL252" s="13" t="s">
        <v>25</v>
      </c>
      <c r="AM252" s="13" t="s">
        <v>25</v>
      </c>
      <c r="AN252" s="13" t="s">
        <v>25</v>
      </c>
      <c r="AO252" s="13" t="s">
        <v>25</v>
      </c>
      <c r="AP252" s="13" t="s">
        <v>25</v>
      </c>
      <c r="AQ252" s="13" t="s">
        <v>25</v>
      </c>
      <c r="AR252" s="13" t="s">
        <v>25</v>
      </c>
      <c r="AS252" s="13" t="s">
        <v>25</v>
      </c>
      <c r="AT252" s="15" t="s">
        <v>25</v>
      </c>
      <c r="AU252" s="15" t="s">
        <v>25</v>
      </c>
      <c r="AV252" s="15" t="s">
        <v>25</v>
      </c>
      <c r="AW252" s="15" t="s">
        <v>25</v>
      </c>
      <c r="AX252" s="10" t="s">
        <v>6</v>
      </c>
      <c r="AY252" s="10" t="str">
        <f>IFERROR(VLOOKUP(B252,Sales!$B$4:$H$2834,7,FALSE),"Not Found")</f>
        <v>Cooperative</v>
      </c>
      <c r="AZ252" s="30">
        <f>IFERROR(SUMIFS(Sales!$K$4:$K$2834,Sales!$B$4:$B$2834,$B252,Sales!$G$4:$G$2834,$D252),"")</f>
        <v>244689</v>
      </c>
      <c r="BA252" s="30">
        <f>IFERROR(SUMIFS(Sales!$N$4:$N$2834,Sales!$B$4:$B$2834,$B252,Sales!$G$4:$G$2834,$D252),"")</f>
        <v>41010</v>
      </c>
      <c r="BB252" s="30">
        <f>IFERROR(SUMIFS(Sales!$Q$4:$Q$2834,Sales!$B$4:$B$2834,$B252,Sales!$G$4:$G$2834,$D252),"")</f>
        <v>246386</v>
      </c>
      <c r="BC252" s="30">
        <f t="shared" si="91"/>
        <v>532085</v>
      </c>
      <c r="BD252" s="33"/>
      <c r="BE252" s="35" t="str">
        <f t="shared" si="92"/>
        <v/>
      </c>
      <c r="BF252" s="35" t="str">
        <f t="shared" si="93"/>
        <v/>
      </c>
      <c r="BG252" s="35" t="str">
        <f t="shared" si="94"/>
        <v/>
      </c>
      <c r="BH252" s="35">
        <f t="shared" si="95"/>
        <v>0</v>
      </c>
      <c r="BJ252" s="31">
        <f>IFERROR(SUMIFS(Sales!$J$4:$J$2834,Sales!$B$4:$B$2834,$B252,Sales!$G$4:$G$2834,$D252),"")</f>
        <v>24689.8</v>
      </c>
      <c r="BK252" s="31">
        <f>IFERROR(SUMIFS(Sales!$M$4:$M$2834,Sales!$B$4:$B$2834,$B252,Sales!$G$4:$G$2834,$D252),"")</f>
        <v>3882.1</v>
      </c>
      <c r="BL252" s="31">
        <f>IFERROR(SUMIFS(Sales!$P$4:$P$2834,Sales!$B$4:$B$2834,$B252,Sales!$G$4:$G$2834,$D252),"")</f>
        <v>11728.2</v>
      </c>
      <c r="BM252" s="31">
        <f t="shared" si="96"/>
        <v>40300.1</v>
      </c>
      <c r="BP252" s="36" t="str">
        <f t="shared" si="97"/>
        <v/>
      </c>
      <c r="BQ252" s="36" t="str">
        <f t="shared" si="98"/>
        <v/>
      </c>
      <c r="BR252" s="36" t="str">
        <f t="shared" si="99"/>
        <v/>
      </c>
      <c r="BS252" s="36" t="str">
        <f t="shared" si="100"/>
        <v/>
      </c>
    </row>
    <row r="253" spans="1:82" x14ac:dyDescent="0.35">
      <c r="A253" s="8">
        <v>2020</v>
      </c>
      <c r="B253" s="9">
        <v>13337</v>
      </c>
      <c r="C253" s="10" t="s">
        <v>392</v>
      </c>
      <c r="D253" s="10" t="s">
        <v>114</v>
      </c>
      <c r="E253" s="10" t="s">
        <v>54</v>
      </c>
      <c r="F253" s="11">
        <v>830.923</v>
      </c>
      <c r="G253" s="11">
        <v>3133.4029999999998</v>
      </c>
      <c r="H253" s="11">
        <v>2412.5549999999998</v>
      </c>
      <c r="I253" s="11">
        <v>0</v>
      </c>
      <c r="J253" s="11">
        <v>6376.8810000000003</v>
      </c>
      <c r="K253" s="12">
        <v>0.17199999999999999</v>
      </c>
      <c r="L253" s="12">
        <v>0.50800000000000001</v>
      </c>
      <c r="M253" s="12">
        <v>0.32800000000000001</v>
      </c>
      <c r="N253" s="12">
        <v>0</v>
      </c>
      <c r="O253" s="12">
        <v>1.008</v>
      </c>
      <c r="P253" s="13">
        <v>12465.82</v>
      </c>
      <c r="Q253" s="13">
        <v>34543.434999999998</v>
      </c>
      <c r="R253" s="13">
        <v>26505.241000000002</v>
      </c>
      <c r="S253" s="13">
        <v>0</v>
      </c>
      <c r="T253" s="13">
        <v>73514.495999999999</v>
      </c>
      <c r="U253" s="14">
        <v>0.17199999999999999</v>
      </c>
      <c r="V253" s="14">
        <v>0.50800000000000001</v>
      </c>
      <c r="W253" s="14">
        <v>0.32800000000000001</v>
      </c>
      <c r="X253" s="14">
        <v>0</v>
      </c>
      <c r="Y253" s="14">
        <v>1.008</v>
      </c>
      <c r="Z253" s="11">
        <v>239.16800000000001</v>
      </c>
      <c r="AA253" s="11">
        <v>144.91900000000001</v>
      </c>
      <c r="AB253" s="11">
        <v>63.417999999999999</v>
      </c>
      <c r="AC253" s="11">
        <v>0</v>
      </c>
      <c r="AD253" s="11">
        <v>447.505</v>
      </c>
      <c r="AE253" s="11">
        <v>21.759</v>
      </c>
      <c r="AF253" s="11">
        <v>82.052999999999997</v>
      </c>
      <c r="AG253" s="11">
        <v>63.176000000000002</v>
      </c>
      <c r="AH253" s="11">
        <v>0</v>
      </c>
      <c r="AI253" s="11">
        <v>166.988</v>
      </c>
      <c r="AJ253" s="13">
        <v>239.16800000000001</v>
      </c>
      <c r="AK253" s="13">
        <v>144.91900000000001</v>
      </c>
      <c r="AL253" s="13">
        <v>63.417999999999999</v>
      </c>
      <c r="AM253" s="13">
        <v>0</v>
      </c>
      <c r="AN253" s="13">
        <v>447.505</v>
      </c>
      <c r="AO253" s="13">
        <v>21.759</v>
      </c>
      <c r="AP253" s="13">
        <v>82.052999999999997</v>
      </c>
      <c r="AQ253" s="13">
        <v>63.176000000000002</v>
      </c>
      <c r="AR253" s="13">
        <v>0</v>
      </c>
      <c r="AS253" s="13">
        <v>166.988</v>
      </c>
      <c r="AT253" s="15">
        <v>15.002000000000001</v>
      </c>
      <c r="AU253" s="15">
        <v>11.023999999999999</v>
      </c>
      <c r="AV253" s="15">
        <v>10.986000000000001</v>
      </c>
      <c r="AW253" s="15">
        <v>0</v>
      </c>
      <c r="AX253" s="10" t="s">
        <v>6</v>
      </c>
      <c r="AY253" s="10" t="str">
        <f>IFERROR(VLOOKUP(B253,Sales!$B$4:$H$2834,7,FALSE),"Not Found")</f>
        <v>Political Subdivision</v>
      </c>
      <c r="AZ253" s="30">
        <f>IFERROR(SUMIFS(Sales!$K$4:$K$2834,Sales!$B$4:$B$2834,$B253,Sales!$G$4:$G$2834,$D253),"")</f>
        <v>838578</v>
      </c>
      <c r="BA253" s="30">
        <f>IFERROR(SUMIFS(Sales!$N$4:$N$2834,Sales!$B$4:$B$2834,$B253,Sales!$G$4:$G$2834,$D253),"")</f>
        <v>1060673</v>
      </c>
      <c r="BB253" s="30">
        <f>IFERROR(SUMIFS(Sales!$Q$4:$Q$2834,Sales!$B$4:$B$2834,$B253,Sales!$G$4:$G$2834,$D253),"")</f>
        <v>1335373</v>
      </c>
      <c r="BC253" s="30">
        <f t="shared" si="91"/>
        <v>3234624</v>
      </c>
      <c r="BD253" s="33"/>
      <c r="BE253" s="35">
        <f t="shared" si="92"/>
        <v>9.9087145143325964E-4</v>
      </c>
      <c r="BF253" s="35">
        <f t="shared" si="93"/>
        <v>2.954164949989299E-3</v>
      </c>
      <c r="BG253" s="35">
        <f t="shared" si="94"/>
        <v>1.8066525233024779E-3</v>
      </c>
      <c r="BH253" s="35">
        <f t="shared" si="95"/>
        <v>1.9714442853326999E-3</v>
      </c>
      <c r="BJ253" s="31">
        <f>IFERROR(SUMIFS(Sales!$J$4:$J$2834,Sales!$B$4:$B$2834,$B253,Sales!$G$4:$G$2834,$D253),"")</f>
        <v>86895</v>
      </c>
      <c r="BK253" s="31">
        <f>IFERROR(SUMIFS(Sales!$M$4:$M$2834,Sales!$B$4:$B$2834,$B253,Sales!$G$4:$G$2834,$D253),"")</f>
        <v>87985</v>
      </c>
      <c r="BL253" s="31">
        <f>IFERROR(SUMIFS(Sales!$P$4:$P$2834,Sales!$B$4:$B$2834,$B253,Sales!$G$4:$G$2834,$D253),"")</f>
        <v>61773</v>
      </c>
      <c r="BM253" s="31">
        <f t="shared" si="96"/>
        <v>236653</v>
      </c>
      <c r="BP253" s="36">
        <f t="shared" si="97"/>
        <v>0.91660885994933439</v>
      </c>
      <c r="BQ253" s="36">
        <f t="shared" si="98"/>
        <v>8.3391140050665502E-2</v>
      </c>
      <c r="BR253" s="36">
        <f t="shared" si="99"/>
        <v>0.58924500659000023</v>
      </c>
      <c r="BS253" s="36">
        <f t="shared" si="100"/>
        <v>0.41075499340999982</v>
      </c>
    </row>
    <row r="254" spans="1:82" x14ac:dyDescent="0.35">
      <c r="A254" s="8">
        <v>2020</v>
      </c>
      <c r="B254" s="9">
        <v>13407</v>
      </c>
      <c r="C254" s="10" t="s">
        <v>393</v>
      </c>
      <c r="D254" s="10" t="s">
        <v>91</v>
      </c>
      <c r="E254" s="10" t="s">
        <v>394</v>
      </c>
      <c r="F254" s="11">
        <v>55040</v>
      </c>
      <c r="G254" s="11">
        <v>135916</v>
      </c>
      <c r="H254" s="11">
        <v>0</v>
      </c>
      <c r="I254" s="11">
        <v>0</v>
      </c>
      <c r="J254" s="11">
        <v>190956</v>
      </c>
      <c r="K254" s="12">
        <v>14.1</v>
      </c>
      <c r="L254" s="12">
        <v>20.100000000000001</v>
      </c>
      <c r="M254" s="12">
        <v>0</v>
      </c>
      <c r="N254" s="12">
        <v>0</v>
      </c>
      <c r="O254" s="12">
        <v>34.200000000000003</v>
      </c>
      <c r="P254" s="13">
        <v>345263</v>
      </c>
      <c r="Q254" s="13">
        <v>1458180</v>
      </c>
      <c r="R254" s="13">
        <v>0</v>
      </c>
      <c r="S254" s="13">
        <v>0</v>
      </c>
      <c r="T254" s="13">
        <v>1803443</v>
      </c>
      <c r="U254" s="14">
        <v>14.1</v>
      </c>
      <c r="V254" s="14">
        <v>20.100000000000001</v>
      </c>
      <c r="W254" s="14">
        <v>0</v>
      </c>
      <c r="X254" s="14">
        <v>0</v>
      </c>
      <c r="Y254" s="14">
        <v>34.200000000000003</v>
      </c>
      <c r="Z254" s="11">
        <v>7.9</v>
      </c>
      <c r="AA254" s="11">
        <v>5128.3</v>
      </c>
      <c r="AB254" s="11">
        <v>0</v>
      </c>
      <c r="AC254" s="11">
        <v>0</v>
      </c>
      <c r="AD254" s="11">
        <v>5136.2</v>
      </c>
      <c r="AE254" s="11">
        <v>9979.1</v>
      </c>
      <c r="AF254" s="11">
        <v>8056.6</v>
      </c>
      <c r="AG254" s="11">
        <v>0</v>
      </c>
      <c r="AH254" s="11">
        <v>0</v>
      </c>
      <c r="AI254" s="11">
        <v>18035.7</v>
      </c>
      <c r="AJ254" s="13">
        <v>7.9</v>
      </c>
      <c r="AK254" s="13">
        <v>5128.3</v>
      </c>
      <c r="AL254" s="13">
        <v>0</v>
      </c>
      <c r="AM254" s="13">
        <v>0</v>
      </c>
      <c r="AN254" s="13">
        <v>5136.2</v>
      </c>
      <c r="AO254" s="13">
        <v>9979.1</v>
      </c>
      <c r="AP254" s="13">
        <v>8056.6</v>
      </c>
      <c r="AQ254" s="13">
        <v>0</v>
      </c>
      <c r="AR254" s="13">
        <v>0</v>
      </c>
      <c r="AS254" s="13">
        <v>18035.7</v>
      </c>
      <c r="AT254" s="15">
        <v>6.27</v>
      </c>
      <c r="AU254" s="15">
        <v>10.73</v>
      </c>
      <c r="AV254" s="15">
        <v>0</v>
      </c>
      <c r="AW254" s="15">
        <v>0</v>
      </c>
      <c r="AX254" s="10" t="s">
        <v>395</v>
      </c>
      <c r="AY254" s="10" t="str">
        <f>IFERROR(VLOOKUP(B254,Sales!$B$4:$H$2834,7,FALSE),"Not Found")</f>
        <v>Investor Owned</v>
      </c>
      <c r="AZ254" s="30">
        <f>IFERROR(SUMIFS(Sales!$K$4:$K$2834,Sales!$B$4:$B$2834,$B254,Sales!$G$4:$G$2834,$D254),"")</f>
        <v>10476628</v>
      </c>
      <c r="BA254" s="30">
        <f>IFERROR(SUMIFS(Sales!$N$4:$N$2834,Sales!$B$4:$B$2834,$B254,Sales!$G$4:$G$2834,$D254),"")</f>
        <v>7123393</v>
      </c>
      <c r="BB254" s="30">
        <f>IFERROR(SUMIFS(Sales!$Q$4:$Q$2834,Sales!$B$4:$B$2834,$B254,Sales!$G$4:$G$2834,$D254),"")</f>
        <v>4928833</v>
      </c>
      <c r="BC254" s="30">
        <f t="shared" si="91"/>
        <v>22528854</v>
      </c>
      <c r="BD254" s="33"/>
      <c r="BE254" s="35">
        <f t="shared" si="92"/>
        <v>5.2535987724294493E-3</v>
      </c>
      <c r="BF254" s="35">
        <f t="shared" si="93"/>
        <v>1.9080233254012518E-2</v>
      </c>
      <c r="BG254" s="35">
        <f t="shared" si="94"/>
        <v>0</v>
      </c>
      <c r="BH254" s="35">
        <f t="shared" si="95"/>
        <v>8.4760636293350743E-3</v>
      </c>
      <c r="BJ254" s="31">
        <f>IFERROR(SUMIFS(Sales!$J$4:$J$2834,Sales!$B$4:$B$2834,$B254,Sales!$G$4:$G$2834,$D254),"")</f>
        <v>1217594</v>
      </c>
      <c r="BK254" s="31">
        <f>IFERROR(SUMIFS(Sales!$M$4:$M$2834,Sales!$B$4:$B$2834,$B254,Sales!$G$4:$G$2834,$D254),"")</f>
        <v>441427</v>
      </c>
      <c r="BL254" s="31">
        <f>IFERROR(SUMIFS(Sales!$P$4:$P$2834,Sales!$B$4:$B$2834,$B254,Sales!$G$4:$G$2834,$D254),"")</f>
        <v>368290</v>
      </c>
      <c r="BM254" s="31">
        <f t="shared" si="96"/>
        <v>2027311</v>
      </c>
      <c r="BP254" s="36">
        <f t="shared" si="97"/>
        <v>7.9102833683788933E-4</v>
      </c>
      <c r="BQ254" s="36">
        <f t="shared" si="98"/>
        <v>0.99920897166316214</v>
      </c>
      <c r="BR254" s="36">
        <f t="shared" si="99"/>
        <v>0.38895251386055257</v>
      </c>
      <c r="BS254" s="36">
        <f t="shared" si="100"/>
        <v>0.61104748613944737</v>
      </c>
      <c r="BV254" s="38">
        <f>IFERROR((G254+H254)/$BV$3,"")</f>
        <v>1.2872715480369478E-2</v>
      </c>
      <c r="BW254" s="37">
        <f>IFERROR(BR254*BV254,"")</f>
        <v>5.0068750463013595E-3</v>
      </c>
      <c r="BX254" s="37">
        <f>IFERROR(BS254*BV254,"")</f>
        <v>7.8658404340681189E-3</v>
      </c>
      <c r="CB254" s="38">
        <f>IFERROR((F254)/$CB$3,"")</f>
        <v>5.5145835888236704E-3</v>
      </c>
      <c r="CC254" s="37">
        <f>IFERROR(BP254*CB254,"")</f>
        <v>4.3621918846207067E-6</v>
      </c>
      <c r="CD254" s="37">
        <f>IFERROR(BQ254*CB254,"")</f>
        <v>5.5102213969390494E-3</v>
      </c>
    </row>
    <row r="255" spans="1:82" x14ac:dyDescent="0.35">
      <c r="A255" s="8">
        <v>2020</v>
      </c>
      <c r="B255" s="9">
        <v>13441</v>
      </c>
      <c r="C255" s="10" t="s">
        <v>396</v>
      </c>
      <c r="D255" s="10" t="s">
        <v>397</v>
      </c>
      <c r="E255" s="10" t="s">
        <v>95</v>
      </c>
      <c r="F255" s="11">
        <v>4327.0940000000001</v>
      </c>
      <c r="G255" s="11">
        <v>3771.4070000000002</v>
      </c>
      <c r="H255" s="11" t="s">
        <v>25</v>
      </c>
      <c r="I255" s="11" t="s">
        <v>25</v>
      </c>
      <c r="J255" s="11">
        <v>8098.5010000000002</v>
      </c>
      <c r="K255" s="12">
        <v>0.54900000000000004</v>
      </c>
      <c r="L255" s="12">
        <v>0.32300000000000001</v>
      </c>
      <c r="M255" s="12" t="s">
        <v>25</v>
      </c>
      <c r="N255" s="12" t="s">
        <v>25</v>
      </c>
      <c r="O255" s="12">
        <v>0.872</v>
      </c>
      <c r="P255" s="13">
        <v>33271.17</v>
      </c>
      <c r="Q255" s="13">
        <v>50568.09</v>
      </c>
      <c r="R255" s="13" t="s">
        <v>25</v>
      </c>
      <c r="S255" s="13" t="s">
        <v>25</v>
      </c>
      <c r="T255" s="13">
        <v>83839.259999999995</v>
      </c>
      <c r="U255" s="14">
        <v>0.20899999999999999</v>
      </c>
      <c r="V255" s="14">
        <v>0.29399999999999998</v>
      </c>
      <c r="W255" s="14" t="s">
        <v>25</v>
      </c>
      <c r="X255" s="14" t="s">
        <v>25</v>
      </c>
      <c r="Y255" s="14">
        <v>0.503</v>
      </c>
      <c r="Z255" s="11">
        <v>2110.9870000000001</v>
      </c>
      <c r="AA255" s="11">
        <v>820.93899999999996</v>
      </c>
      <c r="AB255" s="11" t="s">
        <v>25</v>
      </c>
      <c r="AC255" s="11" t="s">
        <v>25</v>
      </c>
      <c r="AD255" s="11">
        <v>2931.9259999999999</v>
      </c>
      <c r="AE255" s="11">
        <v>516.41999999999996</v>
      </c>
      <c r="AF255" s="11">
        <v>456.964</v>
      </c>
      <c r="AG255" s="11" t="s">
        <v>25</v>
      </c>
      <c r="AH255" s="11" t="s">
        <v>25</v>
      </c>
      <c r="AI255" s="11">
        <v>973.38400000000001</v>
      </c>
      <c r="AJ255" s="13">
        <v>2110.9870000000001</v>
      </c>
      <c r="AK255" s="13">
        <v>820.93899999999996</v>
      </c>
      <c r="AL255" s="13" t="s">
        <v>25</v>
      </c>
      <c r="AM255" s="13" t="s">
        <v>25</v>
      </c>
      <c r="AN255" s="13">
        <v>2931.9259999999999</v>
      </c>
      <c r="AO255" s="13">
        <v>516.41999999999996</v>
      </c>
      <c r="AP255" s="13">
        <v>456.964</v>
      </c>
      <c r="AQ255" s="13" t="s">
        <v>25</v>
      </c>
      <c r="AR255" s="13" t="s">
        <v>25</v>
      </c>
      <c r="AS255" s="13">
        <v>973.38400000000001</v>
      </c>
      <c r="AT255" s="15">
        <v>7.69</v>
      </c>
      <c r="AU255" s="15">
        <v>13.41</v>
      </c>
      <c r="AV255" s="15" t="s">
        <v>25</v>
      </c>
      <c r="AW255" s="15">
        <v>10.35</v>
      </c>
      <c r="AX255" s="10" t="s">
        <v>6</v>
      </c>
      <c r="AY255" s="10" t="str">
        <f>IFERROR(VLOOKUP(B255,Sales!$B$4:$H$2834,7,FALSE),"Not Found")</f>
        <v>Cooperative</v>
      </c>
      <c r="AZ255" s="30">
        <f>IFERROR(SUMIFS(Sales!$K$4:$K$2834,Sales!$B$4:$B$2834,$B255,Sales!$G$4:$G$2834,$D255),"")</f>
        <v>507712</v>
      </c>
      <c r="BA255" s="30">
        <f>IFERROR(SUMIFS(Sales!$N$4:$N$2834,Sales!$B$4:$B$2834,$B255,Sales!$G$4:$G$2834,$D255),"")</f>
        <v>193545</v>
      </c>
      <c r="BB255" s="30">
        <f>IFERROR(SUMIFS(Sales!$Q$4:$Q$2834,Sales!$B$4:$B$2834,$B255,Sales!$G$4:$G$2834,$D255),"")</f>
        <v>75854</v>
      </c>
      <c r="BC255" s="30">
        <f t="shared" si="91"/>
        <v>777111</v>
      </c>
      <c r="BD255" s="33"/>
      <c r="BE255" s="35">
        <f t="shared" si="92"/>
        <v>8.5227333606454053E-3</v>
      </c>
      <c r="BF255" s="35">
        <f t="shared" si="93"/>
        <v>1.9485943837350486E-2</v>
      </c>
      <c r="BG255" s="35" t="str">
        <f t="shared" si="94"/>
        <v/>
      </c>
      <c r="BH255" s="35">
        <f t="shared" si="95"/>
        <v>1.0421292453716393E-2</v>
      </c>
      <c r="BJ255" s="31">
        <f>IFERROR(SUMIFS(Sales!$J$4:$J$2834,Sales!$B$4:$B$2834,$B255,Sales!$G$4:$G$2834,$D255),"")</f>
        <v>99953.400000000009</v>
      </c>
      <c r="BK255" s="31">
        <f>IFERROR(SUMIFS(Sales!$M$4:$M$2834,Sales!$B$4:$B$2834,$B255,Sales!$G$4:$G$2834,$D255),"")</f>
        <v>29610.9</v>
      </c>
      <c r="BL255" s="31">
        <f>IFERROR(SUMIFS(Sales!$P$4:$P$2834,Sales!$B$4:$B$2834,$B255,Sales!$G$4:$G$2834,$D255),"")</f>
        <v>7793.3</v>
      </c>
      <c r="BM255" s="31">
        <f t="shared" si="96"/>
        <v>137357.6</v>
      </c>
      <c r="BP255" s="36">
        <f t="shared" si="97"/>
        <v>0.80344879951983073</v>
      </c>
      <c r="BQ255" s="36">
        <f t="shared" si="98"/>
        <v>0.19655120048016919</v>
      </c>
      <c r="BR255" s="36" t="str">
        <f t="shared" si="99"/>
        <v/>
      </c>
      <c r="BS255" s="36" t="str">
        <f t="shared" si="100"/>
        <v/>
      </c>
    </row>
    <row r="256" spans="1:82" x14ac:dyDescent="0.35">
      <c r="A256" s="8">
        <v>2020</v>
      </c>
      <c r="B256" s="9">
        <v>13478</v>
      </c>
      <c r="C256" s="10" t="s">
        <v>398</v>
      </c>
      <c r="D256" s="10" t="s">
        <v>338</v>
      </c>
      <c r="E256" s="10" t="s">
        <v>36</v>
      </c>
      <c r="F256" s="11">
        <v>35590.269</v>
      </c>
      <c r="G256" s="11">
        <v>39975.417000000001</v>
      </c>
      <c r="H256" s="11"/>
      <c r="I256" s="11" t="s">
        <v>25</v>
      </c>
      <c r="J256" s="11">
        <v>75565.686000000002</v>
      </c>
      <c r="K256" s="12">
        <v>7.2190000000000003</v>
      </c>
      <c r="L256" s="12">
        <v>3.6429999999999998</v>
      </c>
      <c r="M256" s="12" t="s">
        <v>25</v>
      </c>
      <c r="N256" s="12" t="s">
        <v>25</v>
      </c>
      <c r="O256" s="12">
        <v>10.862</v>
      </c>
      <c r="P256" s="13">
        <v>292947.21999999997</v>
      </c>
      <c r="Q256" s="13">
        <v>393917.83</v>
      </c>
      <c r="R256" s="13" t="s">
        <v>25</v>
      </c>
      <c r="S256" s="13" t="s">
        <v>25</v>
      </c>
      <c r="T256" s="13">
        <v>686865.05</v>
      </c>
      <c r="U256" s="14">
        <v>7.2190000000000003</v>
      </c>
      <c r="V256" s="14">
        <v>3.6429999999999998</v>
      </c>
      <c r="W256" s="14" t="s">
        <v>25</v>
      </c>
      <c r="X256" s="14" t="s">
        <v>25</v>
      </c>
      <c r="Y256" s="14">
        <v>10.862</v>
      </c>
      <c r="Z256" s="11">
        <v>2783</v>
      </c>
      <c r="AA256" s="11">
        <v>3200</v>
      </c>
      <c r="AB256" s="11"/>
      <c r="AC256" s="11" t="s">
        <v>25</v>
      </c>
      <c r="AD256" s="11">
        <v>5983</v>
      </c>
      <c r="AE256" s="11">
        <v>1902</v>
      </c>
      <c r="AF256" s="11">
        <v>3747</v>
      </c>
      <c r="AG256" s="11"/>
      <c r="AH256" s="11" t="s">
        <v>25</v>
      </c>
      <c r="AI256" s="11">
        <v>5649</v>
      </c>
      <c r="AJ256" s="13">
        <v>2783</v>
      </c>
      <c r="AK256" s="13">
        <v>3200</v>
      </c>
      <c r="AL256" s="13" t="s">
        <v>25</v>
      </c>
      <c r="AM256" s="13" t="s">
        <v>25</v>
      </c>
      <c r="AN256" s="13">
        <v>5983</v>
      </c>
      <c r="AO256" s="13">
        <v>1902</v>
      </c>
      <c r="AP256" s="13">
        <v>3747</v>
      </c>
      <c r="AQ256" s="13" t="s">
        <v>25</v>
      </c>
      <c r="AR256" s="13" t="s">
        <v>25</v>
      </c>
      <c r="AS256" s="13">
        <v>5649</v>
      </c>
      <c r="AT256" s="15">
        <v>8.2309999999999999</v>
      </c>
      <c r="AU256" s="15">
        <v>10.654</v>
      </c>
      <c r="AV256" s="15" t="s">
        <v>25</v>
      </c>
      <c r="AW256" s="15" t="s">
        <v>25</v>
      </c>
      <c r="AX256" s="10" t="s">
        <v>6</v>
      </c>
      <c r="AY256" s="10" t="str">
        <f>IFERROR(VLOOKUP(B256,Sales!$B$4:$H$2834,7,FALSE),"Not Found")</f>
        <v>Investor Owned</v>
      </c>
      <c r="AZ256" s="30">
        <f>IFERROR(SUMIFS(Sales!$K$4:$K$2834,Sales!$B$4:$B$2834,$B256,Sales!$G$4:$G$2834,$D256),"")</f>
        <v>2294334</v>
      </c>
      <c r="BA256" s="30">
        <f>IFERROR(SUMIFS(Sales!$N$4:$N$2834,Sales!$B$4:$B$2834,$B256,Sales!$G$4:$G$2834,$D256),"")</f>
        <v>2721766</v>
      </c>
      <c r="BB256" s="30">
        <f>IFERROR(SUMIFS(Sales!$Q$4:$Q$2834,Sales!$B$4:$B$2834,$B256,Sales!$G$4:$G$2834,$D256),"")</f>
        <v>422642</v>
      </c>
      <c r="BC256" s="30">
        <f t="shared" si="91"/>
        <v>5438742</v>
      </c>
      <c r="BD256" s="33"/>
      <c r="BE256" s="35">
        <f t="shared" si="92"/>
        <v>1.5512244076058673E-2</v>
      </c>
      <c r="BF256" s="35">
        <f t="shared" si="93"/>
        <v>1.4687308534238433E-2</v>
      </c>
      <c r="BG256" s="35">
        <f t="shared" si="94"/>
        <v>0</v>
      </c>
      <c r="BH256" s="35">
        <f t="shared" si="95"/>
        <v>1.389396408213517E-2</v>
      </c>
      <c r="BJ256" s="31">
        <f>IFERROR(SUMIFS(Sales!$J$4:$J$2834,Sales!$B$4:$B$2834,$B256,Sales!$G$4:$G$2834,$D256),"")</f>
        <v>235570.9</v>
      </c>
      <c r="BK256" s="31">
        <f>IFERROR(SUMIFS(Sales!$M$4:$M$2834,Sales!$B$4:$B$2834,$B256,Sales!$G$4:$G$2834,$D256),"")</f>
        <v>231095.1</v>
      </c>
      <c r="BL256" s="31">
        <f>IFERROR(SUMIFS(Sales!$P$4:$P$2834,Sales!$B$4:$B$2834,$B256,Sales!$G$4:$G$2834,$D256),"")</f>
        <v>23515.3</v>
      </c>
      <c r="BM256" s="31">
        <f t="shared" si="96"/>
        <v>490181.3</v>
      </c>
      <c r="BP256" s="36">
        <f t="shared" si="97"/>
        <v>0.59402347918890075</v>
      </c>
      <c r="BQ256" s="36">
        <f t="shared" si="98"/>
        <v>0.40597652081109925</v>
      </c>
      <c r="BR256" s="36">
        <f t="shared" si="99"/>
        <v>0.46063048798042322</v>
      </c>
      <c r="BS256" s="36">
        <f t="shared" si="100"/>
        <v>0.53936951201957684</v>
      </c>
      <c r="BV256" s="38">
        <f t="shared" ref="BV256:BV258" si="119">IFERROR((G256+H256)/$BV$3,"")</f>
        <v>3.7861044266320758E-3</v>
      </c>
      <c r="BW256" s="37">
        <f t="shared" ref="BW256:BW258" si="120">IFERROR(BR256*BV256,"")</f>
        <v>1.7439951295843735E-3</v>
      </c>
      <c r="BX256" s="37">
        <f t="shared" ref="BX256:BX258" si="121">IFERROR(BS256*BV256,"")</f>
        <v>2.0421092970477023E-3</v>
      </c>
      <c r="CB256" s="38">
        <f t="shared" ref="CB256:CB258" si="122">IFERROR((F256)/$CB$3,"")</f>
        <v>3.5658705186994879E-3</v>
      </c>
      <c r="CC256" s="37">
        <f t="shared" ref="CC256:CC258" si="123">IFERROR(BP256*CB256,"")</f>
        <v>2.118210811855E-3</v>
      </c>
      <c r="CD256" s="37">
        <f t="shared" ref="CD256:CD258" si="124">IFERROR(BQ256*CB256,"")</f>
        <v>1.4476597068444879E-3</v>
      </c>
    </row>
    <row r="257" spans="1:82" x14ac:dyDescent="0.35">
      <c r="A257" s="8">
        <v>2020</v>
      </c>
      <c r="B257" s="9">
        <v>13511</v>
      </c>
      <c r="C257" s="10" t="s">
        <v>399</v>
      </c>
      <c r="D257" s="10" t="s">
        <v>122</v>
      </c>
      <c r="E257" s="10" t="s">
        <v>123</v>
      </c>
      <c r="F257" s="11">
        <v>13080.528</v>
      </c>
      <c r="G257" s="11">
        <v>72535.740000000005</v>
      </c>
      <c r="H257" s="11"/>
      <c r="I257" s="11" t="s">
        <v>25</v>
      </c>
      <c r="J257" s="11">
        <v>85616.267999999996</v>
      </c>
      <c r="K257" s="12">
        <v>4.4889999999999999</v>
      </c>
      <c r="L257" s="12">
        <v>12.598000000000001</v>
      </c>
      <c r="M257" s="12" t="s">
        <v>25</v>
      </c>
      <c r="N257" s="12" t="s">
        <v>25</v>
      </c>
      <c r="O257" s="12">
        <v>17.087</v>
      </c>
      <c r="P257" s="13">
        <v>161171.51699999999</v>
      </c>
      <c r="Q257" s="13">
        <v>824179.45</v>
      </c>
      <c r="R257" s="13" t="s">
        <v>25</v>
      </c>
      <c r="S257" s="13" t="s">
        <v>25</v>
      </c>
      <c r="T257" s="13">
        <v>985350.96699999995</v>
      </c>
      <c r="U257" s="14">
        <v>4.9080000000000004</v>
      </c>
      <c r="V257" s="14">
        <v>14</v>
      </c>
      <c r="W257" s="14" t="s">
        <v>25</v>
      </c>
      <c r="X257" s="14" t="s">
        <v>25</v>
      </c>
      <c r="Y257" s="14">
        <v>18.908000000000001</v>
      </c>
      <c r="Z257" s="11">
        <v>4788.7340000000004</v>
      </c>
      <c r="AA257" s="11">
        <v>11880.236999999999</v>
      </c>
      <c r="AB257" s="11"/>
      <c r="AC257" s="11" t="s">
        <v>25</v>
      </c>
      <c r="AD257" s="11">
        <v>16668.971000000001</v>
      </c>
      <c r="AE257" s="11">
        <v>621.85199999999998</v>
      </c>
      <c r="AF257" s="11">
        <v>1804.2539999999999</v>
      </c>
      <c r="AG257" s="11"/>
      <c r="AH257" s="11" t="s">
        <v>25</v>
      </c>
      <c r="AI257" s="11">
        <v>2426.1060000000002</v>
      </c>
      <c r="AJ257" s="13">
        <v>4788.7340000000004</v>
      </c>
      <c r="AK257" s="13">
        <v>11880.236999999999</v>
      </c>
      <c r="AL257" s="13" t="s">
        <v>25</v>
      </c>
      <c r="AM257" s="13" t="s">
        <v>25</v>
      </c>
      <c r="AN257" s="13">
        <v>16668.971000000001</v>
      </c>
      <c r="AO257" s="13">
        <v>621.85199999999998</v>
      </c>
      <c r="AP257" s="13">
        <v>1804.2539999999999</v>
      </c>
      <c r="AQ257" s="13" t="s">
        <v>25</v>
      </c>
      <c r="AR257" s="13" t="s">
        <v>25</v>
      </c>
      <c r="AS257" s="13">
        <v>2426.1060000000002</v>
      </c>
      <c r="AT257" s="15">
        <v>15</v>
      </c>
      <c r="AU257" s="15">
        <v>15</v>
      </c>
      <c r="AV257" s="15" t="s">
        <v>25</v>
      </c>
      <c r="AW257" s="15" t="s">
        <v>25</v>
      </c>
      <c r="AX257" s="10" t="s">
        <v>6</v>
      </c>
      <c r="AY257" s="10" t="str">
        <f>IFERROR(VLOOKUP(B257,Sales!$B$4:$H$2834,7,FALSE),"Not Found")</f>
        <v>Investor Owned</v>
      </c>
      <c r="AZ257" s="30">
        <f>IFERROR(SUMIFS(Sales!$K$4:$K$2834,Sales!$B$4:$B$2834,$B257,Sales!$G$4:$G$2834,$D257),"")</f>
        <v>7025398</v>
      </c>
      <c r="BA257" s="30">
        <f>IFERROR(SUMIFS(Sales!$N$4:$N$2834,Sales!$B$4:$B$2834,$B257,Sales!$G$4:$G$2834,$D257),"")</f>
        <v>5420650</v>
      </c>
      <c r="BB257" s="30">
        <f>IFERROR(SUMIFS(Sales!$Q$4:$Q$2834,Sales!$B$4:$B$2834,$B257,Sales!$G$4:$G$2834,$D257),"")</f>
        <v>2713545</v>
      </c>
      <c r="BC257" s="30">
        <f t="shared" si="91"/>
        <v>15159593</v>
      </c>
      <c r="BD257" s="33"/>
      <c r="BE257" s="35">
        <f t="shared" si="92"/>
        <v>1.8618913832355122E-3</v>
      </c>
      <c r="BF257" s="35">
        <f t="shared" si="93"/>
        <v>1.33813730825639E-2</v>
      </c>
      <c r="BG257" s="35">
        <f t="shared" si="94"/>
        <v>0</v>
      </c>
      <c r="BH257" s="35">
        <f t="shared" si="95"/>
        <v>5.647662704401102E-3</v>
      </c>
      <c r="BJ257" s="31">
        <f>IFERROR(SUMIFS(Sales!$J$4:$J$2834,Sales!$B$4:$B$2834,$B257,Sales!$G$4:$G$2834,$D257),"")</f>
        <v>755028.20000000007</v>
      </c>
      <c r="BK257" s="31">
        <f>IFERROR(SUMIFS(Sales!$M$4:$M$2834,Sales!$B$4:$B$2834,$B257,Sales!$G$4:$G$2834,$D257),"")</f>
        <v>287320.2</v>
      </c>
      <c r="BL257" s="31">
        <f>IFERROR(SUMIFS(Sales!$P$4:$P$2834,Sales!$B$4:$B$2834,$B257,Sales!$G$4:$G$2834,$D257),"")</f>
        <v>54989.1</v>
      </c>
      <c r="BM257" s="31">
        <f t="shared" si="96"/>
        <v>1097337.5000000002</v>
      </c>
      <c r="BP257" s="36">
        <f t="shared" si="97"/>
        <v>0.88506753242624736</v>
      </c>
      <c r="BQ257" s="36">
        <f t="shared" si="98"/>
        <v>0.11493246757375263</v>
      </c>
      <c r="BR257" s="36">
        <f t="shared" si="99"/>
        <v>0.86815337157954953</v>
      </c>
      <c r="BS257" s="36">
        <f t="shared" si="100"/>
        <v>0.13184662842045058</v>
      </c>
      <c r="BV257" s="38">
        <f t="shared" si="119"/>
        <v>6.8699192381916456E-3</v>
      </c>
      <c r="BW257" s="37">
        <f t="shared" si="120"/>
        <v>5.9641435491152878E-3</v>
      </c>
      <c r="BX257" s="37">
        <f t="shared" si="121"/>
        <v>9.0577568907635885E-4</v>
      </c>
      <c r="CB257" s="38">
        <f t="shared" si="122"/>
        <v>1.3105680421865644E-3</v>
      </c>
      <c r="CC257" s="37">
        <f t="shared" si="123"/>
        <v>1.1599412231747606E-3</v>
      </c>
      <c r="CD257" s="37">
        <f t="shared" si="124"/>
        <v>1.5062681901180377E-4</v>
      </c>
    </row>
    <row r="258" spans="1:82" x14ac:dyDescent="0.35">
      <c r="A258" s="8">
        <v>2020</v>
      </c>
      <c r="B258" s="9">
        <v>13573</v>
      </c>
      <c r="C258" s="10" t="s">
        <v>400</v>
      </c>
      <c r="D258" s="10" t="s">
        <v>122</v>
      </c>
      <c r="E258" s="10" t="s">
        <v>123</v>
      </c>
      <c r="F258" s="11">
        <v>345000</v>
      </c>
      <c r="G258" s="11">
        <v>145373</v>
      </c>
      <c r="H258" s="11">
        <v>89100</v>
      </c>
      <c r="I258" s="11" t="s">
        <v>25</v>
      </c>
      <c r="J258" s="11">
        <v>579473</v>
      </c>
      <c r="K258" s="12">
        <v>19.399999999999999</v>
      </c>
      <c r="L258" s="12">
        <v>24.4</v>
      </c>
      <c r="M258" s="12">
        <v>15</v>
      </c>
      <c r="N258" s="12" t="s">
        <v>25</v>
      </c>
      <c r="O258" s="12">
        <v>58.8</v>
      </c>
      <c r="P258" s="13">
        <v>1659574</v>
      </c>
      <c r="Q258" s="13">
        <v>1824743</v>
      </c>
      <c r="R258" s="13">
        <v>1118391</v>
      </c>
      <c r="S258" s="13" t="s">
        <v>25</v>
      </c>
      <c r="T258" s="13">
        <v>4602708</v>
      </c>
      <c r="U258" s="14">
        <v>19.399999999999999</v>
      </c>
      <c r="V258" s="14">
        <v>24.4</v>
      </c>
      <c r="W258" s="14">
        <v>15</v>
      </c>
      <c r="X258" s="14" t="s">
        <v>25</v>
      </c>
      <c r="Y258" s="14">
        <v>58.8</v>
      </c>
      <c r="Z258" s="11">
        <v>20270</v>
      </c>
      <c r="AA258" s="11">
        <v>20370</v>
      </c>
      <c r="AB258" s="11">
        <v>12485</v>
      </c>
      <c r="AC258" s="11" t="s">
        <v>25</v>
      </c>
      <c r="AD258" s="11">
        <v>53125</v>
      </c>
      <c r="AE258" s="11">
        <v>3678</v>
      </c>
      <c r="AF258" s="11">
        <v>2678</v>
      </c>
      <c r="AG258" s="11">
        <v>1642</v>
      </c>
      <c r="AH258" s="11" t="s">
        <v>25</v>
      </c>
      <c r="AI258" s="11">
        <v>7998</v>
      </c>
      <c r="AJ258" s="13">
        <v>20270</v>
      </c>
      <c r="AK258" s="13">
        <v>20370</v>
      </c>
      <c r="AL258" s="13">
        <v>12485</v>
      </c>
      <c r="AM258" s="13" t="s">
        <v>25</v>
      </c>
      <c r="AN258" s="13">
        <v>53125</v>
      </c>
      <c r="AO258" s="13">
        <v>3678</v>
      </c>
      <c r="AP258" s="13">
        <v>2678</v>
      </c>
      <c r="AQ258" s="13">
        <v>1642</v>
      </c>
      <c r="AR258" s="13" t="s">
        <v>25</v>
      </c>
      <c r="AS258" s="13">
        <v>7998</v>
      </c>
      <c r="AT258" s="15">
        <v>4.8</v>
      </c>
      <c r="AU258" s="15">
        <v>12.6</v>
      </c>
      <c r="AV258" s="15">
        <v>12.6</v>
      </c>
      <c r="AW258" s="15" t="s">
        <v>25</v>
      </c>
      <c r="AX258" s="10" t="s">
        <v>6</v>
      </c>
      <c r="AY258" s="10" t="str">
        <f>IFERROR(VLOOKUP(B258,Sales!$B$4:$H$2834,7,FALSE),"Not Found")</f>
        <v>Investor Owned</v>
      </c>
      <c r="AZ258" s="30">
        <f>IFERROR(SUMIFS(Sales!$K$4:$K$2834,Sales!$B$4:$B$2834,$B258,Sales!$G$4:$G$2834,$D258),"")</f>
        <v>12185438</v>
      </c>
      <c r="BA258" s="30">
        <f>IFERROR(SUMIFS(Sales!$N$4:$N$2834,Sales!$B$4:$B$2834,$B258,Sales!$G$4:$G$2834,$D258),"")</f>
        <v>11764560</v>
      </c>
      <c r="BB258" s="30">
        <f>IFERROR(SUMIFS(Sales!$Q$4:$Q$2834,Sales!$B$4:$B$2834,$B258,Sales!$G$4:$G$2834,$D258),"")</f>
        <v>9350208</v>
      </c>
      <c r="BC258" s="30">
        <f t="shared" si="91"/>
        <v>33300206</v>
      </c>
      <c r="BD258" s="33"/>
      <c r="BE258" s="35">
        <f t="shared" si="92"/>
        <v>2.8312482489345068E-2</v>
      </c>
      <c r="BF258" s="35">
        <f t="shared" si="93"/>
        <v>1.235685822504199E-2</v>
      </c>
      <c r="BG258" s="35">
        <f t="shared" si="94"/>
        <v>9.5291997782295332E-3</v>
      </c>
      <c r="BH258" s="35">
        <f t="shared" si="95"/>
        <v>1.7401483942772005E-2</v>
      </c>
      <c r="BJ258" s="31">
        <f>IFERROR(SUMIFS(Sales!$J$4:$J$2834,Sales!$B$4:$B$2834,$B258,Sales!$G$4:$G$2834,$D258),"")</f>
        <v>1459579.7</v>
      </c>
      <c r="BK258" s="31">
        <f>IFERROR(SUMIFS(Sales!$M$4:$M$2834,Sales!$B$4:$B$2834,$B258,Sales!$G$4:$G$2834,$D258),"")</f>
        <v>653358.30000000005</v>
      </c>
      <c r="BL258" s="31">
        <f>IFERROR(SUMIFS(Sales!$P$4:$P$2834,Sales!$B$4:$B$2834,$B258,Sales!$G$4:$G$2834,$D258),"")</f>
        <v>165475.20000000001</v>
      </c>
      <c r="BM258" s="31">
        <f t="shared" si="96"/>
        <v>2278413.2000000002</v>
      </c>
      <c r="BP258" s="36">
        <f t="shared" si="97"/>
        <v>0.84641723734758645</v>
      </c>
      <c r="BQ258" s="36">
        <f t="shared" si="98"/>
        <v>0.15358276265241355</v>
      </c>
      <c r="BR258" s="36">
        <f t="shared" si="99"/>
        <v>0.88379287155346331</v>
      </c>
      <c r="BS258" s="36">
        <f t="shared" si="100"/>
        <v>0.11620712844653665</v>
      </c>
      <c r="BV258" s="38">
        <f t="shared" si="119"/>
        <v>2.2207129527271791E-2</v>
      </c>
      <c r="BW258" s="37">
        <f t="shared" si="120"/>
        <v>1.9626502773867242E-2</v>
      </c>
      <c r="BX258" s="37">
        <f t="shared" si="121"/>
        <v>2.5806267534045496E-3</v>
      </c>
      <c r="CB258" s="38">
        <f t="shared" si="122"/>
        <v>3.4566339719189071E-2</v>
      </c>
      <c r="CC258" s="37">
        <f t="shared" si="123"/>
        <v>2.925754577033416E-2</v>
      </c>
      <c r="CD258" s="37">
        <f t="shared" si="124"/>
        <v>5.3087939488549105E-3</v>
      </c>
    </row>
    <row r="259" spans="1:82" x14ac:dyDescent="0.35">
      <c r="A259" s="8">
        <v>2020</v>
      </c>
      <c r="B259" s="9">
        <v>13630</v>
      </c>
      <c r="C259" s="10" t="s">
        <v>401</v>
      </c>
      <c r="D259" s="10" t="s">
        <v>87</v>
      </c>
      <c r="E259" s="10" t="s">
        <v>88</v>
      </c>
      <c r="F259" s="11">
        <v>1128.6300000000001</v>
      </c>
      <c r="G259" s="11">
        <v>1550.99</v>
      </c>
      <c r="H259" s="11">
        <v>324.89</v>
      </c>
      <c r="I259" s="11" t="s">
        <v>25</v>
      </c>
      <c r="J259" s="11">
        <v>3004.51</v>
      </c>
      <c r="K259" s="12">
        <v>0.18</v>
      </c>
      <c r="L259" s="12">
        <v>1.01</v>
      </c>
      <c r="M259" s="12">
        <v>0.43</v>
      </c>
      <c r="N259" s="12" t="s">
        <v>25</v>
      </c>
      <c r="O259" s="12">
        <v>1.62</v>
      </c>
      <c r="P259" s="13">
        <v>10835.88</v>
      </c>
      <c r="Q259" s="13">
        <v>14942.85</v>
      </c>
      <c r="R259" s="13">
        <v>4153.32</v>
      </c>
      <c r="S259" s="13" t="s">
        <v>25</v>
      </c>
      <c r="T259" s="13">
        <v>29932.05</v>
      </c>
      <c r="U259" s="14">
        <v>0.18</v>
      </c>
      <c r="V259" s="14">
        <v>0.9</v>
      </c>
      <c r="W259" s="14">
        <v>0.31</v>
      </c>
      <c r="X259" s="14" t="s">
        <v>25</v>
      </c>
      <c r="Y259" s="14">
        <v>1.39</v>
      </c>
      <c r="Z259" s="11">
        <v>192.7</v>
      </c>
      <c r="AA259" s="11">
        <v>301.00900000000001</v>
      </c>
      <c r="AB259" s="11">
        <v>98.906999999999996</v>
      </c>
      <c r="AC259" s="11" t="s">
        <v>25</v>
      </c>
      <c r="AD259" s="11">
        <v>592.61599999999999</v>
      </c>
      <c r="AE259" s="11">
        <v>123.87</v>
      </c>
      <c r="AF259" s="11">
        <v>79</v>
      </c>
      <c r="AG259" s="11">
        <v>31</v>
      </c>
      <c r="AH259" s="11" t="s">
        <v>25</v>
      </c>
      <c r="AI259" s="11">
        <v>233.87</v>
      </c>
      <c r="AJ259" s="13">
        <v>192.7</v>
      </c>
      <c r="AK259" s="13">
        <v>301.01</v>
      </c>
      <c r="AL259" s="13">
        <v>98.906999999999996</v>
      </c>
      <c r="AM259" s="13" t="s">
        <v>25</v>
      </c>
      <c r="AN259" s="13">
        <v>592.61699999999996</v>
      </c>
      <c r="AO259" s="13">
        <v>123.87</v>
      </c>
      <c r="AP259" s="13">
        <v>79</v>
      </c>
      <c r="AQ259" s="13">
        <v>31</v>
      </c>
      <c r="AR259" s="13" t="s">
        <v>25</v>
      </c>
      <c r="AS259" s="13">
        <v>233.87</v>
      </c>
      <c r="AT259" s="15">
        <v>9.6</v>
      </c>
      <c r="AU259" s="15">
        <v>9.6300000000000008</v>
      </c>
      <c r="AV259" s="15">
        <v>12.78</v>
      </c>
      <c r="AW259" s="15" t="s">
        <v>25</v>
      </c>
      <c r="AX259" s="10" t="s">
        <v>6</v>
      </c>
      <c r="AY259" s="10" t="str">
        <f>IFERROR(VLOOKUP(B259,Sales!$B$4:$H$2834,7,FALSE),"Not Found")</f>
        <v>Not Found</v>
      </c>
      <c r="AZ259" s="30">
        <f>IFERROR(SUMIFS(Sales!$K$4:$K$2834,Sales!$B$4:$B$2834,$B259,Sales!$G$4:$G$2834,$D259),"")</f>
        <v>0</v>
      </c>
      <c r="BA259" s="30">
        <f>IFERROR(SUMIFS(Sales!$N$4:$N$2834,Sales!$B$4:$B$2834,$B259,Sales!$G$4:$G$2834,$D259),"")</f>
        <v>0</v>
      </c>
      <c r="BB259" s="30">
        <f>IFERROR(SUMIFS(Sales!$Q$4:$Q$2834,Sales!$B$4:$B$2834,$B259,Sales!$G$4:$G$2834,$D259),"")</f>
        <v>0</v>
      </c>
      <c r="BC259" s="30">
        <f t="shared" si="91"/>
        <v>0</v>
      </c>
      <c r="BD259" s="33"/>
      <c r="BE259" s="35" t="str">
        <f t="shared" si="92"/>
        <v/>
      </c>
      <c r="BF259" s="35" t="str">
        <f t="shared" si="93"/>
        <v/>
      </c>
      <c r="BG259" s="35" t="str">
        <f t="shared" si="94"/>
        <v/>
      </c>
      <c r="BH259" s="35" t="str">
        <f t="shared" si="95"/>
        <v/>
      </c>
      <c r="BJ259" s="31">
        <f>IFERROR(SUMIFS(Sales!$J$4:$J$2834,Sales!$B$4:$B$2834,$B259,Sales!$G$4:$G$2834,$D259),"")</f>
        <v>0</v>
      </c>
      <c r="BK259" s="31">
        <f>IFERROR(SUMIFS(Sales!$M$4:$M$2834,Sales!$B$4:$B$2834,$B259,Sales!$G$4:$G$2834,$D259),"")</f>
        <v>0</v>
      </c>
      <c r="BL259" s="31">
        <f>IFERROR(SUMIFS(Sales!$P$4:$P$2834,Sales!$B$4:$B$2834,$B259,Sales!$G$4:$G$2834,$D259),"")</f>
        <v>0</v>
      </c>
      <c r="BM259" s="31">
        <f t="shared" si="96"/>
        <v>0</v>
      </c>
      <c r="BP259" s="36">
        <f t="shared" si="97"/>
        <v>0.60871213317749628</v>
      </c>
      <c r="BQ259" s="36">
        <f t="shared" si="98"/>
        <v>0.39128786682250372</v>
      </c>
      <c r="BR259" s="36">
        <f t="shared" si="99"/>
        <v>0.78427819483993444</v>
      </c>
      <c r="BS259" s="36">
        <f t="shared" si="100"/>
        <v>0.21572180516006559</v>
      </c>
    </row>
    <row r="260" spans="1:82" x14ac:dyDescent="0.35">
      <c r="A260" s="8">
        <v>2020</v>
      </c>
      <c r="B260" s="9">
        <v>13664</v>
      </c>
      <c r="C260" s="10" t="s">
        <v>402</v>
      </c>
      <c r="D260" s="10" t="s">
        <v>114</v>
      </c>
      <c r="E260" s="10" t="s">
        <v>54</v>
      </c>
      <c r="F260" s="11">
        <v>926</v>
      </c>
      <c r="G260" s="11">
        <v>973</v>
      </c>
      <c r="H260" s="11">
        <v>112</v>
      </c>
      <c r="I260" s="11">
        <v>0</v>
      </c>
      <c r="J260" s="11">
        <v>2011</v>
      </c>
      <c r="K260" s="12">
        <v>0.21</v>
      </c>
      <c r="L260" s="12">
        <v>0.15</v>
      </c>
      <c r="M260" s="12">
        <v>0</v>
      </c>
      <c r="N260" s="12">
        <v>0</v>
      </c>
      <c r="O260" s="12">
        <v>0.36</v>
      </c>
      <c r="P260" s="13">
        <v>15311</v>
      </c>
      <c r="Q260" s="13">
        <v>10719</v>
      </c>
      <c r="R260" s="13">
        <v>934</v>
      </c>
      <c r="S260" s="13">
        <v>0</v>
      </c>
      <c r="T260" s="13">
        <v>26964</v>
      </c>
      <c r="U260" s="14">
        <v>0.21</v>
      </c>
      <c r="V260" s="14">
        <v>0.15</v>
      </c>
      <c r="W260" s="14">
        <v>0</v>
      </c>
      <c r="X260" s="14">
        <v>0</v>
      </c>
      <c r="Y260" s="14">
        <v>0.36</v>
      </c>
      <c r="Z260" s="11">
        <v>296</v>
      </c>
      <c r="AA260" s="11">
        <v>44</v>
      </c>
      <c r="AB260" s="11">
        <v>9</v>
      </c>
      <c r="AC260" s="11">
        <v>0</v>
      </c>
      <c r="AD260" s="11">
        <v>349</v>
      </c>
      <c r="AE260" s="11">
        <v>35</v>
      </c>
      <c r="AF260" s="11">
        <v>36</v>
      </c>
      <c r="AG260" s="11">
        <v>4</v>
      </c>
      <c r="AH260" s="11">
        <v>0</v>
      </c>
      <c r="AI260" s="11">
        <v>75</v>
      </c>
      <c r="AJ260" s="13">
        <v>296</v>
      </c>
      <c r="AK260" s="13">
        <v>44</v>
      </c>
      <c r="AL260" s="13">
        <v>9</v>
      </c>
      <c r="AM260" s="13">
        <v>0</v>
      </c>
      <c r="AN260" s="13">
        <v>349</v>
      </c>
      <c r="AO260" s="13">
        <v>35</v>
      </c>
      <c r="AP260" s="13">
        <v>36</v>
      </c>
      <c r="AQ260" s="13">
        <v>4</v>
      </c>
      <c r="AR260" s="13">
        <v>0</v>
      </c>
      <c r="AS260" s="13">
        <v>75</v>
      </c>
      <c r="AT260" s="15">
        <v>16.54</v>
      </c>
      <c r="AU260" s="15">
        <v>11.02</v>
      </c>
      <c r="AV260" s="15">
        <v>8.31</v>
      </c>
      <c r="AW260" s="15">
        <v>0</v>
      </c>
      <c r="AX260" s="10" t="s">
        <v>6</v>
      </c>
      <c r="AY260" s="10" t="str">
        <f>IFERROR(VLOOKUP(B260,Sales!$B$4:$H$2834,7,FALSE),"Not Found")</f>
        <v>Political Subdivision</v>
      </c>
      <c r="AZ260" s="30">
        <f>IFERROR(SUMIFS(Sales!$K$4:$K$2834,Sales!$B$4:$B$2834,$B260,Sales!$G$4:$G$2834,$D260),"")</f>
        <v>317315</v>
      </c>
      <c r="BA260" s="30">
        <f>IFERROR(SUMIFS(Sales!$N$4:$N$2834,Sales!$B$4:$B$2834,$B260,Sales!$G$4:$G$2834,$D260),"")</f>
        <v>89499</v>
      </c>
      <c r="BB260" s="30">
        <f>IFERROR(SUMIFS(Sales!$Q$4:$Q$2834,Sales!$B$4:$B$2834,$B260,Sales!$G$4:$G$2834,$D260),"")</f>
        <v>537225</v>
      </c>
      <c r="BC260" s="30">
        <f t="shared" si="91"/>
        <v>944039</v>
      </c>
      <c r="BD260" s="33"/>
      <c r="BE260" s="35">
        <f t="shared" si="92"/>
        <v>2.9182358224477253E-3</v>
      </c>
      <c r="BF260" s="35">
        <f t="shared" si="93"/>
        <v>1.0871629850612855E-2</v>
      </c>
      <c r="BG260" s="35">
        <f t="shared" si="94"/>
        <v>2.0847875657313043E-4</v>
      </c>
      <c r="BH260" s="35">
        <f t="shared" si="95"/>
        <v>2.1302086036699753E-3</v>
      </c>
      <c r="BJ260" s="31">
        <f>IFERROR(SUMIFS(Sales!$J$4:$J$2834,Sales!$B$4:$B$2834,$B260,Sales!$G$4:$G$2834,$D260),"")</f>
        <v>28669.200000000001</v>
      </c>
      <c r="BK260" s="31">
        <f>IFERROR(SUMIFS(Sales!$M$4:$M$2834,Sales!$B$4:$B$2834,$B260,Sales!$G$4:$G$2834,$D260),"")</f>
        <v>9660</v>
      </c>
      <c r="BL260" s="31">
        <f>IFERROR(SUMIFS(Sales!$P$4:$P$2834,Sales!$B$4:$B$2834,$B260,Sales!$G$4:$G$2834,$D260),"")</f>
        <v>37457.300000000003</v>
      </c>
      <c r="BM260" s="31">
        <f t="shared" si="96"/>
        <v>75786.5</v>
      </c>
      <c r="BP260" s="36">
        <f t="shared" si="97"/>
        <v>0.89425981873111782</v>
      </c>
      <c r="BQ260" s="36">
        <f t="shared" si="98"/>
        <v>0.10574018126888217</v>
      </c>
      <c r="BR260" s="36">
        <f t="shared" si="99"/>
        <v>0.56989247311827962</v>
      </c>
      <c r="BS260" s="36">
        <f t="shared" si="100"/>
        <v>0.43010752688172044</v>
      </c>
    </row>
    <row r="261" spans="1:82" x14ac:dyDescent="0.35">
      <c r="A261" s="8">
        <v>2020</v>
      </c>
      <c r="B261" s="9">
        <v>13676</v>
      </c>
      <c r="C261" s="10" t="s">
        <v>403</v>
      </c>
      <c r="D261" s="10" t="s">
        <v>51</v>
      </c>
      <c r="E261" s="10" t="s">
        <v>36</v>
      </c>
      <c r="F261" s="11">
        <v>328.005</v>
      </c>
      <c r="G261" s="11" t="s">
        <v>25</v>
      </c>
      <c r="H261" s="11" t="s">
        <v>25</v>
      </c>
      <c r="I261" s="11" t="s">
        <v>25</v>
      </c>
      <c r="J261" s="11">
        <v>328.005</v>
      </c>
      <c r="K261" s="12">
        <v>0.48399999999999999</v>
      </c>
      <c r="L261" s="12" t="s">
        <v>25</v>
      </c>
      <c r="M261" s="12" t="s">
        <v>25</v>
      </c>
      <c r="N261" s="12" t="s">
        <v>25</v>
      </c>
      <c r="O261" s="12">
        <v>0.48399999999999999</v>
      </c>
      <c r="P261" s="13">
        <v>2755.7179999999998</v>
      </c>
      <c r="Q261" s="13" t="s">
        <v>25</v>
      </c>
      <c r="R261" s="13" t="s">
        <v>25</v>
      </c>
      <c r="S261" s="13" t="s">
        <v>25</v>
      </c>
      <c r="T261" s="13">
        <v>2755.7179999999998</v>
      </c>
      <c r="U261" s="14">
        <v>0.48399999999999999</v>
      </c>
      <c r="V261" s="14" t="s">
        <v>25</v>
      </c>
      <c r="W261" s="14" t="s">
        <v>25</v>
      </c>
      <c r="X261" s="14" t="s">
        <v>25</v>
      </c>
      <c r="Y261" s="14">
        <v>0.48399999999999999</v>
      </c>
      <c r="Z261" s="11" t="s">
        <v>25</v>
      </c>
      <c r="AA261" s="11" t="s">
        <v>25</v>
      </c>
      <c r="AB261" s="11" t="s">
        <v>25</v>
      </c>
      <c r="AC261" s="11" t="s">
        <v>25</v>
      </c>
      <c r="AD261" s="11" t="s">
        <v>25</v>
      </c>
      <c r="AE261" s="11">
        <v>59.93</v>
      </c>
      <c r="AF261" s="11" t="s">
        <v>25</v>
      </c>
      <c r="AG261" s="11" t="s">
        <v>25</v>
      </c>
      <c r="AH261" s="11" t="s">
        <v>25</v>
      </c>
      <c r="AI261" s="11">
        <v>59.93</v>
      </c>
      <c r="AJ261" s="13" t="s">
        <v>25</v>
      </c>
      <c r="AK261" s="13" t="s">
        <v>25</v>
      </c>
      <c r="AL261" s="13" t="s">
        <v>25</v>
      </c>
      <c r="AM261" s="13" t="s">
        <v>25</v>
      </c>
      <c r="AN261" s="13" t="s">
        <v>25</v>
      </c>
      <c r="AO261" s="13">
        <v>166.19200000000001</v>
      </c>
      <c r="AP261" s="13" t="s">
        <v>25</v>
      </c>
      <c r="AQ261" s="13" t="s">
        <v>25</v>
      </c>
      <c r="AR261" s="13" t="s">
        <v>25</v>
      </c>
      <c r="AS261" s="13">
        <v>166.19200000000001</v>
      </c>
      <c r="AT261" s="15">
        <v>10</v>
      </c>
      <c r="AU261" s="15" t="s">
        <v>25</v>
      </c>
      <c r="AV261" s="15" t="s">
        <v>25</v>
      </c>
      <c r="AW261" s="15" t="s">
        <v>25</v>
      </c>
      <c r="AX261" s="10" t="s">
        <v>6</v>
      </c>
      <c r="AY261" s="10" t="str">
        <f>IFERROR(VLOOKUP(B261,Sales!$B$4:$H$2834,7,FALSE),"Not Found")</f>
        <v>Cooperative</v>
      </c>
      <c r="AZ261" s="30">
        <f>IFERROR(SUMIFS(Sales!$K$4:$K$2834,Sales!$B$4:$B$2834,$B261,Sales!$G$4:$G$2834,$D261),"")</f>
        <v>406136</v>
      </c>
      <c r="BA261" s="30">
        <f>IFERROR(SUMIFS(Sales!$N$4:$N$2834,Sales!$B$4:$B$2834,$B261,Sales!$G$4:$G$2834,$D261),"")</f>
        <v>99911</v>
      </c>
      <c r="BB261" s="30">
        <f>IFERROR(SUMIFS(Sales!$Q$4:$Q$2834,Sales!$B$4:$B$2834,$B261,Sales!$G$4:$G$2834,$D261),"")</f>
        <v>95469</v>
      </c>
      <c r="BC261" s="30">
        <f t="shared" ref="BC261:BC324" si="125">SUM(AZ261:BB261)</f>
        <v>601516</v>
      </c>
      <c r="BD261" s="33"/>
      <c r="BE261" s="35">
        <f t="shared" ref="BE261:BE324" si="126">IFERROR(F261/AZ261,"")</f>
        <v>8.0762355467134156E-4</v>
      </c>
      <c r="BF261" s="35" t="str">
        <f t="shared" ref="BF261:BF324" si="127">IFERROR(G261/BA261,"")</f>
        <v/>
      </c>
      <c r="BG261" s="35" t="str">
        <f t="shared" ref="BG261:BG324" si="128">IFERROR(H261/BB261,"")</f>
        <v/>
      </c>
      <c r="BH261" s="35">
        <f t="shared" ref="BH261:BH324" si="129">IFERROR(SUM(F261:H261)/BC261,"")</f>
        <v>5.4529721570166045E-4</v>
      </c>
      <c r="BJ261" s="31">
        <f>IFERROR(SUMIFS(Sales!$J$4:$J$2834,Sales!$B$4:$B$2834,$B261,Sales!$G$4:$G$2834,$D261),"")</f>
        <v>45887.8</v>
      </c>
      <c r="BK261" s="31">
        <f>IFERROR(SUMIFS(Sales!$M$4:$M$2834,Sales!$B$4:$B$2834,$B261,Sales!$G$4:$G$2834,$D261),"")</f>
        <v>9910.9</v>
      </c>
      <c r="BL261" s="31">
        <f>IFERROR(SUMIFS(Sales!$P$4:$P$2834,Sales!$B$4:$B$2834,$B261,Sales!$G$4:$G$2834,$D261),"")</f>
        <v>6821</v>
      </c>
      <c r="BM261" s="31">
        <f t="shared" ref="BM261:BM324" si="130">SUM(BJ261:BL261)</f>
        <v>62619.700000000004</v>
      </c>
      <c r="BP261" s="36" t="str">
        <f t="shared" ref="BP261:BP324" si="131">IFERROR(Z261/(Z261+AE261),"")</f>
        <v/>
      </c>
      <c r="BQ261" s="36" t="str">
        <f t="shared" ref="BQ261:BQ324" si="132">IFERROR(AE261/(Z261+AE261),"")</f>
        <v/>
      </c>
      <c r="BR261" s="36" t="str">
        <f t="shared" ref="BR261:BR324" si="133">IFERROR((AA261+AB261)/(AA261+AB261+AF261+AG261),"")</f>
        <v/>
      </c>
      <c r="BS261" s="36" t="str">
        <f t="shared" ref="BS261:BS324" si="134">IFERROR((AF261+AG261)/(AA261+AB261+AF261+AG261),"")</f>
        <v/>
      </c>
    </row>
    <row r="262" spans="1:82" x14ac:dyDescent="0.35">
      <c r="A262" s="8">
        <v>2020</v>
      </c>
      <c r="B262" s="9">
        <v>13687</v>
      </c>
      <c r="C262" s="10" t="s">
        <v>404</v>
      </c>
      <c r="D262" s="10" t="s">
        <v>87</v>
      </c>
      <c r="E262" s="10" t="s">
        <v>108</v>
      </c>
      <c r="F262" s="11">
        <v>586.98</v>
      </c>
      <c r="G262" s="11">
        <v>123</v>
      </c>
      <c r="H262" s="11">
        <v>140</v>
      </c>
      <c r="I262" s="11" t="s">
        <v>25</v>
      </c>
      <c r="J262" s="11">
        <v>849.98</v>
      </c>
      <c r="K262" s="12">
        <v>0.36</v>
      </c>
      <c r="L262" s="12">
        <v>0.41</v>
      </c>
      <c r="M262" s="12">
        <v>0.7</v>
      </c>
      <c r="N262" s="12" t="s">
        <v>25</v>
      </c>
      <c r="O262" s="12">
        <v>1.47</v>
      </c>
      <c r="P262" s="13">
        <v>4351.9399999999996</v>
      </c>
      <c r="Q262" s="13">
        <v>369</v>
      </c>
      <c r="R262" s="13">
        <v>420</v>
      </c>
      <c r="S262" s="13" t="s">
        <v>25</v>
      </c>
      <c r="T262" s="13">
        <v>5140.9399999999996</v>
      </c>
      <c r="U262" s="14">
        <v>0.32</v>
      </c>
      <c r="V262" s="14">
        <v>0.25</v>
      </c>
      <c r="W262" s="14">
        <v>0.42</v>
      </c>
      <c r="X262" s="14" t="s">
        <v>25</v>
      </c>
      <c r="Y262" s="14">
        <v>0.99</v>
      </c>
      <c r="Z262" s="11">
        <v>10</v>
      </c>
      <c r="AA262" s="11">
        <v>0</v>
      </c>
      <c r="AB262" s="11">
        <v>0</v>
      </c>
      <c r="AC262" s="11" t="s">
        <v>25</v>
      </c>
      <c r="AD262" s="11">
        <v>10</v>
      </c>
      <c r="AE262" s="11">
        <v>149.16999999999999</v>
      </c>
      <c r="AF262" s="11">
        <v>82</v>
      </c>
      <c r="AG262" s="11">
        <v>14</v>
      </c>
      <c r="AH262" s="11" t="s">
        <v>25</v>
      </c>
      <c r="AI262" s="11">
        <v>245.17</v>
      </c>
      <c r="AJ262" s="13">
        <v>10</v>
      </c>
      <c r="AK262" s="13">
        <v>0</v>
      </c>
      <c r="AL262" s="13">
        <v>0</v>
      </c>
      <c r="AM262" s="13" t="s">
        <v>25</v>
      </c>
      <c r="AN262" s="13">
        <v>10</v>
      </c>
      <c r="AO262" s="13">
        <v>149.16999999999999</v>
      </c>
      <c r="AP262" s="13">
        <v>82</v>
      </c>
      <c r="AQ262" s="13">
        <v>14</v>
      </c>
      <c r="AR262" s="13" t="s">
        <v>25</v>
      </c>
      <c r="AS262" s="13">
        <v>245.17</v>
      </c>
      <c r="AT262" s="15">
        <v>7.41</v>
      </c>
      <c r="AU262" s="15">
        <v>3</v>
      </c>
      <c r="AV262" s="15">
        <v>3</v>
      </c>
      <c r="AW262" s="15" t="s">
        <v>25</v>
      </c>
      <c r="AX262" s="10" t="s">
        <v>6</v>
      </c>
      <c r="AY262" s="10" t="str">
        <f>IFERROR(VLOOKUP(B262,Sales!$B$4:$H$2834,7,FALSE),"Not Found")</f>
        <v>Not Found</v>
      </c>
      <c r="AZ262" s="30">
        <f>IFERROR(SUMIFS(Sales!$K$4:$K$2834,Sales!$B$4:$B$2834,$B262,Sales!$G$4:$G$2834,$D262),"")</f>
        <v>0</v>
      </c>
      <c r="BA262" s="30">
        <f>IFERROR(SUMIFS(Sales!$N$4:$N$2834,Sales!$B$4:$B$2834,$B262,Sales!$G$4:$G$2834,$D262),"")</f>
        <v>0</v>
      </c>
      <c r="BB262" s="30">
        <f>IFERROR(SUMIFS(Sales!$Q$4:$Q$2834,Sales!$B$4:$B$2834,$B262,Sales!$G$4:$G$2834,$D262),"")</f>
        <v>0</v>
      </c>
      <c r="BC262" s="30">
        <f t="shared" si="125"/>
        <v>0</v>
      </c>
      <c r="BD262" s="33"/>
      <c r="BE262" s="35" t="str">
        <f t="shared" si="126"/>
        <v/>
      </c>
      <c r="BF262" s="35" t="str">
        <f t="shared" si="127"/>
        <v/>
      </c>
      <c r="BG262" s="35" t="str">
        <f t="shared" si="128"/>
        <v/>
      </c>
      <c r="BH262" s="35" t="str">
        <f t="shared" si="129"/>
        <v/>
      </c>
      <c r="BJ262" s="31">
        <f>IFERROR(SUMIFS(Sales!$J$4:$J$2834,Sales!$B$4:$B$2834,$B262,Sales!$G$4:$G$2834,$D262),"")</f>
        <v>0</v>
      </c>
      <c r="BK262" s="31">
        <f>IFERROR(SUMIFS(Sales!$M$4:$M$2834,Sales!$B$4:$B$2834,$B262,Sales!$G$4:$G$2834,$D262),"")</f>
        <v>0</v>
      </c>
      <c r="BL262" s="31">
        <f>IFERROR(SUMIFS(Sales!$P$4:$P$2834,Sales!$B$4:$B$2834,$B262,Sales!$G$4:$G$2834,$D262),"")</f>
        <v>0</v>
      </c>
      <c r="BM262" s="31">
        <f t="shared" si="130"/>
        <v>0</v>
      </c>
      <c r="BP262" s="36">
        <f t="shared" si="131"/>
        <v>6.2825909405038641E-2</v>
      </c>
      <c r="BQ262" s="36">
        <f t="shared" si="132"/>
        <v>0.93717409059496137</v>
      </c>
      <c r="BR262" s="36">
        <f t="shared" si="133"/>
        <v>0</v>
      </c>
      <c r="BS262" s="36">
        <f t="shared" si="134"/>
        <v>1</v>
      </c>
    </row>
    <row r="263" spans="1:82" x14ac:dyDescent="0.35">
      <c r="A263" s="8">
        <v>2020</v>
      </c>
      <c r="B263" s="9">
        <v>13694</v>
      </c>
      <c r="C263" s="10" t="s">
        <v>405</v>
      </c>
      <c r="D263" s="10" t="s">
        <v>355</v>
      </c>
      <c r="E263" s="10" t="s">
        <v>36</v>
      </c>
      <c r="F263" s="11" t="s">
        <v>25</v>
      </c>
      <c r="G263" s="11" t="s">
        <v>25</v>
      </c>
      <c r="H263" s="11" t="s">
        <v>25</v>
      </c>
      <c r="I263" s="11" t="s">
        <v>25</v>
      </c>
      <c r="J263" s="11" t="s">
        <v>25</v>
      </c>
      <c r="K263" s="12" t="s">
        <v>25</v>
      </c>
      <c r="L263" s="12" t="s">
        <v>25</v>
      </c>
      <c r="M263" s="12" t="s">
        <v>25</v>
      </c>
      <c r="N263" s="12" t="s">
        <v>25</v>
      </c>
      <c r="O263" s="12" t="s">
        <v>25</v>
      </c>
      <c r="P263" s="13" t="s">
        <v>25</v>
      </c>
      <c r="Q263" s="13" t="s">
        <v>25</v>
      </c>
      <c r="R263" s="13" t="s">
        <v>25</v>
      </c>
      <c r="S263" s="13" t="s">
        <v>25</v>
      </c>
      <c r="T263" s="13" t="s">
        <v>25</v>
      </c>
      <c r="U263" s="14" t="s">
        <v>25</v>
      </c>
      <c r="V263" s="14" t="s">
        <v>25</v>
      </c>
      <c r="W263" s="14" t="s">
        <v>25</v>
      </c>
      <c r="X263" s="14" t="s">
        <v>25</v>
      </c>
      <c r="Y263" s="14" t="s">
        <v>25</v>
      </c>
      <c r="Z263" s="11" t="s">
        <v>25</v>
      </c>
      <c r="AA263" s="11" t="s">
        <v>25</v>
      </c>
      <c r="AB263" s="11" t="s">
        <v>25</v>
      </c>
      <c r="AC263" s="11" t="s">
        <v>25</v>
      </c>
      <c r="AD263" s="11" t="s">
        <v>25</v>
      </c>
      <c r="AE263" s="11" t="s">
        <v>25</v>
      </c>
      <c r="AF263" s="11" t="s">
        <v>25</v>
      </c>
      <c r="AG263" s="11" t="s">
        <v>25</v>
      </c>
      <c r="AH263" s="11" t="s">
        <v>25</v>
      </c>
      <c r="AI263" s="11" t="s">
        <v>25</v>
      </c>
      <c r="AJ263" s="13" t="s">
        <v>25</v>
      </c>
      <c r="AK263" s="13" t="s">
        <v>25</v>
      </c>
      <c r="AL263" s="13" t="s">
        <v>25</v>
      </c>
      <c r="AM263" s="13" t="s">
        <v>25</v>
      </c>
      <c r="AN263" s="13" t="s">
        <v>25</v>
      </c>
      <c r="AO263" s="13" t="s">
        <v>25</v>
      </c>
      <c r="AP263" s="13" t="s">
        <v>25</v>
      </c>
      <c r="AQ263" s="13" t="s">
        <v>25</v>
      </c>
      <c r="AR263" s="13" t="s">
        <v>25</v>
      </c>
      <c r="AS263" s="13" t="s">
        <v>25</v>
      </c>
      <c r="AT263" s="15" t="s">
        <v>25</v>
      </c>
      <c r="AU263" s="15" t="s">
        <v>25</v>
      </c>
      <c r="AV263" s="15" t="s">
        <v>25</v>
      </c>
      <c r="AW263" s="15" t="s">
        <v>25</v>
      </c>
      <c r="AX263" s="10" t="s">
        <v>6</v>
      </c>
      <c r="AY263" s="10" t="str">
        <f>IFERROR(VLOOKUP(B263,Sales!$B$4:$H$2834,7,FALSE),"Not Found")</f>
        <v>Cooperative</v>
      </c>
      <c r="AZ263" s="30">
        <f>IFERROR(SUMIFS(Sales!$K$4:$K$2834,Sales!$B$4:$B$2834,$B263,Sales!$G$4:$G$2834,$D263),"")</f>
        <v>137473</v>
      </c>
      <c r="BA263" s="30">
        <f>IFERROR(SUMIFS(Sales!$N$4:$N$2834,Sales!$B$4:$B$2834,$B263,Sales!$G$4:$G$2834,$D263),"")</f>
        <v>73257</v>
      </c>
      <c r="BB263" s="30">
        <f>IFERROR(SUMIFS(Sales!$Q$4:$Q$2834,Sales!$B$4:$B$2834,$B263,Sales!$G$4:$G$2834,$D263),"")</f>
        <v>10234</v>
      </c>
      <c r="BC263" s="30">
        <f t="shared" si="125"/>
        <v>220964</v>
      </c>
      <c r="BD263" s="33"/>
      <c r="BE263" s="35" t="str">
        <f t="shared" si="126"/>
        <v/>
      </c>
      <c r="BF263" s="35" t="str">
        <f t="shared" si="127"/>
        <v/>
      </c>
      <c r="BG263" s="35" t="str">
        <f t="shared" si="128"/>
        <v/>
      </c>
      <c r="BH263" s="35">
        <f t="shared" si="129"/>
        <v>0</v>
      </c>
      <c r="BJ263" s="31">
        <f>IFERROR(SUMIFS(Sales!$J$4:$J$2834,Sales!$B$4:$B$2834,$B263,Sales!$G$4:$G$2834,$D263),"")</f>
        <v>13326.7</v>
      </c>
      <c r="BK263" s="31">
        <f>IFERROR(SUMIFS(Sales!$M$4:$M$2834,Sales!$B$4:$B$2834,$B263,Sales!$G$4:$G$2834,$D263),"")</f>
        <v>9572.2999999999993</v>
      </c>
      <c r="BL263" s="31">
        <f>IFERROR(SUMIFS(Sales!$P$4:$P$2834,Sales!$B$4:$B$2834,$B263,Sales!$G$4:$G$2834,$D263),"")</f>
        <v>775.3</v>
      </c>
      <c r="BM263" s="31">
        <f t="shared" si="130"/>
        <v>23674.3</v>
      </c>
      <c r="BP263" s="36" t="str">
        <f t="shared" si="131"/>
        <v/>
      </c>
      <c r="BQ263" s="36" t="str">
        <f t="shared" si="132"/>
        <v/>
      </c>
      <c r="BR263" s="36" t="str">
        <f t="shared" si="133"/>
        <v/>
      </c>
      <c r="BS263" s="36" t="str">
        <f t="shared" si="134"/>
        <v/>
      </c>
    </row>
    <row r="264" spans="1:82" x14ac:dyDescent="0.35">
      <c r="A264" s="8">
        <v>2020</v>
      </c>
      <c r="B264" s="9">
        <v>13725</v>
      </c>
      <c r="C264" s="10" t="s">
        <v>406</v>
      </c>
      <c r="D264" s="10" t="s">
        <v>114</v>
      </c>
      <c r="E264" s="10" t="s">
        <v>54</v>
      </c>
      <c r="F264" s="11">
        <v>105.258</v>
      </c>
      <c r="G264" s="11">
        <v>617.25</v>
      </c>
      <c r="H264" s="11" t="s">
        <v>25</v>
      </c>
      <c r="I264" s="11" t="s">
        <v>25</v>
      </c>
      <c r="J264" s="11">
        <v>722.50800000000004</v>
      </c>
      <c r="K264" s="12">
        <v>3.7999999999999999E-2</v>
      </c>
      <c r="L264" s="12">
        <v>8.7999999999999995E-2</v>
      </c>
      <c r="M264" s="12" t="s">
        <v>25</v>
      </c>
      <c r="N264" s="12" t="s">
        <v>25</v>
      </c>
      <c r="O264" s="12">
        <v>0.126</v>
      </c>
      <c r="P264" s="13">
        <v>960.79700000000003</v>
      </c>
      <c r="Q264" s="13">
        <v>6789.75</v>
      </c>
      <c r="R264" s="13" t="s">
        <v>25</v>
      </c>
      <c r="S264" s="13" t="s">
        <v>25</v>
      </c>
      <c r="T264" s="13">
        <v>7750.5469999999996</v>
      </c>
      <c r="U264" s="14">
        <v>3.7999999999999999E-2</v>
      </c>
      <c r="V264" s="14">
        <v>8.7999999999999995E-2</v>
      </c>
      <c r="W264" s="14" t="s">
        <v>25</v>
      </c>
      <c r="X264" s="14" t="s">
        <v>25</v>
      </c>
      <c r="Y264" s="14">
        <v>0.126</v>
      </c>
      <c r="Z264" s="11">
        <v>27.625</v>
      </c>
      <c r="AA264" s="11">
        <v>29.794</v>
      </c>
      <c r="AB264" s="11" t="s">
        <v>25</v>
      </c>
      <c r="AC264" s="11" t="s">
        <v>25</v>
      </c>
      <c r="AD264" s="11">
        <v>57.418999999999997</v>
      </c>
      <c r="AE264" s="11">
        <v>2.5550000000000002</v>
      </c>
      <c r="AF264" s="11">
        <v>14.983000000000001</v>
      </c>
      <c r="AG264" s="11" t="s">
        <v>25</v>
      </c>
      <c r="AH264" s="11" t="s">
        <v>25</v>
      </c>
      <c r="AI264" s="11">
        <v>17.538</v>
      </c>
      <c r="AJ264" s="13">
        <v>27.625</v>
      </c>
      <c r="AK264" s="13">
        <v>29.794</v>
      </c>
      <c r="AL264" s="13" t="s">
        <v>25</v>
      </c>
      <c r="AM264" s="13" t="s">
        <v>25</v>
      </c>
      <c r="AN264" s="13">
        <v>57.418999999999997</v>
      </c>
      <c r="AO264" s="13">
        <v>2.5550000000000002</v>
      </c>
      <c r="AP264" s="13">
        <v>14.983000000000001</v>
      </c>
      <c r="AQ264" s="13" t="s">
        <v>25</v>
      </c>
      <c r="AR264" s="13" t="s">
        <v>25</v>
      </c>
      <c r="AS264" s="13">
        <v>17.538</v>
      </c>
      <c r="AT264" s="15">
        <v>9.1280000000000001</v>
      </c>
      <c r="AU264" s="15">
        <v>11</v>
      </c>
      <c r="AV264" s="15" t="s">
        <v>25</v>
      </c>
      <c r="AW264" s="15" t="s">
        <v>25</v>
      </c>
      <c r="AX264" s="10" t="s">
        <v>6</v>
      </c>
      <c r="AY264" s="10" t="str">
        <f>IFERROR(VLOOKUP(B264,Sales!$B$4:$H$2834,7,FALSE),"Not Found")</f>
        <v>Municipal</v>
      </c>
      <c r="AZ264" s="30">
        <f>IFERROR(SUMIFS(Sales!$K$4:$K$2834,Sales!$B$4:$B$2834,$B264,Sales!$G$4:$G$2834,$D264),"")</f>
        <v>118827</v>
      </c>
      <c r="BA264" s="30">
        <f>IFERROR(SUMIFS(Sales!$N$4:$N$2834,Sales!$B$4:$B$2834,$B264,Sales!$G$4:$G$2834,$D264),"")</f>
        <v>128198</v>
      </c>
      <c r="BB264" s="30">
        <f>IFERROR(SUMIFS(Sales!$Q$4:$Q$2834,Sales!$B$4:$B$2834,$B264,Sales!$G$4:$G$2834,$D264),"")</f>
        <v>36674</v>
      </c>
      <c r="BC264" s="30">
        <f t="shared" si="125"/>
        <v>283699</v>
      </c>
      <c r="BD264" s="33"/>
      <c r="BE264" s="35">
        <f t="shared" si="126"/>
        <v>8.8580878083263897E-4</v>
      </c>
      <c r="BF264" s="35">
        <f t="shared" si="127"/>
        <v>4.8148177038643348E-3</v>
      </c>
      <c r="BG264" s="35" t="str">
        <f t="shared" si="128"/>
        <v/>
      </c>
      <c r="BH264" s="35">
        <f t="shared" si="129"/>
        <v>2.5467414407523469E-3</v>
      </c>
      <c r="BJ264" s="31">
        <f>IFERROR(SUMIFS(Sales!$J$4:$J$2834,Sales!$B$4:$B$2834,$B264,Sales!$G$4:$G$2834,$D264),"")</f>
        <v>12562</v>
      </c>
      <c r="BK264" s="31">
        <f>IFERROR(SUMIFS(Sales!$M$4:$M$2834,Sales!$B$4:$B$2834,$B264,Sales!$G$4:$G$2834,$D264),"")</f>
        <v>12353</v>
      </c>
      <c r="BL264" s="31">
        <f>IFERROR(SUMIFS(Sales!$P$4:$P$2834,Sales!$B$4:$B$2834,$B264,Sales!$G$4:$G$2834,$D264),"")</f>
        <v>1920</v>
      </c>
      <c r="BM264" s="31">
        <f t="shared" si="130"/>
        <v>26835</v>
      </c>
      <c r="BP264" s="36">
        <f t="shared" si="131"/>
        <v>0.9153412856196157</v>
      </c>
      <c r="BQ264" s="36">
        <f t="shared" si="132"/>
        <v>8.4658714380384373E-2</v>
      </c>
      <c r="BR264" s="36" t="str">
        <f t="shared" si="133"/>
        <v/>
      </c>
      <c r="BS264" s="36" t="str">
        <f t="shared" si="134"/>
        <v/>
      </c>
    </row>
    <row r="265" spans="1:82" x14ac:dyDescent="0.35">
      <c r="A265" s="8">
        <v>2020</v>
      </c>
      <c r="B265" s="9">
        <v>13739</v>
      </c>
      <c r="C265" s="10" t="s">
        <v>407</v>
      </c>
      <c r="D265" s="10" t="s">
        <v>114</v>
      </c>
      <c r="E265" s="10" t="s">
        <v>54</v>
      </c>
      <c r="F265" s="11" t="s">
        <v>25</v>
      </c>
      <c r="G265" s="11" t="s">
        <v>25</v>
      </c>
      <c r="H265" s="11" t="s">
        <v>25</v>
      </c>
      <c r="I265" s="11" t="s">
        <v>25</v>
      </c>
      <c r="J265" s="11" t="s">
        <v>25</v>
      </c>
      <c r="K265" s="12" t="s">
        <v>25</v>
      </c>
      <c r="L265" s="12" t="s">
        <v>25</v>
      </c>
      <c r="M265" s="12" t="s">
        <v>25</v>
      </c>
      <c r="N265" s="12" t="s">
        <v>25</v>
      </c>
      <c r="O265" s="12" t="s">
        <v>25</v>
      </c>
      <c r="P265" s="13" t="s">
        <v>25</v>
      </c>
      <c r="Q265" s="13" t="s">
        <v>25</v>
      </c>
      <c r="R265" s="13" t="s">
        <v>25</v>
      </c>
      <c r="S265" s="13" t="s">
        <v>25</v>
      </c>
      <c r="T265" s="13" t="s">
        <v>25</v>
      </c>
      <c r="U265" s="14" t="s">
        <v>25</v>
      </c>
      <c r="V265" s="14" t="s">
        <v>25</v>
      </c>
      <c r="W265" s="14" t="s">
        <v>25</v>
      </c>
      <c r="X265" s="14" t="s">
        <v>25</v>
      </c>
      <c r="Y265" s="14" t="s">
        <v>25</v>
      </c>
      <c r="Z265" s="11" t="s">
        <v>25</v>
      </c>
      <c r="AA265" s="11" t="s">
        <v>25</v>
      </c>
      <c r="AB265" s="11" t="s">
        <v>25</v>
      </c>
      <c r="AC265" s="11" t="s">
        <v>25</v>
      </c>
      <c r="AD265" s="11" t="s">
        <v>25</v>
      </c>
      <c r="AE265" s="11" t="s">
        <v>25</v>
      </c>
      <c r="AF265" s="11" t="s">
        <v>25</v>
      </c>
      <c r="AG265" s="11" t="s">
        <v>25</v>
      </c>
      <c r="AH265" s="11" t="s">
        <v>25</v>
      </c>
      <c r="AI265" s="11" t="s">
        <v>25</v>
      </c>
      <c r="AJ265" s="13" t="s">
        <v>25</v>
      </c>
      <c r="AK265" s="13" t="s">
        <v>25</v>
      </c>
      <c r="AL265" s="13" t="s">
        <v>25</v>
      </c>
      <c r="AM265" s="13" t="s">
        <v>25</v>
      </c>
      <c r="AN265" s="13" t="s">
        <v>25</v>
      </c>
      <c r="AO265" s="13" t="s">
        <v>25</v>
      </c>
      <c r="AP265" s="13" t="s">
        <v>25</v>
      </c>
      <c r="AQ265" s="13" t="s">
        <v>25</v>
      </c>
      <c r="AR265" s="13" t="s">
        <v>25</v>
      </c>
      <c r="AS265" s="13" t="s">
        <v>25</v>
      </c>
      <c r="AT265" s="15" t="s">
        <v>25</v>
      </c>
      <c r="AU265" s="15" t="s">
        <v>25</v>
      </c>
      <c r="AV265" s="15" t="s">
        <v>25</v>
      </c>
      <c r="AW265" s="15" t="s">
        <v>25</v>
      </c>
      <c r="AX265" s="10" t="s">
        <v>6</v>
      </c>
      <c r="AY265" s="10" t="str">
        <f>IFERROR(VLOOKUP(B265,Sales!$B$4:$H$2834,7,FALSE),"Not Found")</f>
        <v>Political Subdivision</v>
      </c>
      <c r="AZ265" s="30">
        <f>IFERROR(SUMIFS(Sales!$K$4:$K$2834,Sales!$B$4:$B$2834,$B265,Sales!$G$4:$G$2834,$D265),"")</f>
        <v>121348</v>
      </c>
      <c r="BA265" s="30">
        <f>IFERROR(SUMIFS(Sales!$N$4:$N$2834,Sales!$B$4:$B$2834,$B265,Sales!$G$4:$G$2834,$D265),"")</f>
        <v>217048</v>
      </c>
      <c r="BB265" s="30">
        <f>IFERROR(SUMIFS(Sales!$Q$4:$Q$2834,Sales!$B$4:$B$2834,$B265,Sales!$G$4:$G$2834,$D265),"")</f>
        <v>24172</v>
      </c>
      <c r="BC265" s="30">
        <f t="shared" si="125"/>
        <v>362568</v>
      </c>
      <c r="BD265" s="33"/>
      <c r="BE265" s="35" t="str">
        <f t="shared" si="126"/>
        <v/>
      </c>
      <c r="BF265" s="35" t="str">
        <f t="shared" si="127"/>
        <v/>
      </c>
      <c r="BG265" s="35" t="str">
        <f t="shared" si="128"/>
        <v/>
      </c>
      <c r="BH265" s="35">
        <f t="shared" si="129"/>
        <v>0</v>
      </c>
      <c r="BJ265" s="31">
        <f>IFERROR(SUMIFS(Sales!$J$4:$J$2834,Sales!$B$4:$B$2834,$B265,Sales!$G$4:$G$2834,$D265),"")</f>
        <v>11952</v>
      </c>
      <c r="BK265" s="31">
        <f>IFERROR(SUMIFS(Sales!$M$4:$M$2834,Sales!$B$4:$B$2834,$B265,Sales!$G$4:$G$2834,$D265),"")</f>
        <v>14254</v>
      </c>
      <c r="BL265" s="31">
        <f>IFERROR(SUMIFS(Sales!$P$4:$P$2834,Sales!$B$4:$B$2834,$B265,Sales!$G$4:$G$2834,$D265),"")</f>
        <v>3008</v>
      </c>
      <c r="BM265" s="31">
        <f t="shared" si="130"/>
        <v>29214</v>
      </c>
      <c r="BP265" s="36" t="str">
        <f t="shared" si="131"/>
        <v/>
      </c>
      <c r="BQ265" s="36" t="str">
        <f t="shared" si="132"/>
        <v/>
      </c>
      <c r="BR265" s="36" t="str">
        <f t="shared" si="133"/>
        <v/>
      </c>
      <c r="BS265" s="36" t="str">
        <f t="shared" si="134"/>
        <v/>
      </c>
    </row>
    <row r="266" spans="1:82" x14ac:dyDescent="0.35">
      <c r="A266" s="8">
        <v>2020</v>
      </c>
      <c r="B266" s="9">
        <v>13756</v>
      </c>
      <c r="C266" s="10" t="s">
        <v>408</v>
      </c>
      <c r="D266" s="10" t="s">
        <v>257</v>
      </c>
      <c r="E266" s="10" t="s">
        <v>36</v>
      </c>
      <c r="F266" s="11">
        <v>51639.195</v>
      </c>
      <c r="G266" s="11">
        <v>61028.237999999998</v>
      </c>
      <c r="H266" s="11"/>
      <c r="I266" s="11" t="s">
        <v>25</v>
      </c>
      <c r="J266" s="11">
        <v>112667.433</v>
      </c>
      <c r="K266" s="12">
        <v>45.390999999999998</v>
      </c>
      <c r="L266" s="12">
        <v>8.2859999999999996</v>
      </c>
      <c r="M266" s="12" t="s">
        <v>25</v>
      </c>
      <c r="N266" s="12" t="s">
        <v>25</v>
      </c>
      <c r="O266" s="12">
        <v>53.677</v>
      </c>
      <c r="P266" s="13">
        <v>249163.28</v>
      </c>
      <c r="Q266" s="13">
        <v>808962.103</v>
      </c>
      <c r="R266" s="13" t="s">
        <v>25</v>
      </c>
      <c r="S266" s="13" t="s">
        <v>25</v>
      </c>
      <c r="T266" s="13">
        <v>1058125.3829999999</v>
      </c>
      <c r="U266" s="14">
        <v>4.82</v>
      </c>
      <c r="V266" s="14">
        <v>5.6210000000000004</v>
      </c>
      <c r="W266" s="14" t="s">
        <v>25</v>
      </c>
      <c r="X266" s="14" t="s">
        <v>25</v>
      </c>
      <c r="Y266" s="14">
        <v>10.441000000000001</v>
      </c>
      <c r="Z266" s="11">
        <v>2641.4209999999998</v>
      </c>
      <c r="AA266" s="11">
        <v>4571.5540000000001</v>
      </c>
      <c r="AB266" s="11"/>
      <c r="AC266" s="11" t="s">
        <v>25</v>
      </c>
      <c r="AD266" s="11">
        <v>7212.9750000000004</v>
      </c>
      <c r="AE266" s="11">
        <v>3749.5369999999998</v>
      </c>
      <c r="AF266" s="11">
        <v>2444.4070000000002</v>
      </c>
      <c r="AG266" s="11"/>
      <c r="AH266" s="11" t="s">
        <v>25</v>
      </c>
      <c r="AI266" s="11">
        <v>6193.9440000000004</v>
      </c>
      <c r="AJ266" s="13">
        <v>2641.4209999999998</v>
      </c>
      <c r="AK266" s="13">
        <v>4571.5540000000001</v>
      </c>
      <c r="AL266" s="13" t="s">
        <v>25</v>
      </c>
      <c r="AM266" s="13" t="s">
        <v>25</v>
      </c>
      <c r="AN266" s="13">
        <v>7212.9750000000004</v>
      </c>
      <c r="AO266" s="13">
        <v>3749.5369999999998</v>
      </c>
      <c r="AP266" s="13">
        <v>2444.4070000000002</v>
      </c>
      <c r="AQ266" s="13" t="s">
        <v>25</v>
      </c>
      <c r="AR266" s="13" t="s">
        <v>25</v>
      </c>
      <c r="AS266" s="13">
        <v>6193.9440000000004</v>
      </c>
      <c r="AT266" s="15">
        <v>4.8250000000000002</v>
      </c>
      <c r="AU266" s="15">
        <v>13.256</v>
      </c>
      <c r="AV266" s="15" t="s">
        <v>25</v>
      </c>
      <c r="AW266" s="15" t="s">
        <v>25</v>
      </c>
      <c r="AX266" s="10" t="s">
        <v>6</v>
      </c>
      <c r="AY266" s="10" t="str">
        <f>IFERROR(VLOOKUP(B266,Sales!$B$4:$H$2834,7,FALSE),"Not Found")</f>
        <v>Investor Owned</v>
      </c>
      <c r="AZ266" s="30">
        <f>IFERROR(SUMIFS(Sales!$K$4:$K$2834,Sales!$B$4:$B$2834,$B266,Sales!$G$4:$G$2834,$D266),"")</f>
        <v>3483963</v>
      </c>
      <c r="BA266" s="30">
        <f>IFERROR(SUMIFS(Sales!$N$4:$N$2834,Sales!$B$4:$B$2834,$B266,Sales!$G$4:$G$2834,$D266),"")</f>
        <v>3638022</v>
      </c>
      <c r="BB266" s="30">
        <f>IFERROR(SUMIFS(Sales!$Q$4:$Q$2834,Sales!$B$4:$B$2834,$B266,Sales!$G$4:$G$2834,$D266),"")</f>
        <v>7480320</v>
      </c>
      <c r="BC266" s="30">
        <f t="shared" si="125"/>
        <v>14602305</v>
      </c>
      <c r="BD266" s="33"/>
      <c r="BE266" s="35">
        <f t="shared" si="126"/>
        <v>1.4821969980737454E-2</v>
      </c>
      <c r="BF266" s="35">
        <f t="shared" si="127"/>
        <v>1.6775115158731861E-2</v>
      </c>
      <c r="BG266" s="35">
        <f t="shared" si="128"/>
        <v>0</v>
      </c>
      <c r="BH266" s="35">
        <f t="shared" si="129"/>
        <v>7.7157293317733052E-3</v>
      </c>
      <c r="BJ266" s="31">
        <f>IFERROR(SUMIFS(Sales!$J$4:$J$2834,Sales!$B$4:$B$2834,$B266,Sales!$G$4:$G$2834,$D266),"")</f>
        <v>527788.30000000005</v>
      </c>
      <c r="BK266" s="31">
        <f>IFERROR(SUMIFS(Sales!$M$4:$M$2834,Sales!$B$4:$B$2834,$B266,Sales!$G$4:$G$2834,$D266),"")</f>
        <v>494069.9</v>
      </c>
      <c r="BL266" s="31">
        <f>IFERROR(SUMIFS(Sales!$P$4:$P$2834,Sales!$B$4:$B$2834,$B266,Sales!$G$4:$G$2834,$D266),"")</f>
        <v>415370.3</v>
      </c>
      <c r="BM266" s="31">
        <f t="shared" si="130"/>
        <v>1437228.5</v>
      </c>
      <c r="BP266" s="36">
        <f t="shared" si="131"/>
        <v>0.41330595506964685</v>
      </c>
      <c r="BQ266" s="36">
        <f t="shared" si="132"/>
        <v>0.58669404493035315</v>
      </c>
      <c r="BR266" s="36">
        <f t="shared" si="133"/>
        <v>0.65159341678210581</v>
      </c>
      <c r="BS266" s="36">
        <f t="shared" si="134"/>
        <v>0.34840658321789419</v>
      </c>
      <c r="BV266" s="38">
        <f t="shared" ref="BV266:BV267" si="135">IFERROR((G266+H266)/$BV$3,"")</f>
        <v>5.7800343156234205E-3</v>
      </c>
      <c r="BW266" s="37">
        <f t="shared" ref="BW266:BW267" si="136">IFERROR(BR266*BV266,"")</f>
        <v>3.7662323088348852E-3</v>
      </c>
      <c r="BX266" s="37">
        <f t="shared" ref="BX266:BX267" si="137">IFERROR(BS266*BV266,"")</f>
        <v>2.0138020067885353E-3</v>
      </c>
      <c r="CB266" s="38">
        <f t="shared" ref="CB266:CB267" si="138">IFERROR((F266)/$CB$3,"")</f>
        <v>5.1738491512911579E-3</v>
      </c>
      <c r="CC266" s="37">
        <f t="shared" ref="CC266:CC267" si="139">IFERROR(BP266*CB266,"")</f>
        <v>2.1383826648606738E-3</v>
      </c>
      <c r="CD266" s="37">
        <f t="shared" ref="CD266:CD267" si="140">IFERROR(BQ266*CB266,"")</f>
        <v>3.0354664864304841E-3</v>
      </c>
    </row>
    <row r="267" spans="1:82" x14ac:dyDescent="0.35">
      <c r="A267" s="8">
        <v>2020</v>
      </c>
      <c r="B267" s="9">
        <v>13780</v>
      </c>
      <c r="C267" s="10" t="s">
        <v>409</v>
      </c>
      <c r="D267" s="10" t="s">
        <v>70</v>
      </c>
      <c r="E267" s="10" t="s">
        <v>36</v>
      </c>
      <c r="F267" s="11">
        <v>1481.8720000000001</v>
      </c>
      <c r="G267" s="11">
        <v>675.97199999999998</v>
      </c>
      <c r="H267" s="11"/>
      <c r="I267" s="11" t="s">
        <v>25</v>
      </c>
      <c r="J267" s="11">
        <v>2157.8440000000001</v>
      </c>
      <c r="K267" s="12">
        <v>7.5999999999999998E-2</v>
      </c>
      <c r="L267" s="12">
        <v>7.5999999999999998E-2</v>
      </c>
      <c r="M267" s="12" t="s">
        <v>25</v>
      </c>
      <c r="N267" s="12" t="s">
        <v>25</v>
      </c>
      <c r="O267" s="12">
        <v>0.152</v>
      </c>
      <c r="P267" s="13">
        <v>19331.955000000002</v>
      </c>
      <c r="Q267" s="13">
        <v>7109.1170000000002</v>
      </c>
      <c r="R267" s="13" t="s">
        <v>25</v>
      </c>
      <c r="S267" s="13" t="s">
        <v>25</v>
      </c>
      <c r="T267" s="13">
        <v>26441.072</v>
      </c>
      <c r="U267" s="14">
        <v>7.5999999999999998E-2</v>
      </c>
      <c r="V267" s="14">
        <v>7.5999999999999998E-2</v>
      </c>
      <c r="W267" s="14" t="s">
        <v>25</v>
      </c>
      <c r="X267" s="14" t="s">
        <v>25</v>
      </c>
      <c r="Y267" s="14">
        <v>0.152</v>
      </c>
      <c r="Z267" s="11">
        <v>109.392</v>
      </c>
      <c r="AA267" s="11">
        <v>44.607999999999997</v>
      </c>
      <c r="AB267" s="11"/>
      <c r="AC267" s="11" t="s">
        <v>25</v>
      </c>
      <c r="AD267" s="11">
        <v>154</v>
      </c>
      <c r="AE267" s="11">
        <v>80.412999999999997</v>
      </c>
      <c r="AF267" s="11">
        <v>68.018000000000001</v>
      </c>
      <c r="AG267" s="11"/>
      <c r="AH267" s="11" t="s">
        <v>25</v>
      </c>
      <c r="AI267" s="11">
        <v>148.43100000000001</v>
      </c>
      <c r="AJ267" s="13">
        <v>109.392</v>
      </c>
      <c r="AK267" s="13">
        <v>44.607999999999997</v>
      </c>
      <c r="AL267" s="13" t="s">
        <v>25</v>
      </c>
      <c r="AM267" s="13" t="s">
        <v>25</v>
      </c>
      <c r="AN267" s="13">
        <v>154</v>
      </c>
      <c r="AO267" s="13">
        <v>80.412999999999997</v>
      </c>
      <c r="AP267" s="13">
        <v>68.018000000000001</v>
      </c>
      <c r="AQ267" s="13" t="s">
        <v>25</v>
      </c>
      <c r="AR267" s="13" t="s">
        <v>25</v>
      </c>
      <c r="AS267" s="13">
        <v>148.43100000000001</v>
      </c>
      <c r="AT267" s="15">
        <v>13.045999999999999</v>
      </c>
      <c r="AU267" s="15">
        <v>10.516999999999999</v>
      </c>
      <c r="AV267" s="15" t="s">
        <v>25</v>
      </c>
      <c r="AW267" s="15" t="s">
        <v>25</v>
      </c>
      <c r="AX267" s="10" t="s">
        <v>410</v>
      </c>
      <c r="AY267" s="10" t="str">
        <f>IFERROR(VLOOKUP(B267,Sales!$B$4:$H$2834,7,FALSE),"Not Found")</f>
        <v>Investor Owned</v>
      </c>
      <c r="AZ267" s="30">
        <f>IFERROR(SUMIFS(Sales!$K$4:$K$2834,Sales!$B$4:$B$2834,$B267,Sales!$G$4:$G$2834,$D267),"")</f>
        <v>60105</v>
      </c>
      <c r="BA267" s="30">
        <f>IFERROR(SUMIFS(Sales!$N$4:$N$2834,Sales!$B$4:$B$2834,$B267,Sales!$G$4:$G$2834,$D267),"")</f>
        <v>46752</v>
      </c>
      <c r="BB267" s="30">
        <f>IFERROR(SUMIFS(Sales!$Q$4:$Q$2834,Sales!$B$4:$B$2834,$B267,Sales!$G$4:$G$2834,$D267),"")</f>
        <v>25645</v>
      </c>
      <c r="BC267" s="30">
        <f t="shared" si="125"/>
        <v>132502</v>
      </c>
      <c r="BD267" s="33"/>
      <c r="BE267" s="35">
        <f t="shared" si="126"/>
        <v>2.4654720905082774E-2</v>
      </c>
      <c r="BF267" s="35">
        <f t="shared" si="127"/>
        <v>1.4458675564681724E-2</v>
      </c>
      <c r="BG267" s="35">
        <f t="shared" si="128"/>
        <v>0</v>
      </c>
      <c r="BH267" s="35">
        <f t="shared" si="129"/>
        <v>1.628536927744487E-2</v>
      </c>
      <c r="BJ267" s="31">
        <f>IFERROR(SUMIFS(Sales!$J$4:$J$2834,Sales!$B$4:$B$2834,$B267,Sales!$G$4:$G$2834,$D267),"")</f>
        <v>7349.4</v>
      </c>
      <c r="BK267" s="31">
        <f>IFERROR(SUMIFS(Sales!$M$4:$M$2834,Sales!$B$4:$B$2834,$B267,Sales!$G$4:$G$2834,$D267),"")</f>
        <v>5218.3</v>
      </c>
      <c r="BL267" s="31">
        <f>IFERROR(SUMIFS(Sales!$P$4:$P$2834,Sales!$B$4:$B$2834,$B267,Sales!$G$4:$G$2834,$D267),"")</f>
        <v>1691.9</v>
      </c>
      <c r="BM267" s="31">
        <f t="shared" si="130"/>
        <v>14259.6</v>
      </c>
      <c r="BP267" s="36">
        <f t="shared" si="131"/>
        <v>0.57633887410763673</v>
      </c>
      <c r="BQ267" s="36">
        <f t="shared" si="132"/>
        <v>0.42366112589236316</v>
      </c>
      <c r="BR267" s="36">
        <f t="shared" si="133"/>
        <v>0.39607195496599362</v>
      </c>
      <c r="BS267" s="36">
        <f t="shared" si="134"/>
        <v>0.60392804503400632</v>
      </c>
      <c r="BV267" s="38">
        <f t="shared" si="135"/>
        <v>6.4021860772067423E-5</v>
      </c>
      <c r="BW267" s="37">
        <f t="shared" si="136"/>
        <v>2.53572635565534E-5</v>
      </c>
      <c r="BX267" s="37">
        <f t="shared" si="137"/>
        <v>3.8664597215514016E-5</v>
      </c>
      <c r="CB267" s="38">
        <f t="shared" si="138"/>
        <v>1.4847214774595403E-4</v>
      </c>
      <c r="CC267" s="37">
        <f t="shared" si="139"/>
        <v>8.5570270468245845E-5</v>
      </c>
      <c r="CD267" s="37">
        <f t="shared" si="140"/>
        <v>6.2901877277708173E-5</v>
      </c>
    </row>
    <row r="268" spans="1:82" x14ac:dyDescent="0.35">
      <c r="A268" s="8">
        <v>2020</v>
      </c>
      <c r="B268" s="9">
        <v>13780</v>
      </c>
      <c r="C268" s="10" t="s">
        <v>409</v>
      </c>
      <c r="D268" s="10" t="s">
        <v>66</v>
      </c>
      <c r="E268" s="10" t="s">
        <v>36</v>
      </c>
      <c r="F268" s="11" t="s">
        <v>25</v>
      </c>
      <c r="G268" s="11" t="s">
        <v>25</v>
      </c>
      <c r="H268" s="11" t="s">
        <v>25</v>
      </c>
      <c r="I268" s="11" t="s">
        <v>25</v>
      </c>
      <c r="J268" s="11" t="s">
        <v>25</v>
      </c>
      <c r="K268" s="12" t="s">
        <v>25</v>
      </c>
      <c r="L268" s="12" t="s">
        <v>25</v>
      </c>
      <c r="M268" s="12" t="s">
        <v>25</v>
      </c>
      <c r="N268" s="12" t="s">
        <v>25</v>
      </c>
      <c r="O268" s="12" t="s">
        <v>25</v>
      </c>
      <c r="P268" s="13" t="s">
        <v>25</v>
      </c>
      <c r="Q268" s="13" t="s">
        <v>25</v>
      </c>
      <c r="R268" s="13" t="s">
        <v>25</v>
      </c>
      <c r="S268" s="13" t="s">
        <v>25</v>
      </c>
      <c r="T268" s="13" t="s">
        <v>25</v>
      </c>
      <c r="U268" s="14" t="s">
        <v>25</v>
      </c>
      <c r="V268" s="14" t="s">
        <v>25</v>
      </c>
      <c r="W268" s="14" t="s">
        <v>25</v>
      </c>
      <c r="X268" s="14" t="s">
        <v>25</v>
      </c>
      <c r="Y268" s="14" t="s">
        <v>25</v>
      </c>
      <c r="Z268" s="11">
        <v>518.64</v>
      </c>
      <c r="AA268" s="11">
        <v>698.83799999999997</v>
      </c>
      <c r="AB268" s="11" t="s">
        <v>25</v>
      </c>
      <c r="AC268" s="11" t="s">
        <v>25</v>
      </c>
      <c r="AD268" s="11">
        <v>1217.4780000000001</v>
      </c>
      <c r="AE268" s="11">
        <v>91.841999999999999</v>
      </c>
      <c r="AF268" s="11">
        <v>487.697</v>
      </c>
      <c r="AG268" s="11" t="s">
        <v>25</v>
      </c>
      <c r="AH268" s="11" t="s">
        <v>25</v>
      </c>
      <c r="AI268" s="11">
        <v>579.53899999999999</v>
      </c>
      <c r="AJ268" s="13">
        <v>518.64</v>
      </c>
      <c r="AK268" s="13">
        <v>698.83799999999997</v>
      </c>
      <c r="AL268" s="13" t="s">
        <v>25</v>
      </c>
      <c r="AM268" s="13" t="s">
        <v>25</v>
      </c>
      <c r="AN268" s="13">
        <v>1217.4780000000001</v>
      </c>
      <c r="AO268" s="13">
        <v>91.841999999999999</v>
      </c>
      <c r="AP268" s="13">
        <v>487.697</v>
      </c>
      <c r="AQ268" s="13" t="s">
        <v>25</v>
      </c>
      <c r="AR268" s="13" t="s">
        <v>25</v>
      </c>
      <c r="AS268" s="13">
        <v>579.53899999999999</v>
      </c>
      <c r="AT268" s="15" t="s">
        <v>25</v>
      </c>
      <c r="AU268" s="15" t="s">
        <v>25</v>
      </c>
      <c r="AV268" s="15" t="s">
        <v>25</v>
      </c>
      <c r="AW268" s="15" t="s">
        <v>25</v>
      </c>
      <c r="AX268" s="10" t="s">
        <v>6</v>
      </c>
      <c r="AY268" s="10" t="str">
        <f>IFERROR(VLOOKUP(B268,Sales!$B$4:$H$2834,7,FALSE),"Not Found")</f>
        <v>Investor Owned</v>
      </c>
      <c r="AZ268" s="30">
        <f>IFERROR(SUMIFS(Sales!$K$4:$K$2834,Sales!$B$4:$B$2834,$B268,Sales!$G$4:$G$2834,$D268),"")</f>
        <v>1909289</v>
      </c>
      <c r="BA268" s="30">
        <f>IFERROR(SUMIFS(Sales!$N$4:$N$2834,Sales!$B$4:$B$2834,$B268,Sales!$G$4:$G$2834,$D268),"")</f>
        <v>2681928</v>
      </c>
      <c r="BB268" s="30">
        <f>IFERROR(SUMIFS(Sales!$Q$4:$Q$2834,Sales!$B$4:$B$2834,$B268,Sales!$G$4:$G$2834,$D268),"")</f>
        <v>1886790</v>
      </c>
      <c r="BC268" s="30">
        <f t="shared" si="125"/>
        <v>6478007</v>
      </c>
      <c r="BD268" s="33"/>
      <c r="BE268" s="35" t="str">
        <f t="shared" si="126"/>
        <v/>
      </c>
      <c r="BF268" s="35" t="str">
        <f t="shared" si="127"/>
        <v/>
      </c>
      <c r="BG268" s="35" t="str">
        <f t="shared" si="128"/>
        <v/>
      </c>
      <c r="BH268" s="35">
        <f t="shared" si="129"/>
        <v>0</v>
      </c>
      <c r="BJ268" s="31">
        <f>IFERROR(SUMIFS(Sales!$J$4:$J$2834,Sales!$B$4:$B$2834,$B268,Sales!$G$4:$G$2834,$D268),"")</f>
        <v>254631.1</v>
      </c>
      <c r="BK268" s="31">
        <f>IFERROR(SUMIFS(Sales!$M$4:$M$2834,Sales!$B$4:$B$2834,$B268,Sales!$G$4:$G$2834,$D268),"")</f>
        <v>270936.3</v>
      </c>
      <c r="BL268" s="31">
        <f>IFERROR(SUMIFS(Sales!$P$4:$P$2834,Sales!$B$4:$B$2834,$B268,Sales!$G$4:$G$2834,$D268),"")</f>
        <v>142288.20000000001</v>
      </c>
      <c r="BM268" s="31">
        <f t="shared" si="130"/>
        <v>667855.60000000009</v>
      </c>
      <c r="BP268" s="36">
        <f t="shared" si="131"/>
        <v>0.84955821793271546</v>
      </c>
      <c r="BQ268" s="36">
        <f t="shared" si="132"/>
        <v>0.15044178206728454</v>
      </c>
      <c r="BR268" s="36" t="str">
        <f t="shared" si="133"/>
        <v/>
      </c>
      <c r="BS268" s="36" t="str">
        <f t="shared" si="134"/>
        <v/>
      </c>
    </row>
    <row r="269" spans="1:82" x14ac:dyDescent="0.35">
      <c r="A269" s="8">
        <v>2020</v>
      </c>
      <c r="B269" s="9">
        <v>13781</v>
      </c>
      <c r="C269" s="10" t="s">
        <v>411</v>
      </c>
      <c r="D269" s="10" t="s">
        <v>35</v>
      </c>
      <c r="E269" s="10" t="s">
        <v>36</v>
      </c>
      <c r="F269" s="11">
        <v>258992.11</v>
      </c>
      <c r="G269" s="11">
        <v>291677.505</v>
      </c>
      <c r="H269" s="11">
        <v>51670.281999999999</v>
      </c>
      <c r="I269" s="11">
        <v>0</v>
      </c>
      <c r="J269" s="11">
        <v>602339.897</v>
      </c>
      <c r="K269" s="12">
        <v>47.594999999999999</v>
      </c>
      <c r="L269" s="12">
        <v>50.716000000000001</v>
      </c>
      <c r="M269" s="12">
        <v>6.6760000000000002</v>
      </c>
      <c r="N269" s="12">
        <v>0</v>
      </c>
      <c r="O269" s="12">
        <v>104.98699999999999</v>
      </c>
      <c r="P269" s="13">
        <v>3863969.7650000001</v>
      </c>
      <c r="Q269" s="13">
        <v>4847331.22</v>
      </c>
      <c r="R269" s="13">
        <v>852559.65300000005</v>
      </c>
      <c r="S269" s="13">
        <v>0</v>
      </c>
      <c r="T269" s="13">
        <v>9563860.6380000003</v>
      </c>
      <c r="U269" s="14">
        <v>47.594999999999999</v>
      </c>
      <c r="V269" s="14">
        <v>50.716000000000001</v>
      </c>
      <c r="W269" s="14">
        <v>6.6760000000000002</v>
      </c>
      <c r="X269" s="14">
        <v>0</v>
      </c>
      <c r="Y269" s="14">
        <v>104.98699999999999</v>
      </c>
      <c r="Z269" s="11">
        <v>17668.617999999999</v>
      </c>
      <c r="AA269" s="11">
        <v>33292.375</v>
      </c>
      <c r="AB269" s="11">
        <v>4413.2849999999999</v>
      </c>
      <c r="AC269" s="11">
        <v>0</v>
      </c>
      <c r="AD269" s="11">
        <v>55374.277999999998</v>
      </c>
      <c r="AE269" s="11">
        <v>6638.2439999999997</v>
      </c>
      <c r="AF269" s="11">
        <v>16696.098999999998</v>
      </c>
      <c r="AG269" s="11">
        <v>2263.7510000000002</v>
      </c>
      <c r="AH269" s="11">
        <v>0</v>
      </c>
      <c r="AI269" s="11">
        <v>25598.094000000001</v>
      </c>
      <c r="AJ269" s="13">
        <v>17668.617999999999</v>
      </c>
      <c r="AK269" s="13">
        <v>33292.375</v>
      </c>
      <c r="AL269" s="13">
        <v>4413.2849999999999</v>
      </c>
      <c r="AM269" s="13">
        <v>0</v>
      </c>
      <c r="AN269" s="13">
        <v>55374.277999999998</v>
      </c>
      <c r="AO269" s="13">
        <v>6638.2439999999997</v>
      </c>
      <c r="AP269" s="13">
        <v>16696.098999999998</v>
      </c>
      <c r="AQ269" s="13">
        <v>2263.7510000000002</v>
      </c>
      <c r="AR269" s="13">
        <v>0</v>
      </c>
      <c r="AS269" s="13">
        <v>25598.094000000001</v>
      </c>
      <c r="AT269" s="15">
        <v>14.919</v>
      </c>
      <c r="AU269" s="15">
        <v>16.619</v>
      </c>
      <c r="AV269" s="15">
        <v>16.5</v>
      </c>
      <c r="AW269" s="15" t="s">
        <v>25</v>
      </c>
      <c r="AX269" s="10" t="s">
        <v>412</v>
      </c>
      <c r="AY269" s="10" t="str">
        <f>IFERROR(VLOOKUP(B269,Sales!$B$4:$H$2834,7,FALSE),"Not Found")</f>
        <v>Investor Owned</v>
      </c>
      <c r="AZ269" s="30">
        <f>IFERROR(SUMIFS(Sales!$K$4:$K$2834,Sales!$B$4:$B$2834,$B269,Sales!$G$4:$G$2834,$D269),"")</f>
        <v>9033597</v>
      </c>
      <c r="BA269" s="30">
        <f>IFERROR(SUMIFS(Sales!$N$4:$N$2834,Sales!$B$4:$B$2834,$B269,Sales!$G$4:$G$2834,$D269),"")</f>
        <v>12082902</v>
      </c>
      <c r="BB269" s="30">
        <f>IFERROR(SUMIFS(Sales!$Q$4:$Q$2834,Sales!$B$4:$B$2834,$B269,Sales!$G$4:$G$2834,$D269),"")</f>
        <v>7004313</v>
      </c>
      <c r="BC269" s="30">
        <f t="shared" si="125"/>
        <v>28120812</v>
      </c>
      <c r="BD269" s="33"/>
      <c r="BE269" s="35">
        <f t="shared" si="126"/>
        <v>2.8669876462277429E-2</v>
      </c>
      <c r="BF269" s="35">
        <f t="shared" si="127"/>
        <v>2.4139689703682111E-2</v>
      </c>
      <c r="BG269" s="35">
        <f t="shared" si="128"/>
        <v>7.3769236183477234E-3</v>
      </c>
      <c r="BH269" s="35">
        <f t="shared" si="129"/>
        <v>2.1419719210099622E-2</v>
      </c>
      <c r="BJ269" s="31">
        <f>IFERROR(SUMIFS(Sales!$J$4:$J$2834,Sales!$B$4:$B$2834,$B269,Sales!$G$4:$G$2834,$D269),"")</f>
        <v>1241194.8999999999</v>
      </c>
      <c r="BK269" s="31">
        <f>IFERROR(SUMIFS(Sales!$M$4:$M$2834,Sales!$B$4:$B$2834,$B269,Sales!$G$4:$G$2834,$D269),"")</f>
        <v>1268029</v>
      </c>
      <c r="BL269" s="31">
        <f>IFERROR(SUMIFS(Sales!$P$4:$P$2834,Sales!$B$4:$B$2834,$B269,Sales!$G$4:$G$2834,$D269),"")</f>
        <v>558613.19999999995</v>
      </c>
      <c r="BM269" s="31">
        <f t="shared" si="130"/>
        <v>3067837.0999999996</v>
      </c>
      <c r="BP269" s="36">
        <f t="shared" si="131"/>
        <v>0.72689835487608401</v>
      </c>
      <c r="BQ269" s="36">
        <f t="shared" si="132"/>
        <v>0.27310164512391605</v>
      </c>
      <c r="BR269" s="36">
        <f t="shared" si="133"/>
        <v>0.66540758214300022</v>
      </c>
      <c r="BS269" s="36">
        <f t="shared" si="134"/>
        <v>0.33459241785699972</v>
      </c>
      <c r="BV269" s="38">
        <f t="shared" ref="BV269:BV270" si="141">IFERROR((G269+H269)/$BV$3,"")</f>
        <v>3.2518749616421191E-2</v>
      </c>
      <c r="BW269" s="37">
        <f t="shared" ref="BW269:BW270" si="142">IFERROR(BR269*BV269,"")</f>
        <v>2.163822255657644E-2</v>
      </c>
      <c r="BX269" s="37">
        <f t="shared" ref="BX269:BX270" si="143">IFERROR(BS269*BV269,"")</f>
        <v>1.0880527059844748E-2</v>
      </c>
      <c r="CB269" s="38">
        <f t="shared" ref="CB269:CB270" si="144">IFERROR((F269)/$CB$3,"")</f>
        <v>2.5949012344491547E-2</v>
      </c>
      <c r="CC269" s="37">
        <f t="shared" ref="CC269:CC270" si="145">IFERROR(BP269*CB269,"")</f>
        <v>1.8862294383870101E-2</v>
      </c>
      <c r="CD269" s="37">
        <f t="shared" ref="CD269:CD270" si="146">IFERROR(BQ269*CB269,"")</f>
        <v>7.0867179606214472E-3</v>
      </c>
    </row>
    <row r="270" spans="1:82" x14ac:dyDescent="0.35">
      <c r="A270" s="8">
        <v>2020</v>
      </c>
      <c r="B270" s="9">
        <v>13781</v>
      </c>
      <c r="C270" s="10" t="s">
        <v>411</v>
      </c>
      <c r="D270" s="10" t="s">
        <v>98</v>
      </c>
      <c r="E270" s="10" t="s">
        <v>36</v>
      </c>
      <c r="F270" s="11">
        <v>3700.8850000000002</v>
      </c>
      <c r="G270" s="11">
        <v>7620.1019999999999</v>
      </c>
      <c r="H270" s="11"/>
      <c r="I270" s="11" t="s">
        <v>25</v>
      </c>
      <c r="J270" s="11">
        <v>11320.986999999999</v>
      </c>
      <c r="K270" s="12">
        <v>0.49399999999999999</v>
      </c>
      <c r="L270" s="12">
        <v>1.323</v>
      </c>
      <c r="M270" s="12" t="s">
        <v>25</v>
      </c>
      <c r="N270" s="12" t="s">
        <v>25</v>
      </c>
      <c r="O270" s="12">
        <v>1.8169999999999999</v>
      </c>
      <c r="P270" s="13">
        <v>32375.266</v>
      </c>
      <c r="Q270" s="13">
        <v>116592.334</v>
      </c>
      <c r="R270" s="13" t="s">
        <v>25</v>
      </c>
      <c r="S270" s="13" t="s">
        <v>25</v>
      </c>
      <c r="T270" s="13">
        <v>148967.6</v>
      </c>
      <c r="U270" s="14">
        <v>0.49399999999999999</v>
      </c>
      <c r="V270" s="14">
        <v>1.323</v>
      </c>
      <c r="W270" s="14" t="s">
        <v>25</v>
      </c>
      <c r="X270" s="14" t="s">
        <v>25</v>
      </c>
      <c r="Y270" s="14">
        <v>1.8169999999999999</v>
      </c>
      <c r="Z270" s="11">
        <v>71.022999999999996</v>
      </c>
      <c r="AA270" s="11">
        <v>509.87299999999999</v>
      </c>
      <c r="AB270" s="11"/>
      <c r="AC270" s="11" t="s">
        <v>25</v>
      </c>
      <c r="AD270" s="11">
        <v>580.89599999999996</v>
      </c>
      <c r="AE270" s="11">
        <v>14.659000000000001</v>
      </c>
      <c r="AF270" s="11">
        <v>33.377000000000002</v>
      </c>
      <c r="AG270" s="11"/>
      <c r="AH270" s="11" t="s">
        <v>25</v>
      </c>
      <c r="AI270" s="11">
        <v>48.036000000000001</v>
      </c>
      <c r="AJ270" s="13">
        <v>71.022999999999996</v>
      </c>
      <c r="AK270" s="13">
        <v>509.87299999999999</v>
      </c>
      <c r="AL270" s="13" t="s">
        <v>25</v>
      </c>
      <c r="AM270" s="13" t="s">
        <v>25</v>
      </c>
      <c r="AN270" s="13">
        <v>580.89599999999996</v>
      </c>
      <c r="AO270" s="13">
        <v>14.659000000000001</v>
      </c>
      <c r="AP270" s="13">
        <v>33.377000000000002</v>
      </c>
      <c r="AQ270" s="13" t="s">
        <v>25</v>
      </c>
      <c r="AR270" s="13" t="s">
        <v>25</v>
      </c>
      <c r="AS270" s="13">
        <v>48.036000000000001</v>
      </c>
      <c r="AT270" s="15">
        <v>8.7479999999999993</v>
      </c>
      <c r="AU270" s="15">
        <v>15.301</v>
      </c>
      <c r="AV270" s="15" t="s">
        <v>25</v>
      </c>
      <c r="AW270" s="15" t="s">
        <v>25</v>
      </c>
      <c r="AX270" s="10" t="s">
        <v>6</v>
      </c>
      <c r="AY270" s="10" t="str">
        <f>IFERROR(VLOOKUP(B270,Sales!$B$4:$H$2834,7,FALSE),"Not Found")</f>
        <v>Investor Owned</v>
      </c>
      <c r="AZ270" s="30">
        <f>IFERROR(SUMIFS(Sales!$K$4:$K$2834,Sales!$B$4:$B$2834,$B270,Sales!$G$4:$G$2834,$D270),"")</f>
        <v>802478</v>
      </c>
      <c r="BA270" s="30">
        <f>IFERROR(SUMIFS(Sales!$N$4:$N$2834,Sales!$B$4:$B$2834,$B270,Sales!$G$4:$G$2834,$D270),"")</f>
        <v>972326</v>
      </c>
      <c r="BB270" s="30">
        <f>IFERROR(SUMIFS(Sales!$Q$4:$Q$2834,Sales!$B$4:$B$2834,$B270,Sales!$G$4:$G$2834,$D270),"")</f>
        <v>379186</v>
      </c>
      <c r="BC270" s="30">
        <f t="shared" si="125"/>
        <v>2153990</v>
      </c>
      <c r="BD270" s="33"/>
      <c r="BE270" s="35">
        <f t="shared" si="126"/>
        <v>4.6118211340373198E-3</v>
      </c>
      <c r="BF270" s="35">
        <f t="shared" si="127"/>
        <v>7.8369826580796977E-3</v>
      </c>
      <c r="BG270" s="35">
        <f t="shared" si="128"/>
        <v>0</v>
      </c>
      <c r="BH270" s="35">
        <f t="shared" si="129"/>
        <v>5.2558215219197868E-3</v>
      </c>
      <c r="BJ270" s="31">
        <f>IFERROR(SUMIFS(Sales!$J$4:$J$2834,Sales!$B$4:$B$2834,$B270,Sales!$G$4:$G$2834,$D270),"")</f>
        <v>95715.3</v>
      </c>
      <c r="BK270" s="31">
        <f>IFERROR(SUMIFS(Sales!$M$4:$M$2834,Sales!$B$4:$B$2834,$B270,Sales!$G$4:$G$2834,$D270),"")</f>
        <v>92956</v>
      </c>
      <c r="BL270" s="31">
        <f>IFERROR(SUMIFS(Sales!$P$4:$P$2834,Sales!$B$4:$B$2834,$B270,Sales!$G$4:$G$2834,$D270),"")</f>
        <v>28977.8</v>
      </c>
      <c r="BM270" s="31">
        <f t="shared" si="130"/>
        <v>217649.09999999998</v>
      </c>
      <c r="BP270" s="36">
        <f t="shared" si="131"/>
        <v>0.82891389089890521</v>
      </c>
      <c r="BQ270" s="36">
        <f t="shared" si="132"/>
        <v>0.17108610910109476</v>
      </c>
      <c r="BR270" s="36">
        <f t="shared" si="133"/>
        <v>0.93856051541647489</v>
      </c>
      <c r="BS270" s="36">
        <f t="shared" si="134"/>
        <v>6.1439484583525085E-2</v>
      </c>
      <c r="BV270" s="38">
        <f t="shared" si="141"/>
        <v>7.2170609036018149E-4</v>
      </c>
      <c r="BW270" s="37">
        <f t="shared" si="142"/>
        <v>6.7736484014766093E-4</v>
      </c>
      <c r="BX270" s="37">
        <f t="shared" si="143"/>
        <v>4.4341250212520531E-5</v>
      </c>
      <c r="CB270" s="38">
        <f t="shared" si="144"/>
        <v>3.7080013962797402E-4</v>
      </c>
      <c r="CC270" s="37">
        <f t="shared" si="145"/>
        <v>3.0736138648488129E-4</v>
      </c>
      <c r="CD270" s="37">
        <f t="shared" si="146"/>
        <v>6.343875314309273E-5</v>
      </c>
    </row>
    <row r="271" spans="1:82" x14ac:dyDescent="0.35">
      <c r="A271" s="8">
        <v>2020</v>
      </c>
      <c r="B271" s="9">
        <v>13788</v>
      </c>
      <c r="C271" s="10" t="s">
        <v>413</v>
      </c>
      <c r="D271" s="10" t="s">
        <v>116</v>
      </c>
      <c r="E271" s="10" t="s">
        <v>75</v>
      </c>
      <c r="F271" s="11">
        <v>518.03399999999999</v>
      </c>
      <c r="G271" s="11">
        <v>279.005</v>
      </c>
      <c r="H271" s="11" t="s">
        <v>25</v>
      </c>
      <c r="I271" s="11" t="s">
        <v>25</v>
      </c>
      <c r="J271" s="11">
        <v>797.03899999999999</v>
      </c>
      <c r="K271" s="12">
        <v>0.10100000000000001</v>
      </c>
      <c r="L271" s="12">
        <v>5.7000000000000002E-2</v>
      </c>
      <c r="M271" s="12" t="s">
        <v>25</v>
      </c>
      <c r="N271" s="12" t="s">
        <v>25</v>
      </c>
      <c r="O271" s="12">
        <v>0.158</v>
      </c>
      <c r="P271" s="13">
        <v>10360.68</v>
      </c>
      <c r="Q271" s="13">
        <v>558.1</v>
      </c>
      <c r="R271" s="13" t="s">
        <v>25</v>
      </c>
      <c r="S271" s="13" t="s">
        <v>25</v>
      </c>
      <c r="T271" s="13">
        <v>10918.78</v>
      </c>
      <c r="U271" s="14">
        <v>0.105</v>
      </c>
      <c r="V271" s="14">
        <v>6.2E-2</v>
      </c>
      <c r="W271" s="14" t="s">
        <v>25</v>
      </c>
      <c r="X271" s="14" t="s">
        <v>25</v>
      </c>
      <c r="Y271" s="14">
        <v>0.16700000000000001</v>
      </c>
      <c r="Z271" s="11">
        <v>361.35</v>
      </c>
      <c r="AA271" s="11">
        <v>15.24</v>
      </c>
      <c r="AB271" s="11" t="s">
        <v>25</v>
      </c>
      <c r="AC271" s="11" t="s">
        <v>25</v>
      </c>
      <c r="AD271" s="11">
        <v>376.59</v>
      </c>
      <c r="AE271" s="11">
        <v>95.424000000000007</v>
      </c>
      <c r="AF271" s="11">
        <v>57.255000000000003</v>
      </c>
      <c r="AG271" s="11" t="s">
        <v>25</v>
      </c>
      <c r="AH271" s="11" t="s">
        <v>25</v>
      </c>
      <c r="AI271" s="11">
        <v>152.679</v>
      </c>
      <c r="AJ271" s="13">
        <v>361.35</v>
      </c>
      <c r="AK271" s="13">
        <v>15.24</v>
      </c>
      <c r="AL271" s="13" t="s">
        <v>25</v>
      </c>
      <c r="AM271" s="13" t="s">
        <v>25</v>
      </c>
      <c r="AN271" s="13">
        <v>376.59</v>
      </c>
      <c r="AO271" s="13">
        <v>95.424000000000007</v>
      </c>
      <c r="AP271" s="13">
        <v>57.255000000000003</v>
      </c>
      <c r="AQ271" s="13" t="s">
        <v>25</v>
      </c>
      <c r="AR271" s="13" t="s">
        <v>25</v>
      </c>
      <c r="AS271" s="13">
        <v>152.679</v>
      </c>
      <c r="AT271" s="15">
        <v>20</v>
      </c>
      <c r="AU271" s="15">
        <v>20</v>
      </c>
      <c r="AV271" s="15" t="s">
        <v>25</v>
      </c>
      <c r="AW271" s="15" t="s">
        <v>25</v>
      </c>
      <c r="AX271" s="10" t="s">
        <v>6</v>
      </c>
      <c r="AY271" s="10" t="str">
        <f>IFERROR(VLOOKUP(B271,Sales!$B$4:$H$2834,7,FALSE),"Not Found")</f>
        <v>Political Subdivision</v>
      </c>
      <c r="AZ271" s="30">
        <f>IFERROR(SUMIFS(Sales!$K$4:$K$2834,Sales!$B$4:$B$2834,$B271,Sales!$G$4:$G$2834,$D271),"")</f>
        <v>137949</v>
      </c>
      <c r="BA271" s="30">
        <f>IFERROR(SUMIFS(Sales!$N$4:$N$2834,Sales!$B$4:$B$2834,$B271,Sales!$G$4:$G$2834,$D271),"")</f>
        <v>19547</v>
      </c>
      <c r="BB271" s="30">
        <f>IFERROR(SUMIFS(Sales!$Q$4:$Q$2834,Sales!$B$4:$B$2834,$B271,Sales!$G$4:$G$2834,$D271),"")</f>
        <v>823553</v>
      </c>
      <c r="BC271" s="30">
        <f t="shared" si="125"/>
        <v>981049</v>
      </c>
      <c r="BD271" s="33"/>
      <c r="BE271" s="35">
        <f t="shared" si="126"/>
        <v>3.7552573777265511E-3</v>
      </c>
      <c r="BF271" s="35">
        <f t="shared" si="127"/>
        <v>1.4273545812656673E-2</v>
      </c>
      <c r="BG271" s="35" t="str">
        <f t="shared" si="128"/>
        <v/>
      </c>
      <c r="BH271" s="35">
        <f t="shared" si="129"/>
        <v>8.1243546448750263E-4</v>
      </c>
      <c r="BJ271" s="31">
        <f>IFERROR(SUMIFS(Sales!$J$4:$J$2834,Sales!$B$4:$B$2834,$B271,Sales!$G$4:$G$2834,$D271),"")</f>
        <v>9757.5</v>
      </c>
      <c r="BK271" s="31">
        <f>IFERROR(SUMIFS(Sales!$M$4:$M$2834,Sales!$B$4:$B$2834,$B271,Sales!$G$4:$G$2834,$D271),"")</f>
        <v>1699.1</v>
      </c>
      <c r="BL271" s="31">
        <f>IFERROR(SUMIFS(Sales!$P$4:$P$2834,Sales!$B$4:$B$2834,$B271,Sales!$G$4:$G$2834,$D271),"")</f>
        <v>42582.2</v>
      </c>
      <c r="BM271" s="31">
        <f t="shared" si="130"/>
        <v>54038.799999999996</v>
      </c>
      <c r="BP271" s="36">
        <f t="shared" si="131"/>
        <v>0.79109143690315131</v>
      </c>
      <c r="BQ271" s="36">
        <f t="shared" si="132"/>
        <v>0.20890856309684877</v>
      </c>
      <c r="BR271" s="36" t="str">
        <f t="shared" si="133"/>
        <v/>
      </c>
      <c r="BS271" s="36" t="str">
        <f t="shared" si="134"/>
        <v/>
      </c>
    </row>
    <row r="272" spans="1:82" x14ac:dyDescent="0.35">
      <c r="A272" s="8">
        <v>2020</v>
      </c>
      <c r="B272" s="9">
        <v>13798</v>
      </c>
      <c r="C272" s="10" t="s">
        <v>414</v>
      </c>
      <c r="D272" s="10" t="s">
        <v>40</v>
      </c>
      <c r="E272" s="10" t="s">
        <v>54</v>
      </c>
      <c r="F272" s="11">
        <v>2527</v>
      </c>
      <c r="G272" s="11">
        <v>863</v>
      </c>
      <c r="H272" s="11" t="s">
        <v>25</v>
      </c>
      <c r="I272" s="11" t="s">
        <v>25</v>
      </c>
      <c r="J272" s="11">
        <v>3390</v>
      </c>
      <c r="K272" s="12">
        <v>0.22</v>
      </c>
      <c r="L272" s="12">
        <v>0.16</v>
      </c>
      <c r="M272" s="12" t="s">
        <v>25</v>
      </c>
      <c r="N272" s="12" t="s">
        <v>25</v>
      </c>
      <c r="O272" s="12">
        <v>0.38</v>
      </c>
      <c r="P272" s="13">
        <v>53113</v>
      </c>
      <c r="Q272" s="13">
        <v>13840</v>
      </c>
      <c r="R272" s="13" t="s">
        <v>25</v>
      </c>
      <c r="S272" s="13" t="s">
        <v>25</v>
      </c>
      <c r="T272" s="13">
        <v>66953</v>
      </c>
      <c r="U272" s="14">
        <v>1.37</v>
      </c>
      <c r="V272" s="14">
        <v>0.06</v>
      </c>
      <c r="W272" s="14" t="s">
        <v>25</v>
      </c>
      <c r="X272" s="14" t="s">
        <v>25</v>
      </c>
      <c r="Y272" s="14">
        <v>1.43</v>
      </c>
      <c r="Z272" s="11">
        <v>753</v>
      </c>
      <c r="AA272" s="11">
        <v>236</v>
      </c>
      <c r="AB272" s="11" t="s">
        <v>25</v>
      </c>
      <c r="AC272" s="11" t="s">
        <v>25</v>
      </c>
      <c r="AD272" s="11">
        <v>989</v>
      </c>
      <c r="AE272" s="11" t="s">
        <v>25</v>
      </c>
      <c r="AF272" s="11" t="s">
        <v>25</v>
      </c>
      <c r="AG272" s="11" t="s">
        <v>25</v>
      </c>
      <c r="AH272" s="11" t="s">
        <v>25</v>
      </c>
      <c r="AI272" s="11" t="s">
        <v>25</v>
      </c>
      <c r="AJ272" s="13">
        <v>753</v>
      </c>
      <c r="AK272" s="13">
        <v>236</v>
      </c>
      <c r="AL272" s="13" t="s">
        <v>25</v>
      </c>
      <c r="AM272" s="13" t="s">
        <v>25</v>
      </c>
      <c r="AN272" s="13">
        <v>989</v>
      </c>
      <c r="AO272" s="13" t="s">
        <v>25</v>
      </c>
      <c r="AP272" s="13" t="s">
        <v>25</v>
      </c>
      <c r="AQ272" s="13" t="s">
        <v>25</v>
      </c>
      <c r="AR272" s="13" t="s">
        <v>25</v>
      </c>
      <c r="AS272" s="13" t="s">
        <v>25</v>
      </c>
      <c r="AT272" s="15">
        <v>15</v>
      </c>
      <c r="AU272" s="15">
        <v>15</v>
      </c>
      <c r="AV272" s="15" t="s">
        <v>25</v>
      </c>
      <c r="AW272" s="15" t="s">
        <v>25</v>
      </c>
      <c r="AX272" s="10" t="s">
        <v>6</v>
      </c>
      <c r="AY272" s="10" t="str">
        <f>IFERROR(VLOOKUP(B272,Sales!$B$4:$H$2834,7,FALSE),"Not Found")</f>
        <v>Not Found</v>
      </c>
      <c r="AZ272" s="30">
        <f>IFERROR(SUMIFS(Sales!$K$4:$K$2834,Sales!$B$4:$B$2834,$B272,Sales!$G$4:$G$2834,$D272),"")</f>
        <v>0</v>
      </c>
      <c r="BA272" s="30">
        <f>IFERROR(SUMIFS(Sales!$N$4:$N$2834,Sales!$B$4:$B$2834,$B272,Sales!$G$4:$G$2834,$D272),"")</f>
        <v>0</v>
      </c>
      <c r="BB272" s="30">
        <f>IFERROR(SUMIFS(Sales!$Q$4:$Q$2834,Sales!$B$4:$B$2834,$B272,Sales!$G$4:$G$2834,$D272),"")</f>
        <v>0</v>
      </c>
      <c r="BC272" s="30">
        <f t="shared" si="125"/>
        <v>0</v>
      </c>
      <c r="BD272" s="33"/>
      <c r="BE272" s="35" t="str">
        <f t="shared" si="126"/>
        <v/>
      </c>
      <c r="BF272" s="35" t="str">
        <f t="shared" si="127"/>
        <v/>
      </c>
      <c r="BG272" s="35" t="str">
        <f t="shared" si="128"/>
        <v/>
      </c>
      <c r="BH272" s="35" t="str">
        <f t="shared" si="129"/>
        <v/>
      </c>
      <c r="BJ272" s="31">
        <f>IFERROR(SUMIFS(Sales!$J$4:$J$2834,Sales!$B$4:$B$2834,$B272,Sales!$G$4:$G$2834,$D272),"")</f>
        <v>0</v>
      </c>
      <c r="BK272" s="31">
        <f>IFERROR(SUMIFS(Sales!$M$4:$M$2834,Sales!$B$4:$B$2834,$B272,Sales!$G$4:$G$2834,$D272),"")</f>
        <v>0</v>
      </c>
      <c r="BL272" s="31">
        <f>IFERROR(SUMIFS(Sales!$P$4:$P$2834,Sales!$B$4:$B$2834,$B272,Sales!$G$4:$G$2834,$D272),"")</f>
        <v>0</v>
      </c>
      <c r="BM272" s="31">
        <f t="shared" si="130"/>
        <v>0</v>
      </c>
      <c r="BP272" s="36" t="str">
        <f t="shared" si="131"/>
        <v/>
      </c>
      <c r="BQ272" s="36" t="str">
        <f t="shared" si="132"/>
        <v/>
      </c>
      <c r="BR272" s="36" t="str">
        <f t="shared" si="133"/>
        <v/>
      </c>
      <c r="BS272" s="36" t="str">
        <f t="shared" si="134"/>
        <v/>
      </c>
    </row>
    <row r="273" spans="1:82" x14ac:dyDescent="0.35">
      <c r="A273" s="8">
        <v>2020</v>
      </c>
      <c r="B273" s="9">
        <v>13807</v>
      </c>
      <c r="C273" s="10" t="s">
        <v>415</v>
      </c>
      <c r="D273" s="10" t="s">
        <v>174</v>
      </c>
      <c r="E273" s="10" t="s">
        <v>54</v>
      </c>
      <c r="F273" s="11" t="s">
        <v>25</v>
      </c>
      <c r="G273" s="11" t="s">
        <v>25</v>
      </c>
      <c r="H273" s="11" t="s">
        <v>25</v>
      </c>
      <c r="I273" s="11" t="s">
        <v>25</v>
      </c>
      <c r="J273" s="11" t="s">
        <v>25</v>
      </c>
      <c r="K273" s="12" t="s">
        <v>25</v>
      </c>
      <c r="L273" s="12" t="s">
        <v>25</v>
      </c>
      <c r="M273" s="12" t="s">
        <v>25</v>
      </c>
      <c r="N273" s="12" t="s">
        <v>25</v>
      </c>
      <c r="O273" s="12" t="s">
        <v>25</v>
      </c>
      <c r="P273" s="13" t="s">
        <v>25</v>
      </c>
      <c r="Q273" s="13" t="s">
        <v>25</v>
      </c>
      <c r="R273" s="13" t="s">
        <v>25</v>
      </c>
      <c r="S273" s="13" t="s">
        <v>25</v>
      </c>
      <c r="T273" s="13" t="s">
        <v>25</v>
      </c>
      <c r="U273" s="14" t="s">
        <v>25</v>
      </c>
      <c r="V273" s="14" t="s">
        <v>25</v>
      </c>
      <c r="W273" s="14" t="s">
        <v>25</v>
      </c>
      <c r="X273" s="14" t="s">
        <v>25</v>
      </c>
      <c r="Y273" s="14" t="s">
        <v>25</v>
      </c>
      <c r="Z273" s="11" t="s">
        <v>25</v>
      </c>
      <c r="AA273" s="11" t="s">
        <v>25</v>
      </c>
      <c r="AB273" s="11" t="s">
        <v>25</v>
      </c>
      <c r="AC273" s="11" t="s">
        <v>25</v>
      </c>
      <c r="AD273" s="11" t="s">
        <v>25</v>
      </c>
      <c r="AE273" s="11" t="s">
        <v>25</v>
      </c>
      <c r="AF273" s="11" t="s">
        <v>25</v>
      </c>
      <c r="AG273" s="11" t="s">
        <v>25</v>
      </c>
      <c r="AH273" s="11" t="s">
        <v>25</v>
      </c>
      <c r="AI273" s="11" t="s">
        <v>25</v>
      </c>
      <c r="AJ273" s="13" t="s">
        <v>25</v>
      </c>
      <c r="AK273" s="13" t="s">
        <v>25</v>
      </c>
      <c r="AL273" s="13" t="s">
        <v>25</v>
      </c>
      <c r="AM273" s="13" t="s">
        <v>25</v>
      </c>
      <c r="AN273" s="13" t="s">
        <v>25</v>
      </c>
      <c r="AO273" s="13" t="s">
        <v>25</v>
      </c>
      <c r="AP273" s="13" t="s">
        <v>25</v>
      </c>
      <c r="AQ273" s="13" t="s">
        <v>25</v>
      </c>
      <c r="AR273" s="13" t="s">
        <v>25</v>
      </c>
      <c r="AS273" s="13" t="s">
        <v>25</v>
      </c>
      <c r="AT273" s="15" t="s">
        <v>25</v>
      </c>
      <c r="AU273" s="15" t="s">
        <v>25</v>
      </c>
      <c r="AV273" s="15" t="s">
        <v>25</v>
      </c>
      <c r="AW273" s="15" t="s">
        <v>25</v>
      </c>
      <c r="AX273" s="10" t="s">
        <v>6</v>
      </c>
      <c r="AY273" s="10" t="str">
        <f>IFERROR(VLOOKUP(B273,Sales!$B$4:$H$2834,7,FALSE),"Not Found")</f>
        <v>Cooperative</v>
      </c>
      <c r="AZ273" s="30">
        <f>IFERROR(SUMIFS(Sales!$K$4:$K$2834,Sales!$B$4:$B$2834,$B273,Sales!$G$4:$G$2834,$D273),"")</f>
        <v>105996</v>
      </c>
      <c r="BA273" s="30">
        <f>IFERROR(SUMIFS(Sales!$N$4:$N$2834,Sales!$B$4:$B$2834,$B273,Sales!$G$4:$G$2834,$D273),"")</f>
        <v>103409</v>
      </c>
      <c r="BB273" s="30">
        <f>IFERROR(SUMIFS(Sales!$Q$4:$Q$2834,Sales!$B$4:$B$2834,$B273,Sales!$G$4:$G$2834,$D273),"")</f>
        <v>101531</v>
      </c>
      <c r="BC273" s="30">
        <f t="shared" si="125"/>
        <v>310936</v>
      </c>
      <c r="BD273" s="33"/>
      <c r="BE273" s="35" t="str">
        <f t="shared" si="126"/>
        <v/>
      </c>
      <c r="BF273" s="35" t="str">
        <f t="shared" si="127"/>
        <v/>
      </c>
      <c r="BG273" s="35" t="str">
        <f t="shared" si="128"/>
        <v/>
      </c>
      <c r="BH273" s="35">
        <f t="shared" si="129"/>
        <v>0</v>
      </c>
      <c r="BJ273" s="31">
        <f>IFERROR(SUMIFS(Sales!$J$4:$J$2834,Sales!$B$4:$B$2834,$B273,Sales!$G$4:$G$2834,$D273),"")</f>
        <v>14639</v>
      </c>
      <c r="BK273" s="31">
        <f>IFERROR(SUMIFS(Sales!$M$4:$M$2834,Sales!$B$4:$B$2834,$B273,Sales!$G$4:$G$2834,$D273),"")</f>
        <v>11700</v>
      </c>
      <c r="BL273" s="31">
        <f>IFERROR(SUMIFS(Sales!$P$4:$P$2834,Sales!$B$4:$B$2834,$B273,Sales!$G$4:$G$2834,$D273),"")</f>
        <v>6045</v>
      </c>
      <c r="BM273" s="31">
        <f t="shared" si="130"/>
        <v>32384</v>
      </c>
      <c r="BP273" s="36" t="str">
        <f t="shared" si="131"/>
        <v/>
      </c>
      <c r="BQ273" s="36" t="str">
        <f t="shared" si="132"/>
        <v/>
      </c>
      <c r="BR273" s="36" t="str">
        <f t="shared" si="133"/>
        <v/>
      </c>
      <c r="BS273" s="36" t="str">
        <f t="shared" si="134"/>
        <v/>
      </c>
    </row>
    <row r="274" spans="1:82" x14ac:dyDescent="0.35">
      <c r="A274" s="8">
        <v>2020</v>
      </c>
      <c r="B274" s="9">
        <v>13839</v>
      </c>
      <c r="C274" s="10" t="s">
        <v>416</v>
      </c>
      <c r="D274" s="10" t="s">
        <v>139</v>
      </c>
      <c r="E274" s="10" t="s">
        <v>95</v>
      </c>
      <c r="F274" s="11">
        <v>7.87</v>
      </c>
      <c r="G274" s="11">
        <v>24.85</v>
      </c>
      <c r="H274" s="11">
        <v>49.4</v>
      </c>
      <c r="I274" s="11">
        <v>0</v>
      </c>
      <c r="J274" s="11">
        <v>82.12</v>
      </c>
      <c r="K274" s="12">
        <v>0</v>
      </c>
      <c r="L274" s="12">
        <v>1.4E-2</v>
      </c>
      <c r="M274" s="12">
        <v>6.3E-2</v>
      </c>
      <c r="N274" s="12">
        <v>0</v>
      </c>
      <c r="O274" s="12">
        <v>7.6999999999999999E-2</v>
      </c>
      <c r="P274" s="13">
        <v>7.87</v>
      </c>
      <c r="Q274" s="13">
        <v>2006.8</v>
      </c>
      <c r="R274" s="13">
        <v>3062.4</v>
      </c>
      <c r="S274" s="13">
        <v>0</v>
      </c>
      <c r="T274" s="13">
        <v>5077.07</v>
      </c>
      <c r="U274" s="14">
        <v>0</v>
      </c>
      <c r="V274" s="14">
        <v>1.4E-2</v>
      </c>
      <c r="W274" s="14">
        <v>6.3E-2</v>
      </c>
      <c r="X274" s="14">
        <v>0</v>
      </c>
      <c r="Y274" s="14">
        <v>7.6999999999999999E-2</v>
      </c>
      <c r="Z274" s="11">
        <v>66.962000000000003</v>
      </c>
      <c r="AA274" s="11">
        <v>35.520000000000003</v>
      </c>
      <c r="AB274" s="11">
        <v>45</v>
      </c>
      <c r="AC274" s="11">
        <v>0</v>
      </c>
      <c r="AD274" s="11">
        <v>147.482</v>
      </c>
      <c r="AE274" s="11">
        <v>56.417000000000002</v>
      </c>
      <c r="AF274" s="11">
        <v>4.3869999999999996</v>
      </c>
      <c r="AG274" s="11">
        <v>1.9850000000000001</v>
      </c>
      <c r="AH274" s="11">
        <v>0</v>
      </c>
      <c r="AI274" s="11">
        <v>62.789000000000001</v>
      </c>
      <c r="AJ274" s="13">
        <v>66.962000000000003</v>
      </c>
      <c r="AK274" s="13">
        <v>35.520000000000003</v>
      </c>
      <c r="AL274" s="13">
        <v>45</v>
      </c>
      <c r="AM274" s="13">
        <v>0</v>
      </c>
      <c r="AN274" s="13">
        <v>147.482</v>
      </c>
      <c r="AO274" s="13">
        <v>56.417000000000002</v>
      </c>
      <c r="AP274" s="13">
        <v>4.3869999999999996</v>
      </c>
      <c r="AQ274" s="13">
        <v>1.9850000000000001</v>
      </c>
      <c r="AR274" s="13">
        <v>0</v>
      </c>
      <c r="AS274" s="13">
        <v>62.789000000000001</v>
      </c>
      <c r="AT274" s="15">
        <v>1</v>
      </c>
      <c r="AU274" s="15">
        <v>10</v>
      </c>
      <c r="AV274" s="15">
        <v>10</v>
      </c>
      <c r="AW274" s="15">
        <v>0</v>
      </c>
      <c r="AX274" s="10" t="s">
        <v>6</v>
      </c>
      <c r="AY274" s="10" t="str">
        <f>IFERROR(VLOOKUP(B274,Sales!$B$4:$H$2834,7,FALSE),"Not Found")</f>
        <v>Municipal</v>
      </c>
      <c r="AZ274" s="30">
        <f>IFERROR(SUMIFS(Sales!$K$4:$K$2834,Sales!$B$4:$B$2834,$B274,Sales!$G$4:$G$2834,$D274),"")</f>
        <v>92647</v>
      </c>
      <c r="BA274" s="30">
        <f>IFERROR(SUMIFS(Sales!$N$4:$N$2834,Sales!$B$4:$B$2834,$B274,Sales!$G$4:$G$2834,$D274),"")</f>
        <v>98131</v>
      </c>
      <c r="BB274" s="30">
        <f>IFERROR(SUMIFS(Sales!$Q$4:$Q$2834,Sales!$B$4:$B$2834,$B274,Sales!$G$4:$G$2834,$D274),"")</f>
        <v>124418</v>
      </c>
      <c r="BC274" s="30">
        <f t="shared" si="125"/>
        <v>315196</v>
      </c>
      <c r="BD274" s="33"/>
      <c r="BE274" s="35">
        <f t="shared" si="126"/>
        <v>8.4946085680054397E-5</v>
      </c>
      <c r="BF274" s="35">
        <f t="shared" si="127"/>
        <v>2.5323292333717174E-4</v>
      </c>
      <c r="BG274" s="35">
        <f t="shared" si="128"/>
        <v>3.9704865855422845E-4</v>
      </c>
      <c r="BH274" s="35">
        <f t="shared" si="129"/>
        <v>2.6053630122209676E-4</v>
      </c>
      <c r="BJ274" s="31">
        <f>IFERROR(SUMIFS(Sales!$J$4:$J$2834,Sales!$B$4:$B$2834,$B274,Sales!$G$4:$G$2834,$D274),"")</f>
        <v>16269</v>
      </c>
      <c r="BK274" s="31">
        <f>IFERROR(SUMIFS(Sales!$M$4:$M$2834,Sales!$B$4:$B$2834,$B274,Sales!$G$4:$G$2834,$D274),"")</f>
        <v>19595</v>
      </c>
      <c r="BL274" s="31">
        <f>IFERROR(SUMIFS(Sales!$P$4:$P$2834,Sales!$B$4:$B$2834,$B274,Sales!$G$4:$G$2834,$D274),"")</f>
        <v>20584</v>
      </c>
      <c r="BM274" s="31">
        <f t="shared" si="130"/>
        <v>56448</v>
      </c>
      <c r="BP274" s="36">
        <f t="shared" si="131"/>
        <v>0.54273417680480474</v>
      </c>
      <c r="BQ274" s="36">
        <f t="shared" si="132"/>
        <v>0.45726582319519526</v>
      </c>
      <c r="BR274" s="36">
        <f t="shared" si="133"/>
        <v>0.92666758734981358</v>
      </c>
      <c r="BS274" s="36">
        <f t="shared" si="134"/>
        <v>7.3332412650186432E-2</v>
      </c>
    </row>
    <row r="275" spans="1:82" x14ac:dyDescent="0.35">
      <c r="A275" s="8">
        <v>2020</v>
      </c>
      <c r="B275" s="9">
        <v>13936</v>
      </c>
      <c r="C275" s="10" t="s">
        <v>417</v>
      </c>
      <c r="D275" s="10" t="s">
        <v>66</v>
      </c>
      <c r="E275" s="10" t="s">
        <v>36</v>
      </c>
      <c r="F275" s="11">
        <v>209</v>
      </c>
      <c r="G275" s="11">
        <v>25</v>
      </c>
      <c r="H275" s="11">
        <v>0</v>
      </c>
      <c r="I275" s="11">
        <v>0</v>
      </c>
      <c r="J275" s="11">
        <v>234</v>
      </c>
      <c r="K275" s="12">
        <v>7.0999999999999994E-2</v>
      </c>
      <c r="L275" s="12">
        <v>4.0000000000000001E-3</v>
      </c>
      <c r="M275" s="12">
        <v>0</v>
      </c>
      <c r="N275" s="12">
        <v>0</v>
      </c>
      <c r="O275" s="12">
        <v>7.4999999999999997E-2</v>
      </c>
      <c r="P275" s="13">
        <v>3317</v>
      </c>
      <c r="Q275" s="13">
        <v>367</v>
      </c>
      <c r="R275" s="13">
        <v>0</v>
      </c>
      <c r="S275" s="13">
        <v>0</v>
      </c>
      <c r="T275" s="13">
        <v>3684</v>
      </c>
      <c r="U275" s="14">
        <v>7.0999999999999994E-2</v>
      </c>
      <c r="V275" s="14">
        <v>4.0000000000000001E-3</v>
      </c>
      <c r="W275" s="14">
        <v>0</v>
      </c>
      <c r="X275" s="14">
        <v>0</v>
      </c>
      <c r="Y275" s="14">
        <v>7.4999999999999997E-2</v>
      </c>
      <c r="Z275" s="11">
        <v>41.25</v>
      </c>
      <c r="AA275" s="11">
        <v>0.27900000000000003</v>
      </c>
      <c r="AB275" s="11">
        <v>0</v>
      </c>
      <c r="AC275" s="11">
        <v>0</v>
      </c>
      <c r="AD275" s="11">
        <v>41.529000000000003</v>
      </c>
      <c r="AE275" s="11">
        <v>38.325000000000003</v>
      </c>
      <c r="AF275" s="11">
        <v>3.79</v>
      </c>
      <c r="AG275" s="11">
        <v>0</v>
      </c>
      <c r="AH275" s="11">
        <v>0</v>
      </c>
      <c r="AI275" s="11">
        <v>42.115000000000002</v>
      </c>
      <c r="AJ275" s="13">
        <v>41.25</v>
      </c>
      <c r="AK275" s="13">
        <v>0.27900000000000003</v>
      </c>
      <c r="AL275" s="13">
        <v>0</v>
      </c>
      <c r="AM275" s="13">
        <v>0</v>
      </c>
      <c r="AN275" s="13">
        <v>41.529000000000003</v>
      </c>
      <c r="AO275" s="13">
        <v>38.325000000000003</v>
      </c>
      <c r="AP275" s="13">
        <v>3.79</v>
      </c>
      <c r="AQ275" s="13">
        <v>0</v>
      </c>
      <c r="AR275" s="13">
        <v>0</v>
      </c>
      <c r="AS275" s="13">
        <v>42.115000000000002</v>
      </c>
      <c r="AT275" s="15">
        <v>15.871</v>
      </c>
      <c r="AU275" s="15">
        <v>14.667</v>
      </c>
      <c r="AV275" s="15">
        <v>0</v>
      </c>
      <c r="AW275" s="15">
        <v>0</v>
      </c>
      <c r="AX275" s="10" t="s">
        <v>6</v>
      </c>
      <c r="AY275" s="10" t="str">
        <f>IFERROR(VLOOKUP(B275,Sales!$B$4:$H$2834,7,FALSE),"Not Found")</f>
        <v>Cooperative</v>
      </c>
      <c r="AZ275" s="30">
        <f>IFERROR(SUMIFS(Sales!$K$4:$K$2834,Sales!$B$4:$B$2834,$B275,Sales!$G$4:$G$2834,$D275),"")</f>
        <v>152757</v>
      </c>
      <c r="BA275" s="30">
        <f>IFERROR(SUMIFS(Sales!$N$4:$N$2834,Sales!$B$4:$B$2834,$B275,Sales!$G$4:$G$2834,$D275),"")</f>
        <v>49522</v>
      </c>
      <c r="BB275" s="30">
        <f>IFERROR(SUMIFS(Sales!$Q$4:$Q$2834,Sales!$B$4:$B$2834,$B275,Sales!$G$4:$G$2834,$D275),"")</f>
        <v>122574</v>
      </c>
      <c r="BC275" s="30">
        <f t="shared" si="125"/>
        <v>324853</v>
      </c>
      <c r="BD275" s="33"/>
      <c r="BE275" s="35">
        <f t="shared" si="126"/>
        <v>1.3681860733059696E-3</v>
      </c>
      <c r="BF275" s="35">
        <f t="shared" si="127"/>
        <v>5.0482613787811474E-4</v>
      </c>
      <c r="BG275" s="35">
        <f t="shared" si="128"/>
        <v>0</v>
      </c>
      <c r="BH275" s="35">
        <f t="shared" si="129"/>
        <v>7.2032580890433518E-4</v>
      </c>
      <c r="BJ275" s="31">
        <f>IFERROR(SUMIFS(Sales!$J$4:$J$2834,Sales!$B$4:$B$2834,$B275,Sales!$G$4:$G$2834,$D275),"")</f>
        <v>21442</v>
      </c>
      <c r="BK275" s="31">
        <f>IFERROR(SUMIFS(Sales!$M$4:$M$2834,Sales!$B$4:$B$2834,$B275,Sales!$G$4:$G$2834,$D275),"")</f>
        <v>6088</v>
      </c>
      <c r="BL275" s="31">
        <f>IFERROR(SUMIFS(Sales!$P$4:$P$2834,Sales!$B$4:$B$2834,$B275,Sales!$G$4:$G$2834,$D275),"")</f>
        <v>10445</v>
      </c>
      <c r="BM275" s="31">
        <f t="shared" si="130"/>
        <v>37975</v>
      </c>
      <c r="BP275" s="36">
        <f t="shared" si="131"/>
        <v>0.51837888784165875</v>
      </c>
      <c r="BQ275" s="36">
        <f t="shared" si="132"/>
        <v>0.48162111215834119</v>
      </c>
      <c r="BR275" s="36">
        <f t="shared" si="133"/>
        <v>6.8567215532071762E-2</v>
      </c>
      <c r="BS275" s="36">
        <f t="shared" si="134"/>
        <v>0.93143278446792821</v>
      </c>
    </row>
    <row r="276" spans="1:82" x14ac:dyDescent="0.35">
      <c r="A276" s="8">
        <v>2020</v>
      </c>
      <c r="B276" s="9">
        <v>13998</v>
      </c>
      <c r="C276" s="10" t="s">
        <v>418</v>
      </c>
      <c r="D276" s="10" t="s">
        <v>143</v>
      </c>
      <c r="E276" s="10" t="s">
        <v>45</v>
      </c>
      <c r="F276" s="11">
        <v>173769.48300000001</v>
      </c>
      <c r="G276" s="11">
        <v>61345.108999999997</v>
      </c>
      <c r="H276" s="11">
        <v>48943.451999999997</v>
      </c>
      <c r="I276" s="11">
        <v>0</v>
      </c>
      <c r="J276" s="11">
        <v>284058.04399999999</v>
      </c>
      <c r="K276" s="12">
        <v>23.262</v>
      </c>
      <c r="L276" s="12">
        <v>8.702</v>
      </c>
      <c r="M276" s="12">
        <v>6.5540000000000003</v>
      </c>
      <c r="N276" s="12">
        <v>0</v>
      </c>
      <c r="O276" s="12">
        <v>38.518000000000001</v>
      </c>
      <c r="P276" s="13">
        <v>1726533.669</v>
      </c>
      <c r="Q276" s="13">
        <v>805888.58600000001</v>
      </c>
      <c r="R276" s="13">
        <v>666347.84600000002</v>
      </c>
      <c r="S276" s="13">
        <v>0</v>
      </c>
      <c r="T276" s="13">
        <v>3198770.1009999998</v>
      </c>
      <c r="U276" s="14">
        <v>23.262</v>
      </c>
      <c r="V276" s="14">
        <v>8.702</v>
      </c>
      <c r="W276" s="14">
        <v>6.5540000000000003</v>
      </c>
      <c r="X276" s="14">
        <v>0</v>
      </c>
      <c r="Y276" s="14">
        <v>38.518000000000001</v>
      </c>
      <c r="Z276" s="11">
        <v>13230.858</v>
      </c>
      <c r="AA276" s="11">
        <v>2809.22</v>
      </c>
      <c r="AB276" s="11">
        <v>2121.3429999999998</v>
      </c>
      <c r="AC276" s="11">
        <v>0</v>
      </c>
      <c r="AD276" s="11">
        <v>18161.420999999998</v>
      </c>
      <c r="AE276" s="11">
        <v>6289.5190000000002</v>
      </c>
      <c r="AF276" s="11">
        <v>2024.423</v>
      </c>
      <c r="AG276" s="11">
        <v>1331.8430000000001</v>
      </c>
      <c r="AH276" s="11">
        <v>0</v>
      </c>
      <c r="AI276" s="11">
        <v>9645.7849999999999</v>
      </c>
      <c r="AJ276" s="13">
        <v>13230.858</v>
      </c>
      <c r="AK276" s="13">
        <v>2809.22</v>
      </c>
      <c r="AL276" s="13">
        <v>2121.3429999999998</v>
      </c>
      <c r="AM276" s="13">
        <v>0</v>
      </c>
      <c r="AN276" s="13">
        <v>18161.420999999998</v>
      </c>
      <c r="AO276" s="13">
        <v>6289.5190000000002</v>
      </c>
      <c r="AP276" s="13">
        <v>2024.423</v>
      </c>
      <c r="AQ276" s="13">
        <v>1331.8430000000001</v>
      </c>
      <c r="AR276" s="13">
        <v>0</v>
      </c>
      <c r="AS276" s="13">
        <v>9645.7849999999999</v>
      </c>
      <c r="AT276" s="15">
        <v>9.9359999999999999</v>
      </c>
      <c r="AU276" s="15">
        <v>13.137</v>
      </c>
      <c r="AV276" s="15">
        <v>13.615</v>
      </c>
      <c r="AW276" s="15">
        <v>0</v>
      </c>
      <c r="AX276" s="10" t="s">
        <v>148</v>
      </c>
      <c r="AY276" s="10" t="str">
        <f>IFERROR(VLOOKUP(B276,Sales!$B$4:$H$2834,7,FALSE),"Not Found")</f>
        <v>Investor Owned</v>
      </c>
      <c r="AZ276" s="30">
        <f>IFERROR(SUMIFS(Sales!$K$4:$K$2834,Sales!$B$4:$B$2834,$B276,Sales!$G$4:$G$2834,$D276),"")</f>
        <v>9433697</v>
      </c>
      <c r="BA276" s="30">
        <f>IFERROR(SUMIFS(Sales!$N$4:$N$2834,Sales!$B$4:$B$2834,$B276,Sales!$G$4:$G$2834,$D276),"")</f>
        <v>6052287</v>
      </c>
      <c r="BB276" s="30">
        <f>IFERROR(SUMIFS(Sales!$Q$4:$Q$2834,Sales!$B$4:$B$2834,$B276,Sales!$G$4:$G$2834,$D276),"")</f>
        <v>7025505</v>
      </c>
      <c r="BC276" s="30">
        <f t="shared" si="125"/>
        <v>22511489</v>
      </c>
      <c r="BD276" s="33"/>
      <c r="BE276" s="35">
        <f t="shared" si="126"/>
        <v>1.842008313389756E-2</v>
      </c>
      <c r="BF276" s="35">
        <f t="shared" si="127"/>
        <v>1.0135855916945114E-2</v>
      </c>
      <c r="BG276" s="35">
        <f t="shared" si="128"/>
        <v>6.9665386331658717E-3</v>
      </c>
      <c r="BH276" s="35">
        <f t="shared" si="129"/>
        <v>1.261835874117434E-2</v>
      </c>
      <c r="BJ276" s="31">
        <f>IFERROR(SUMIFS(Sales!$J$4:$J$2834,Sales!$B$4:$B$2834,$B276,Sales!$G$4:$G$2834,$D276),"")</f>
        <v>771178</v>
      </c>
      <c r="BK276" s="31">
        <f>IFERROR(SUMIFS(Sales!$M$4:$M$2834,Sales!$B$4:$B$2834,$B276,Sales!$G$4:$G$2834,$D276),"")</f>
        <v>389495.3</v>
      </c>
      <c r="BL276" s="31">
        <f>IFERROR(SUMIFS(Sales!$P$4:$P$2834,Sales!$B$4:$B$2834,$B276,Sales!$G$4:$G$2834,$D276),"")</f>
        <v>132451.19999999998</v>
      </c>
      <c r="BM276" s="31">
        <f t="shared" si="130"/>
        <v>1293124.5</v>
      </c>
      <c r="BP276" s="36">
        <f t="shared" si="131"/>
        <v>0.67779725770665189</v>
      </c>
      <c r="BQ276" s="36">
        <f t="shared" si="132"/>
        <v>0.32220274229334811</v>
      </c>
      <c r="BR276" s="36">
        <f t="shared" si="133"/>
        <v>0.59498790188623418</v>
      </c>
      <c r="BS276" s="36">
        <f t="shared" si="134"/>
        <v>0.40501209811376587</v>
      </c>
      <c r="BV276" s="38">
        <f t="shared" ref="BV276:BV279" si="147">IFERROR((G276+H276)/$BV$3,"")</f>
        <v>1.044551978054367E-2</v>
      </c>
      <c r="BW276" s="37">
        <f t="shared" ref="BW276:BW279" si="148">IFERROR(BR276*BV276,"")</f>
        <v>6.2149578983368356E-3</v>
      </c>
      <c r="BX276" s="37">
        <f t="shared" ref="BX276:BX279" si="149">IFERROR(BS276*BV276,"")</f>
        <v>4.2305618822068352E-3</v>
      </c>
      <c r="CB276" s="38">
        <f t="shared" ref="CB276:CB279" si="150">IFERROR((F276)/$CB$3,"")</f>
        <v>1.7410362267263332E-2</v>
      </c>
      <c r="CC276" s="37">
        <f t="shared" ref="CC276:CC279" si="151">IFERROR(BP276*CB276,"")</f>
        <v>1.1800695800430453E-2</v>
      </c>
      <c r="CD276" s="37">
        <f t="shared" ref="CD276:CD279" si="152">IFERROR(BQ276*CB276,"")</f>
        <v>5.6096664668328789E-3</v>
      </c>
    </row>
    <row r="277" spans="1:82" x14ac:dyDescent="0.35">
      <c r="A277" s="8">
        <v>2020</v>
      </c>
      <c r="B277" s="9">
        <v>14006</v>
      </c>
      <c r="C277" s="10" t="s">
        <v>419</v>
      </c>
      <c r="D277" s="10" t="s">
        <v>143</v>
      </c>
      <c r="E277" s="10" t="s">
        <v>45</v>
      </c>
      <c r="F277" s="11">
        <v>213387</v>
      </c>
      <c r="G277" s="11">
        <v>310208</v>
      </c>
      <c r="H277" s="11">
        <v>204735</v>
      </c>
      <c r="I277" s="11">
        <v>0</v>
      </c>
      <c r="J277" s="11">
        <v>728330</v>
      </c>
      <c r="K277" s="12">
        <v>37.9</v>
      </c>
      <c r="L277" s="12">
        <v>46.5</v>
      </c>
      <c r="M277" s="12">
        <v>30.7</v>
      </c>
      <c r="N277" s="12">
        <v>0</v>
      </c>
      <c r="O277" s="12">
        <v>115.1</v>
      </c>
      <c r="P277" s="13">
        <v>2347261</v>
      </c>
      <c r="Q277" s="13">
        <v>4963329</v>
      </c>
      <c r="R277" s="13">
        <v>3275760</v>
      </c>
      <c r="S277" s="13">
        <v>0</v>
      </c>
      <c r="T277" s="13">
        <v>10586350</v>
      </c>
      <c r="U277" s="14">
        <v>37.9</v>
      </c>
      <c r="V277" s="14">
        <v>46.5</v>
      </c>
      <c r="W277" s="14">
        <v>30.7</v>
      </c>
      <c r="X277" s="14">
        <v>0</v>
      </c>
      <c r="Y277" s="14">
        <v>115.1</v>
      </c>
      <c r="Z277" s="11">
        <v>11875</v>
      </c>
      <c r="AA277" s="11">
        <v>17833</v>
      </c>
      <c r="AB277" s="11">
        <v>11769</v>
      </c>
      <c r="AC277" s="11">
        <v>0</v>
      </c>
      <c r="AD277" s="11">
        <v>41477</v>
      </c>
      <c r="AE277" s="11">
        <v>9402</v>
      </c>
      <c r="AF277" s="11">
        <v>8164</v>
      </c>
      <c r="AG277" s="11">
        <v>4856</v>
      </c>
      <c r="AH277" s="11">
        <v>0</v>
      </c>
      <c r="AI277" s="11">
        <v>22422</v>
      </c>
      <c r="AJ277" s="13">
        <v>11875</v>
      </c>
      <c r="AK277" s="13">
        <v>17833</v>
      </c>
      <c r="AL277" s="13">
        <v>11769</v>
      </c>
      <c r="AM277" s="13">
        <v>0</v>
      </c>
      <c r="AN277" s="13">
        <v>41477</v>
      </c>
      <c r="AO277" s="13">
        <v>9402</v>
      </c>
      <c r="AP277" s="13">
        <v>8164</v>
      </c>
      <c r="AQ277" s="13">
        <v>4856</v>
      </c>
      <c r="AR277" s="13">
        <v>0</v>
      </c>
      <c r="AS277" s="13">
        <v>22422</v>
      </c>
      <c r="AT277" s="15">
        <v>11</v>
      </c>
      <c r="AU277" s="15">
        <v>16</v>
      </c>
      <c r="AV277" s="15">
        <v>16</v>
      </c>
      <c r="AW277" s="15">
        <v>0</v>
      </c>
      <c r="AX277" s="10" t="s">
        <v>6</v>
      </c>
      <c r="AY277" s="10" t="str">
        <f>IFERROR(VLOOKUP(B277,Sales!$B$4:$H$2834,7,FALSE),"Not Found")</f>
        <v>Investor Owned</v>
      </c>
      <c r="AZ277" s="30">
        <f>IFERROR(SUMIFS(Sales!$K$4:$K$2834,Sales!$B$4:$B$2834,$B277,Sales!$G$4:$G$2834,$D277),"")</f>
        <v>14354676</v>
      </c>
      <c r="BA277" s="30">
        <f>IFERROR(SUMIFS(Sales!$N$4:$N$2834,Sales!$B$4:$B$2834,$B277,Sales!$G$4:$G$2834,$D277),"")</f>
        <v>14045688</v>
      </c>
      <c r="BB277" s="30">
        <f>IFERROR(SUMIFS(Sales!$Q$4:$Q$2834,Sales!$B$4:$B$2834,$B277,Sales!$G$4:$G$2834,$D277),"")</f>
        <v>13334915</v>
      </c>
      <c r="BC277" s="30">
        <f t="shared" si="125"/>
        <v>41735279</v>
      </c>
      <c r="BD277" s="33"/>
      <c r="BE277" s="35">
        <f t="shared" si="126"/>
        <v>1.4865330293766296E-2</v>
      </c>
      <c r="BF277" s="35">
        <f t="shared" si="127"/>
        <v>2.2085639379146111E-2</v>
      </c>
      <c r="BG277" s="35">
        <f t="shared" si="128"/>
        <v>1.5353303714346886E-2</v>
      </c>
      <c r="BH277" s="35">
        <f t="shared" si="129"/>
        <v>1.7451183206418724E-2</v>
      </c>
      <c r="BJ277" s="31">
        <f>IFERROR(SUMIFS(Sales!$J$4:$J$2834,Sales!$B$4:$B$2834,$B277,Sales!$G$4:$G$2834,$D277),"")</f>
        <v>1552633</v>
      </c>
      <c r="BK277" s="31">
        <f>IFERROR(SUMIFS(Sales!$M$4:$M$2834,Sales!$B$4:$B$2834,$B277,Sales!$G$4:$G$2834,$D277),"")</f>
        <v>696541</v>
      </c>
      <c r="BL277" s="31">
        <f>IFERROR(SUMIFS(Sales!$P$4:$P$2834,Sales!$B$4:$B$2834,$B277,Sales!$G$4:$G$2834,$D277),"")</f>
        <v>270872</v>
      </c>
      <c r="BM277" s="31">
        <f t="shared" si="130"/>
        <v>2520046</v>
      </c>
      <c r="BP277" s="36">
        <f t="shared" si="131"/>
        <v>0.55811439582647926</v>
      </c>
      <c r="BQ277" s="36">
        <f t="shared" si="132"/>
        <v>0.44188560417352069</v>
      </c>
      <c r="BR277" s="36">
        <f t="shared" si="133"/>
        <v>0.69452395476514472</v>
      </c>
      <c r="BS277" s="36">
        <f t="shared" si="134"/>
        <v>0.30547604523485522</v>
      </c>
      <c r="BV277" s="38">
        <f t="shared" si="147"/>
        <v>4.8770672530150244E-2</v>
      </c>
      <c r="BW277" s="37">
        <f t="shared" si="148"/>
        <v>3.3872400362195756E-2</v>
      </c>
      <c r="BX277" s="37">
        <f t="shared" si="149"/>
        <v>1.4898272167954488E-2</v>
      </c>
      <c r="CB277" s="38">
        <f t="shared" si="150"/>
        <v>2.1379731981619122E-2</v>
      </c>
      <c r="CC277" s="37">
        <f t="shared" si="151"/>
        <v>1.1932336197853412E-2</v>
      </c>
      <c r="CD277" s="37">
        <f t="shared" si="152"/>
        <v>9.4473957837657076E-3</v>
      </c>
    </row>
    <row r="278" spans="1:82" x14ac:dyDescent="0.35">
      <c r="A278" s="8">
        <v>2020</v>
      </c>
      <c r="B278" s="9">
        <v>14063</v>
      </c>
      <c r="C278" s="10" t="s">
        <v>420</v>
      </c>
      <c r="D278" s="10" t="s">
        <v>51</v>
      </c>
      <c r="E278" s="10" t="s">
        <v>54</v>
      </c>
      <c r="F278" s="11">
        <v>7915.3429999999998</v>
      </c>
      <c r="G278" s="11">
        <v>20134.899000000001</v>
      </c>
      <c r="H278" s="11">
        <v>0</v>
      </c>
      <c r="I278" s="11">
        <v>0</v>
      </c>
      <c r="J278" s="11">
        <v>28050.241999999998</v>
      </c>
      <c r="K278" s="12">
        <v>1.633</v>
      </c>
      <c r="L278" s="12">
        <v>3.2450000000000001</v>
      </c>
      <c r="M278" s="12">
        <v>0</v>
      </c>
      <c r="N278" s="12">
        <v>0</v>
      </c>
      <c r="O278" s="12">
        <v>4.8780000000000001</v>
      </c>
      <c r="P278" s="13">
        <v>140612.465</v>
      </c>
      <c r="Q278" s="13">
        <v>290077.86</v>
      </c>
      <c r="R278" s="13">
        <v>0</v>
      </c>
      <c r="S278" s="13">
        <v>0</v>
      </c>
      <c r="T278" s="13">
        <v>430690.32500000001</v>
      </c>
      <c r="U278" s="14">
        <v>1.47</v>
      </c>
      <c r="V278" s="14">
        <v>3.0369999999999999</v>
      </c>
      <c r="W278" s="14">
        <v>0</v>
      </c>
      <c r="X278" s="14">
        <v>0</v>
      </c>
      <c r="Y278" s="14">
        <v>4.5069999999999997</v>
      </c>
      <c r="Z278" s="11">
        <v>2048.7429999999999</v>
      </c>
      <c r="AA278" s="11">
        <v>2371.3049999999998</v>
      </c>
      <c r="AB278" s="11">
        <v>0</v>
      </c>
      <c r="AC278" s="11">
        <v>0</v>
      </c>
      <c r="AD278" s="11">
        <v>4420.0479999999998</v>
      </c>
      <c r="AE278" s="11">
        <v>841.38499999999999</v>
      </c>
      <c r="AF278" s="11">
        <v>1605.29</v>
      </c>
      <c r="AG278" s="11">
        <v>0</v>
      </c>
      <c r="AH278" s="11">
        <v>0</v>
      </c>
      <c r="AI278" s="11">
        <v>2446.6750000000002</v>
      </c>
      <c r="AJ278" s="13">
        <v>2048.7429999999999</v>
      </c>
      <c r="AK278" s="13">
        <v>2371.3049999999998</v>
      </c>
      <c r="AL278" s="13">
        <v>0</v>
      </c>
      <c r="AM278" s="13">
        <v>0</v>
      </c>
      <c r="AN278" s="13">
        <v>4420.0479999999998</v>
      </c>
      <c r="AO278" s="13">
        <v>841.38499999999999</v>
      </c>
      <c r="AP278" s="13">
        <v>1605.29</v>
      </c>
      <c r="AQ278" s="13">
        <v>0</v>
      </c>
      <c r="AR278" s="13">
        <v>0</v>
      </c>
      <c r="AS278" s="13">
        <v>2446.6750000000002</v>
      </c>
      <c r="AT278" s="15">
        <v>11</v>
      </c>
      <c r="AU278" s="15">
        <v>11</v>
      </c>
      <c r="AV278" s="15">
        <v>0</v>
      </c>
      <c r="AW278" s="15">
        <v>0</v>
      </c>
      <c r="AX278" s="10" t="s">
        <v>421</v>
      </c>
      <c r="AY278" s="10" t="str">
        <f>IFERROR(VLOOKUP(B278,Sales!$B$4:$H$2834,7,FALSE),"Not Found")</f>
        <v>Investor Owned</v>
      </c>
      <c r="AZ278" s="30">
        <f>IFERROR(SUMIFS(Sales!$K$4:$K$2834,Sales!$B$4:$B$2834,$B278,Sales!$G$4:$G$2834,$D278),"")</f>
        <v>713946</v>
      </c>
      <c r="BA278" s="30">
        <f>IFERROR(SUMIFS(Sales!$N$4:$N$2834,Sales!$B$4:$B$2834,$B278,Sales!$G$4:$G$2834,$D278),"")</f>
        <v>740117</v>
      </c>
      <c r="BB278" s="30">
        <f>IFERROR(SUMIFS(Sales!$Q$4:$Q$2834,Sales!$B$4:$B$2834,$B278,Sales!$G$4:$G$2834,$D278),"")</f>
        <v>988763</v>
      </c>
      <c r="BC278" s="30">
        <f t="shared" si="125"/>
        <v>2442826</v>
      </c>
      <c r="BD278" s="33"/>
      <c r="BE278" s="35">
        <f t="shared" si="126"/>
        <v>1.1086753059755219E-2</v>
      </c>
      <c r="BF278" s="35">
        <f t="shared" si="127"/>
        <v>2.7205021638470675E-2</v>
      </c>
      <c r="BG278" s="35">
        <f t="shared" si="128"/>
        <v>0</v>
      </c>
      <c r="BH278" s="35">
        <f t="shared" si="129"/>
        <v>1.148270159233609E-2</v>
      </c>
      <c r="BJ278" s="31">
        <f>IFERROR(SUMIFS(Sales!$J$4:$J$2834,Sales!$B$4:$B$2834,$B278,Sales!$G$4:$G$2834,$D278),"")</f>
        <v>59439.1</v>
      </c>
      <c r="BK278" s="31">
        <f>IFERROR(SUMIFS(Sales!$M$4:$M$2834,Sales!$B$4:$B$2834,$B278,Sales!$G$4:$G$2834,$D278),"")</f>
        <v>52983.8</v>
      </c>
      <c r="BL278" s="31">
        <f>IFERROR(SUMIFS(Sales!$P$4:$P$2834,Sales!$B$4:$B$2834,$B278,Sales!$G$4:$G$2834,$D278),"")</f>
        <v>49806.7</v>
      </c>
      <c r="BM278" s="31">
        <f t="shared" si="130"/>
        <v>162229.59999999998</v>
      </c>
      <c r="BP278" s="36">
        <f t="shared" si="131"/>
        <v>0.70887621586310368</v>
      </c>
      <c r="BQ278" s="36">
        <f t="shared" si="132"/>
        <v>0.29112378413689638</v>
      </c>
      <c r="BR278" s="36">
        <f t="shared" si="133"/>
        <v>0.59631544072252773</v>
      </c>
      <c r="BS278" s="36">
        <f t="shared" si="134"/>
        <v>0.40368455927747232</v>
      </c>
      <c r="BV278" s="38">
        <f t="shared" si="147"/>
        <v>1.906992745909061E-3</v>
      </c>
      <c r="BW278" s="37">
        <f t="shared" si="148"/>
        <v>1.1371692197314251E-3</v>
      </c>
      <c r="BX278" s="37">
        <f t="shared" si="149"/>
        <v>7.6982352617763607E-4</v>
      </c>
      <c r="CB278" s="38">
        <f t="shared" si="150"/>
        <v>7.9305633371566707E-4</v>
      </c>
      <c r="CC278" s="37">
        <f t="shared" si="151"/>
        <v>5.6217877281062884E-4</v>
      </c>
      <c r="CD278" s="37">
        <f t="shared" si="152"/>
        <v>2.3087756090503831E-4</v>
      </c>
    </row>
    <row r="279" spans="1:82" x14ac:dyDescent="0.35">
      <c r="A279" s="8">
        <v>2020</v>
      </c>
      <c r="B279" s="9">
        <v>14063</v>
      </c>
      <c r="C279" s="10" t="s">
        <v>420</v>
      </c>
      <c r="D279" s="10" t="s">
        <v>174</v>
      </c>
      <c r="E279" s="10" t="s">
        <v>54</v>
      </c>
      <c r="F279" s="11">
        <v>60307.896000000001</v>
      </c>
      <c r="G279" s="11">
        <v>47694.247000000003</v>
      </c>
      <c r="H279" s="11">
        <v>47694.247000000003</v>
      </c>
      <c r="I279" s="11">
        <v>0</v>
      </c>
      <c r="J279" s="11">
        <v>155696.39000000001</v>
      </c>
      <c r="K279" s="12">
        <v>12.52</v>
      </c>
      <c r="L279" s="12">
        <v>8.1270000000000007</v>
      </c>
      <c r="M279" s="12">
        <v>8.1280000000000001</v>
      </c>
      <c r="N279" s="12">
        <v>0</v>
      </c>
      <c r="O279" s="12">
        <v>28.774999999999999</v>
      </c>
      <c r="P279" s="13">
        <v>736730.88699999999</v>
      </c>
      <c r="Q279" s="13">
        <v>507646.20600000001</v>
      </c>
      <c r="R279" s="13">
        <v>507646.20600000001</v>
      </c>
      <c r="S279" s="13">
        <v>0</v>
      </c>
      <c r="T279" s="13">
        <v>1752023.2990000001</v>
      </c>
      <c r="U279" s="14">
        <v>10.016</v>
      </c>
      <c r="V279" s="14">
        <v>6.5019999999999998</v>
      </c>
      <c r="W279" s="14">
        <v>6.5019999999999998</v>
      </c>
      <c r="X279" s="14">
        <v>0</v>
      </c>
      <c r="Y279" s="14">
        <v>23.02</v>
      </c>
      <c r="Z279" s="11">
        <v>11271.261</v>
      </c>
      <c r="AA279" s="11">
        <v>4487.1750000000002</v>
      </c>
      <c r="AB279" s="11">
        <v>4487.1750000000002</v>
      </c>
      <c r="AC279" s="11">
        <v>0</v>
      </c>
      <c r="AD279" s="11">
        <v>20245.611000000001</v>
      </c>
      <c r="AE279" s="11">
        <v>5212.9880000000003</v>
      </c>
      <c r="AF279" s="11">
        <v>3929.69</v>
      </c>
      <c r="AG279" s="11">
        <v>3929.6889999999999</v>
      </c>
      <c r="AH279" s="11">
        <v>0</v>
      </c>
      <c r="AI279" s="11">
        <v>13072.367</v>
      </c>
      <c r="AJ279" s="13">
        <v>11271.261</v>
      </c>
      <c r="AK279" s="13">
        <v>4487.1750000000002</v>
      </c>
      <c r="AL279" s="13">
        <v>4487.1750000000002</v>
      </c>
      <c r="AM279" s="13">
        <v>0</v>
      </c>
      <c r="AN279" s="13">
        <v>20245.611000000001</v>
      </c>
      <c r="AO279" s="13">
        <v>5212.9880000000003</v>
      </c>
      <c r="AP279" s="13">
        <v>3929.69</v>
      </c>
      <c r="AQ279" s="13">
        <v>3929.6889999999999</v>
      </c>
      <c r="AR279" s="13">
        <v>0</v>
      </c>
      <c r="AS279" s="13">
        <v>13072.367</v>
      </c>
      <c r="AT279" s="15">
        <v>11.102</v>
      </c>
      <c r="AU279" s="15">
        <v>11</v>
      </c>
      <c r="AV279" s="15">
        <v>11</v>
      </c>
      <c r="AW279" s="15">
        <v>0</v>
      </c>
      <c r="AX279" s="10" t="s">
        <v>422</v>
      </c>
      <c r="AY279" s="10" t="str">
        <f>IFERROR(VLOOKUP(B279,Sales!$B$4:$H$2834,7,FALSE),"Not Found")</f>
        <v>Investor Owned</v>
      </c>
      <c r="AZ279" s="30">
        <f>IFERROR(SUMIFS(Sales!$K$4:$K$2834,Sales!$B$4:$B$2834,$B279,Sales!$G$4:$G$2834,$D279),"")</f>
        <v>8742115</v>
      </c>
      <c r="BA279" s="30">
        <f>IFERROR(SUMIFS(Sales!$N$4:$N$2834,Sales!$B$4:$B$2834,$B279,Sales!$G$4:$G$2834,$D279),"")</f>
        <v>8405475</v>
      </c>
      <c r="BB279" s="30">
        <f>IFERROR(SUMIFS(Sales!$Q$4:$Q$2834,Sales!$B$4:$B$2834,$B279,Sales!$G$4:$G$2834,$D279),"")</f>
        <v>7442630</v>
      </c>
      <c r="BC279" s="30">
        <f t="shared" si="125"/>
        <v>24590220</v>
      </c>
      <c r="BD279" s="33"/>
      <c r="BE279" s="35">
        <f t="shared" si="126"/>
        <v>6.8985475482763615E-3</v>
      </c>
      <c r="BF279" s="35">
        <f t="shared" si="127"/>
        <v>5.6741881928148025E-3</v>
      </c>
      <c r="BG279" s="35">
        <f t="shared" si="128"/>
        <v>6.4082517873386155E-3</v>
      </c>
      <c r="BH279" s="35">
        <f t="shared" si="129"/>
        <v>6.3316387571969671E-3</v>
      </c>
      <c r="BJ279" s="31">
        <f>IFERROR(SUMIFS(Sales!$J$4:$J$2834,Sales!$B$4:$B$2834,$B279,Sales!$G$4:$G$2834,$D279),"")</f>
        <v>809627.5</v>
      </c>
      <c r="BK279" s="31">
        <f>IFERROR(SUMIFS(Sales!$M$4:$M$2834,Sales!$B$4:$B$2834,$B279,Sales!$G$4:$G$2834,$D279),"")</f>
        <v>603197.69999999995</v>
      </c>
      <c r="BL279" s="31">
        <f>IFERROR(SUMIFS(Sales!$P$4:$P$2834,Sales!$B$4:$B$2834,$B279,Sales!$G$4:$G$2834,$D279),"")</f>
        <v>319752.5</v>
      </c>
      <c r="BM279" s="31">
        <f t="shared" si="130"/>
        <v>1732577.7</v>
      </c>
      <c r="BP279" s="36">
        <f t="shared" si="131"/>
        <v>0.68375944818596224</v>
      </c>
      <c r="BQ279" s="36">
        <f t="shared" si="132"/>
        <v>0.31624055181403776</v>
      </c>
      <c r="BR279" s="36">
        <f t="shared" si="133"/>
        <v>0.53311717207755938</v>
      </c>
      <c r="BS279" s="36">
        <f t="shared" si="134"/>
        <v>0.46688282792244074</v>
      </c>
      <c r="BV279" s="38">
        <f t="shared" si="147"/>
        <v>9.0343222531779274E-3</v>
      </c>
      <c r="BW279" s="37">
        <f t="shared" si="148"/>
        <v>4.8163523312515812E-3</v>
      </c>
      <c r="BX279" s="37">
        <f t="shared" si="149"/>
        <v>4.2179699219263471E-3</v>
      </c>
      <c r="CB279" s="38">
        <f t="shared" si="150"/>
        <v>6.0423861474942714E-3</v>
      </c>
      <c r="CC279" s="37">
        <f t="shared" si="151"/>
        <v>4.1315386179371855E-3</v>
      </c>
      <c r="CD279" s="37">
        <f t="shared" si="152"/>
        <v>1.9108475295570861E-3</v>
      </c>
    </row>
    <row r="280" spans="1:82" x14ac:dyDescent="0.35">
      <c r="A280" s="8">
        <v>2020</v>
      </c>
      <c r="B280" s="9">
        <v>14109</v>
      </c>
      <c r="C280" s="10" t="s">
        <v>423</v>
      </c>
      <c r="D280" s="10" t="s">
        <v>116</v>
      </c>
      <c r="E280" s="10" t="s">
        <v>75</v>
      </c>
      <c r="F280" s="11">
        <v>190.73</v>
      </c>
      <c r="G280" s="11">
        <v>672.2</v>
      </c>
      <c r="H280" s="11">
        <v>1583.55</v>
      </c>
      <c r="I280" s="11">
        <v>0</v>
      </c>
      <c r="J280" s="11">
        <v>2446.48</v>
      </c>
      <c r="K280" s="12">
        <v>0.2</v>
      </c>
      <c r="L280" s="12">
        <v>0.46</v>
      </c>
      <c r="M280" s="12">
        <v>1.08</v>
      </c>
      <c r="N280" s="12">
        <v>0</v>
      </c>
      <c r="O280" s="12">
        <v>1.74</v>
      </c>
      <c r="P280" s="13">
        <v>4084</v>
      </c>
      <c r="Q280" s="13">
        <v>8193</v>
      </c>
      <c r="R280" s="13">
        <v>15369</v>
      </c>
      <c r="S280" s="13">
        <v>0</v>
      </c>
      <c r="T280" s="13">
        <v>27646</v>
      </c>
      <c r="U280" s="14">
        <v>0.2</v>
      </c>
      <c r="V280" s="14">
        <v>0.46</v>
      </c>
      <c r="W280" s="14">
        <v>1.08</v>
      </c>
      <c r="X280" s="14">
        <v>0</v>
      </c>
      <c r="Y280" s="14">
        <v>1.74</v>
      </c>
      <c r="Z280" s="11">
        <v>70</v>
      </c>
      <c r="AA280" s="11">
        <v>126</v>
      </c>
      <c r="AB280" s="11">
        <v>285</v>
      </c>
      <c r="AC280" s="11">
        <v>0</v>
      </c>
      <c r="AD280" s="11">
        <v>481</v>
      </c>
      <c r="AE280" s="11">
        <v>0</v>
      </c>
      <c r="AF280" s="11">
        <v>0</v>
      </c>
      <c r="AG280" s="11">
        <v>0</v>
      </c>
      <c r="AH280" s="11">
        <v>0</v>
      </c>
      <c r="AI280" s="11">
        <v>0</v>
      </c>
      <c r="AJ280" s="13">
        <v>70</v>
      </c>
      <c r="AK280" s="13">
        <v>126</v>
      </c>
      <c r="AL280" s="13">
        <v>285</v>
      </c>
      <c r="AM280" s="13">
        <v>0</v>
      </c>
      <c r="AN280" s="13">
        <v>481</v>
      </c>
      <c r="AO280" s="13">
        <v>0</v>
      </c>
      <c r="AP280" s="13">
        <v>0</v>
      </c>
      <c r="AQ280" s="13">
        <v>0</v>
      </c>
      <c r="AR280" s="13">
        <v>0</v>
      </c>
      <c r="AS280" s="13">
        <v>0</v>
      </c>
      <c r="AT280" s="15">
        <v>20.95</v>
      </c>
      <c r="AU280" s="15">
        <v>13.16</v>
      </c>
      <c r="AV280" s="15">
        <v>9.7100000000000009</v>
      </c>
      <c r="AW280" s="15">
        <v>0</v>
      </c>
      <c r="AX280" s="10" t="s">
        <v>6</v>
      </c>
      <c r="AY280" s="10" t="str">
        <f>IFERROR(VLOOKUP(B280,Sales!$B$4:$H$2834,7,FALSE),"Not Found")</f>
        <v>Cooperative</v>
      </c>
      <c r="AZ280" s="30">
        <f>IFERROR(SUMIFS(Sales!$K$4:$K$2834,Sales!$B$4:$B$2834,$B280,Sales!$G$4:$G$2834,$D280),"")</f>
        <v>294911</v>
      </c>
      <c r="BA280" s="30">
        <f>IFERROR(SUMIFS(Sales!$N$4:$N$2834,Sales!$B$4:$B$2834,$B280,Sales!$G$4:$G$2834,$D280),"")</f>
        <v>184635</v>
      </c>
      <c r="BB280" s="30">
        <f>IFERROR(SUMIFS(Sales!$Q$4:$Q$2834,Sales!$B$4:$B$2834,$B280,Sales!$G$4:$G$2834,$D280),"")</f>
        <v>159987</v>
      </c>
      <c r="BC280" s="30">
        <f t="shared" si="125"/>
        <v>639533</v>
      </c>
      <c r="BD280" s="33"/>
      <c r="BE280" s="35">
        <f t="shared" si="126"/>
        <v>6.4673749029368183E-4</v>
      </c>
      <c r="BF280" s="35">
        <f t="shared" si="127"/>
        <v>3.6406965093292174E-3</v>
      </c>
      <c r="BG280" s="35">
        <f t="shared" si="128"/>
        <v>9.8979917118265856E-3</v>
      </c>
      <c r="BH280" s="35">
        <f t="shared" si="129"/>
        <v>3.8254163584990923E-3</v>
      </c>
      <c r="BJ280" s="31">
        <f>IFERROR(SUMIFS(Sales!$J$4:$J$2834,Sales!$B$4:$B$2834,$B280,Sales!$G$4:$G$2834,$D280),"")</f>
        <v>29845.200000000001</v>
      </c>
      <c r="BK280" s="31">
        <f>IFERROR(SUMIFS(Sales!$M$4:$M$2834,Sales!$B$4:$B$2834,$B280,Sales!$G$4:$G$2834,$D280),"")</f>
        <v>15605.9</v>
      </c>
      <c r="BL280" s="31">
        <f>IFERROR(SUMIFS(Sales!$P$4:$P$2834,Sales!$B$4:$B$2834,$B280,Sales!$G$4:$G$2834,$D280),"")</f>
        <v>9737.4</v>
      </c>
      <c r="BM280" s="31">
        <f t="shared" si="130"/>
        <v>55188.5</v>
      </c>
      <c r="BP280" s="36">
        <f t="shared" si="131"/>
        <v>1</v>
      </c>
      <c r="BQ280" s="36">
        <f t="shared" si="132"/>
        <v>0</v>
      </c>
      <c r="BR280" s="36">
        <f t="shared" si="133"/>
        <v>1</v>
      </c>
      <c r="BS280" s="36">
        <f t="shared" si="134"/>
        <v>0</v>
      </c>
    </row>
    <row r="281" spans="1:82" x14ac:dyDescent="0.35">
      <c r="A281" s="8">
        <v>2020</v>
      </c>
      <c r="B281" s="9">
        <v>14127</v>
      </c>
      <c r="C281" s="10" t="s">
        <v>424</v>
      </c>
      <c r="D281" s="10" t="s">
        <v>114</v>
      </c>
      <c r="E281" s="10" t="s">
        <v>54</v>
      </c>
      <c r="F281" s="11">
        <v>1745.19</v>
      </c>
      <c r="G281" s="11">
        <v>11060.63</v>
      </c>
      <c r="H281" s="11" t="s">
        <v>25</v>
      </c>
      <c r="I281" s="11" t="s">
        <v>25</v>
      </c>
      <c r="J281" s="11">
        <v>12805.82</v>
      </c>
      <c r="K281" s="12">
        <v>1.89</v>
      </c>
      <c r="L281" s="12">
        <v>2.87</v>
      </c>
      <c r="M281" s="12" t="s">
        <v>25</v>
      </c>
      <c r="N281" s="12" t="s">
        <v>25</v>
      </c>
      <c r="O281" s="12">
        <v>4.76</v>
      </c>
      <c r="P281" s="13">
        <v>19703</v>
      </c>
      <c r="Q281" s="13">
        <v>146000</v>
      </c>
      <c r="R281" s="13" t="s">
        <v>25</v>
      </c>
      <c r="S281" s="13" t="s">
        <v>25</v>
      </c>
      <c r="T281" s="13">
        <v>165703</v>
      </c>
      <c r="U281" s="14">
        <v>1.89</v>
      </c>
      <c r="V281" s="14">
        <v>2.87</v>
      </c>
      <c r="W281" s="14" t="s">
        <v>25</v>
      </c>
      <c r="X281" s="14" t="s">
        <v>25</v>
      </c>
      <c r="Y281" s="14">
        <v>4.76</v>
      </c>
      <c r="Z281" s="11">
        <v>931.45</v>
      </c>
      <c r="AA281" s="11">
        <v>841.66</v>
      </c>
      <c r="AB281" s="11" t="s">
        <v>25</v>
      </c>
      <c r="AC281" s="11" t="s">
        <v>25</v>
      </c>
      <c r="AD281" s="11">
        <v>1773.11</v>
      </c>
      <c r="AE281" s="11">
        <v>363.14</v>
      </c>
      <c r="AF281" s="11">
        <v>201.58</v>
      </c>
      <c r="AG281" s="11" t="s">
        <v>25</v>
      </c>
      <c r="AH281" s="11" t="s">
        <v>25</v>
      </c>
      <c r="AI281" s="11">
        <v>564.72</v>
      </c>
      <c r="AJ281" s="13">
        <v>931.45</v>
      </c>
      <c r="AK281" s="13">
        <v>841.66</v>
      </c>
      <c r="AL281" s="13" t="s">
        <v>25</v>
      </c>
      <c r="AM281" s="13" t="s">
        <v>25</v>
      </c>
      <c r="AN281" s="13">
        <v>1773.11</v>
      </c>
      <c r="AO281" s="13">
        <v>363.14</v>
      </c>
      <c r="AP281" s="13">
        <v>201.58</v>
      </c>
      <c r="AQ281" s="13" t="s">
        <v>25</v>
      </c>
      <c r="AR281" s="13" t="s">
        <v>25</v>
      </c>
      <c r="AS281" s="13">
        <v>564.72</v>
      </c>
      <c r="AT281" s="15">
        <v>11.29</v>
      </c>
      <c r="AU281" s="15">
        <v>13.2</v>
      </c>
      <c r="AV281" s="15" t="s">
        <v>25</v>
      </c>
      <c r="AW281" s="15" t="s">
        <v>25</v>
      </c>
      <c r="AX281" s="10" t="s">
        <v>6</v>
      </c>
      <c r="AY281" s="10" t="str">
        <f>IFERROR(VLOOKUP(B281,Sales!$B$4:$H$2834,7,FALSE),"Not Found")</f>
        <v>Political Subdivision</v>
      </c>
      <c r="AZ281" s="30">
        <f>IFERROR(SUMIFS(Sales!$K$4:$K$2834,Sales!$B$4:$B$2834,$B281,Sales!$G$4:$G$2834,$D281),"")</f>
        <v>3818744</v>
      </c>
      <c r="BA281" s="30">
        <f>IFERROR(SUMIFS(Sales!$N$4:$N$2834,Sales!$B$4:$B$2834,$B281,Sales!$G$4:$G$2834,$D281),"")</f>
        <v>3545254</v>
      </c>
      <c r="BB281" s="30">
        <f>IFERROR(SUMIFS(Sales!$Q$4:$Q$2834,Sales!$B$4:$B$2834,$B281,Sales!$G$4:$G$2834,$D281),"")</f>
        <v>3724940</v>
      </c>
      <c r="BC281" s="30">
        <f t="shared" si="125"/>
        <v>11088938</v>
      </c>
      <c r="BD281" s="33"/>
      <c r="BE281" s="35">
        <f t="shared" si="126"/>
        <v>4.5700628269399574E-4</v>
      </c>
      <c r="BF281" s="35">
        <f t="shared" si="127"/>
        <v>3.1198413428205705E-3</v>
      </c>
      <c r="BG281" s="35" t="str">
        <f t="shared" si="128"/>
        <v/>
      </c>
      <c r="BH281" s="35">
        <f t="shared" si="129"/>
        <v>1.1548283523634094E-3</v>
      </c>
      <c r="BJ281" s="31">
        <f>IFERROR(SUMIFS(Sales!$J$4:$J$2834,Sales!$B$4:$B$2834,$B281,Sales!$G$4:$G$2834,$D281),"")</f>
        <v>435196</v>
      </c>
      <c r="BK281" s="31">
        <f>IFERROR(SUMIFS(Sales!$M$4:$M$2834,Sales!$B$4:$B$2834,$B281,Sales!$G$4:$G$2834,$D281),"")</f>
        <v>317268</v>
      </c>
      <c r="BL281" s="31">
        <f>IFERROR(SUMIFS(Sales!$P$4:$P$2834,Sales!$B$4:$B$2834,$B281,Sales!$G$4:$G$2834,$D281),"")</f>
        <v>228014</v>
      </c>
      <c r="BM281" s="31">
        <f t="shared" si="130"/>
        <v>980478</v>
      </c>
      <c r="BP281" s="36">
        <f t="shared" si="131"/>
        <v>0.71949420279779697</v>
      </c>
      <c r="BQ281" s="36">
        <f t="shared" si="132"/>
        <v>0.28050579720220298</v>
      </c>
      <c r="BR281" s="36" t="str">
        <f t="shared" si="133"/>
        <v/>
      </c>
      <c r="BS281" s="36" t="str">
        <f t="shared" si="134"/>
        <v/>
      </c>
    </row>
    <row r="282" spans="1:82" x14ac:dyDescent="0.35">
      <c r="A282" s="8">
        <v>2020</v>
      </c>
      <c r="B282" s="9">
        <v>14154</v>
      </c>
      <c r="C282" s="10" t="s">
        <v>425</v>
      </c>
      <c r="D282" s="10" t="s">
        <v>122</v>
      </c>
      <c r="E282" s="10" t="s">
        <v>123</v>
      </c>
      <c r="F282" s="11">
        <v>41365</v>
      </c>
      <c r="G282" s="11">
        <v>15556</v>
      </c>
      <c r="H282" s="11">
        <v>1182</v>
      </c>
      <c r="I282" s="11">
        <v>0</v>
      </c>
      <c r="J282" s="11">
        <v>58103</v>
      </c>
      <c r="K282" s="12">
        <v>2.64</v>
      </c>
      <c r="L282" s="12">
        <v>3.44</v>
      </c>
      <c r="M282" s="12">
        <v>0.3</v>
      </c>
      <c r="N282" s="12">
        <v>0</v>
      </c>
      <c r="O282" s="12">
        <v>6.38</v>
      </c>
      <c r="P282" s="13">
        <v>496374</v>
      </c>
      <c r="Q282" s="13">
        <v>171583</v>
      </c>
      <c r="R282" s="13">
        <v>13829</v>
      </c>
      <c r="S282" s="13">
        <v>0</v>
      </c>
      <c r="T282" s="13">
        <v>681786</v>
      </c>
      <c r="U282" s="14">
        <v>2.64</v>
      </c>
      <c r="V282" s="14">
        <v>3.44</v>
      </c>
      <c r="W282" s="14">
        <v>0.3</v>
      </c>
      <c r="X282" s="14">
        <v>0</v>
      </c>
      <c r="Y282" s="14">
        <v>6.38</v>
      </c>
      <c r="Z282" s="11">
        <v>1461</v>
      </c>
      <c r="AA282" s="11">
        <v>783</v>
      </c>
      <c r="AB282" s="11">
        <v>87</v>
      </c>
      <c r="AC282" s="11">
        <v>0</v>
      </c>
      <c r="AD282" s="11">
        <v>2331</v>
      </c>
      <c r="AE282" s="11">
        <v>1727</v>
      </c>
      <c r="AF282" s="11">
        <v>579</v>
      </c>
      <c r="AG282" s="11">
        <v>0</v>
      </c>
      <c r="AH282" s="11">
        <v>0</v>
      </c>
      <c r="AI282" s="11">
        <v>2306</v>
      </c>
      <c r="AJ282" s="13">
        <v>1461</v>
      </c>
      <c r="AK282" s="13">
        <v>783</v>
      </c>
      <c r="AL282" s="13">
        <v>87</v>
      </c>
      <c r="AM282" s="13">
        <v>0</v>
      </c>
      <c r="AN282" s="13">
        <v>2331</v>
      </c>
      <c r="AO282" s="13">
        <v>1727</v>
      </c>
      <c r="AP282" s="13">
        <v>579</v>
      </c>
      <c r="AQ282" s="13">
        <v>0</v>
      </c>
      <c r="AR282" s="13">
        <v>0</v>
      </c>
      <c r="AS282" s="13">
        <v>2306</v>
      </c>
      <c r="AT282" s="15">
        <v>12</v>
      </c>
      <c r="AU282" s="15">
        <v>11.03</v>
      </c>
      <c r="AV282" s="15">
        <v>11.7</v>
      </c>
      <c r="AW282" s="15">
        <v>0</v>
      </c>
      <c r="AX282" s="10" t="s">
        <v>6</v>
      </c>
      <c r="AY282" s="10" t="str">
        <f>IFERROR(VLOOKUP(B282,Sales!$B$4:$H$2834,7,FALSE),"Not Found")</f>
        <v>Investor Owned</v>
      </c>
      <c r="AZ282" s="30">
        <f>IFERROR(SUMIFS(Sales!$K$4:$K$2834,Sales!$B$4:$B$2834,$B282,Sales!$G$4:$G$2834,$D282),"")</f>
        <v>1668611</v>
      </c>
      <c r="BA282" s="30">
        <f>IFERROR(SUMIFS(Sales!$N$4:$N$2834,Sales!$B$4:$B$2834,$B282,Sales!$G$4:$G$2834,$D282),"")</f>
        <v>1822986</v>
      </c>
      <c r="BB282" s="30">
        <f>IFERROR(SUMIFS(Sales!$Q$4:$Q$2834,Sales!$B$4:$B$2834,$B282,Sales!$G$4:$G$2834,$D282),"")</f>
        <v>348593</v>
      </c>
      <c r="BC282" s="30">
        <f t="shared" si="125"/>
        <v>3840190</v>
      </c>
      <c r="BD282" s="33"/>
      <c r="BE282" s="35">
        <f t="shared" si="126"/>
        <v>2.4790079892797062E-2</v>
      </c>
      <c r="BF282" s="35">
        <f t="shared" si="127"/>
        <v>8.5332525866901893E-3</v>
      </c>
      <c r="BG282" s="35">
        <f t="shared" si="128"/>
        <v>3.3907737676889668E-3</v>
      </c>
      <c r="BH282" s="35">
        <f t="shared" si="129"/>
        <v>1.5130240951619581E-2</v>
      </c>
      <c r="BJ282" s="31">
        <f>IFERROR(SUMIFS(Sales!$J$4:$J$2834,Sales!$B$4:$B$2834,$B282,Sales!$G$4:$G$2834,$D282),"")</f>
        <v>274696.8</v>
      </c>
      <c r="BK282" s="31">
        <f>IFERROR(SUMIFS(Sales!$M$4:$M$2834,Sales!$B$4:$B$2834,$B282,Sales!$G$4:$G$2834,$D282),"")</f>
        <v>161155.1</v>
      </c>
      <c r="BL282" s="31">
        <f>IFERROR(SUMIFS(Sales!$P$4:$P$2834,Sales!$B$4:$B$2834,$B282,Sales!$G$4:$G$2834,$D282),"")</f>
        <v>12884.1</v>
      </c>
      <c r="BM282" s="31">
        <f t="shared" si="130"/>
        <v>448736</v>
      </c>
      <c r="BP282" s="36">
        <f t="shared" si="131"/>
        <v>0.45828105395232122</v>
      </c>
      <c r="BQ282" s="36">
        <f t="shared" si="132"/>
        <v>0.54171894604767878</v>
      </c>
      <c r="BR282" s="36">
        <f t="shared" si="133"/>
        <v>0.60041407867494823</v>
      </c>
      <c r="BS282" s="36">
        <f t="shared" si="134"/>
        <v>0.39958592132505177</v>
      </c>
      <c r="BV282" s="38">
        <f>IFERROR((G282+H282)/$BV$3,"")</f>
        <v>1.585269664428208E-3</v>
      </c>
      <c r="BW282" s="37">
        <f>IFERROR(BR282*BV282,"")</f>
        <v>9.518182250190069E-4</v>
      </c>
      <c r="BX282" s="37">
        <f>IFERROR(BS282*BV282,"")</f>
        <v>6.3345143940920113E-4</v>
      </c>
      <c r="CB282" s="38">
        <f>IFERROR((F282)/$CB$3,"")</f>
        <v>4.144454036186249E-3</v>
      </c>
      <c r="CC282" s="37">
        <f>IFERROR(BP282*CB282,"")</f>
        <v>1.8993247637603859E-3</v>
      </c>
      <c r="CD282" s="37">
        <f>IFERROR(BQ282*CB282,"")</f>
        <v>2.2451292724258633E-3</v>
      </c>
    </row>
    <row r="283" spans="1:82" x14ac:dyDescent="0.35">
      <c r="A283" s="8">
        <v>2020</v>
      </c>
      <c r="B283" s="9">
        <v>14175</v>
      </c>
      <c r="C283" s="10" t="s">
        <v>426</v>
      </c>
      <c r="D283" s="10" t="s">
        <v>24</v>
      </c>
      <c r="E283" s="10" t="s">
        <v>24</v>
      </c>
      <c r="F283" s="11" t="s">
        <v>25</v>
      </c>
      <c r="G283" s="11" t="s">
        <v>25</v>
      </c>
      <c r="H283" s="11" t="s">
        <v>25</v>
      </c>
      <c r="I283" s="11" t="s">
        <v>25</v>
      </c>
      <c r="J283" s="11" t="s">
        <v>25</v>
      </c>
      <c r="K283" s="12" t="s">
        <v>25</v>
      </c>
      <c r="L283" s="12" t="s">
        <v>25</v>
      </c>
      <c r="M283" s="12" t="s">
        <v>25</v>
      </c>
      <c r="N283" s="12" t="s">
        <v>25</v>
      </c>
      <c r="O283" s="12" t="s">
        <v>25</v>
      </c>
      <c r="P283" s="13" t="s">
        <v>25</v>
      </c>
      <c r="Q283" s="13" t="s">
        <v>25</v>
      </c>
      <c r="R283" s="13" t="s">
        <v>25</v>
      </c>
      <c r="S283" s="13" t="s">
        <v>25</v>
      </c>
      <c r="T283" s="13" t="s">
        <v>25</v>
      </c>
      <c r="U283" s="14" t="s">
        <v>25</v>
      </c>
      <c r="V283" s="14" t="s">
        <v>25</v>
      </c>
      <c r="W283" s="14" t="s">
        <v>25</v>
      </c>
      <c r="X283" s="14" t="s">
        <v>25</v>
      </c>
      <c r="Y283" s="14" t="s">
        <v>25</v>
      </c>
      <c r="Z283" s="11" t="s">
        <v>25</v>
      </c>
      <c r="AA283" s="11" t="s">
        <v>25</v>
      </c>
      <c r="AB283" s="11" t="s">
        <v>25</v>
      </c>
      <c r="AC283" s="11" t="s">
        <v>25</v>
      </c>
      <c r="AD283" s="11" t="s">
        <v>25</v>
      </c>
      <c r="AE283" s="11" t="s">
        <v>25</v>
      </c>
      <c r="AF283" s="11" t="s">
        <v>25</v>
      </c>
      <c r="AG283" s="11" t="s">
        <v>25</v>
      </c>
      <c r="AH283" s="11" t="s">
        <v>25</v>
      </c>
      <c r="AI283" s="11" t="s">
        <v>25</v>
      </c>
      <c r="AJ283" s="13" t="s">
        <v>25</v>
      </c>
      <c r="AK283" s="13" t="s">
        <v>25</v>
      </c>
      <c r="AL283" s="13" t="s">
        <v>25</v>
      </c>
      <c r="AM283" s="13" t="s">
        <v>25</v>
      </c>
      <c r="AN283" s="13" t="s">
        <v>25</v>
      </c>
      <c r="AO283" s="13" t="s">
        <v>25</v>
      </c>
      <c r="AP283" s="13" t="s">
        <v>25</v>
      </c>
      <c r="AQ283" s="13" t="s">
        <v>25</v>
      </c>
      <c r="AR283" s="13" t="s">
        <v>25</v>
      </c>
      <c r="AS283" s="13" t="s">
        <v>25</v>
      </c>
      <c r="AT283" s="15" t="s">
        <v>25</v>
      </c>
      <c r="AU283" s="15" t="s">
        <v>25</v>
      </c>
      <c r="AV283" s="15" t="s">
        <v>25</v>
      </c>
      <c r="AW283" s="15" t="s">
        <v>25</v>
      </c>
      <c r="AX283" s="10" t="s">
        <v>6</v>
      </c>
      <c r="AY283" s="10" t="str">
        <f>IFERROR(VLOOKUP(B283,Sales!$B$4:$H$2834,7,FALSE),"Not Found")</f>
        <v>Cooperative</v>
      </c>
      <c r="AZ283" s="30">
        <f>IFERROR(SUMIFS(Sales!$K$4:$K$2834,Sales!$B$4:$B$2834,$B283,Sales!$G$4:$G$2834,$D283),"")</f>
        <v>228713</v>
      </c>
      <c r="BA283" s="30">
        <f>IFERROR(SUMIFS(Sales!$N$4:$N$2834,Sales!$B$4:$B$2834,$B283,Sales!$G$4:$G$2834,$D283),"")</f>
        <v>41254</v>
      </c>
      <c r="BB283" s="30">
        <f>IFERROR(SUMIFS(Sales!$Q$4:$Q$2834,Sales!$B$4:$B$2834,$B283,Sales!$G$4:$G$2834,$D283),"")</f>
        <v>25693</v>
      </c>
      <c r="BC283" s="30">
        <f t="shared" si="125"/>
        <v>295660</v>
      </c>
      <c r="BD283" s="33"/>
      <c r="BE283" s="35" t="str">
        <f t="shared" si="126"/>
        <v/>
      </c>
      <c r="BF283" s="35" t="str">
        <f t="shared" si="127"/>
        <v/>
      </c>
      <c r="BG283" s="35" t="str">
        <f t="shared" si="128"/>
        <v/>
      </c>
      <c r="BH283" s="35">
        <f t="shared" si="129"/>
        <v>0</v>
      </c>
      <c r="BJ283" s="31">
        <f>IFERROR(SUMIFS(Sales!$J$4:$J$2834,Sales!$B$4:$B$2834,$B283,Sales!$G$4:$G$2834,$D283),"")</f>
        <v>35839.800000000003</v>
      </c>
      <c r="BK283" s="31">
        <f>IFERROR(SUMIFS(Sales!$M$4:$M$2834,Sales!$B$4:$B$2834,$B283,Sales!$G$4:$G$2834,$D283),"")</f>
        <v>5504.6</v>
      </c>
      <c r="BL283" s="31">
        <f>IFERROR(SUMIFS(Sales!$P$4:$P$2834,Sales!$B$4:$B$2834,$B283,Sales!$G$4:$G$2834,$D283),"")</f>
        <v>2017.6</v>
      </c>
      <c r="BM283" s="31">
        <f t="shared" si="130"/>
        <v>43362</v>
      </c>
      <c r="BP283" s="36" t="str">
        <f t="shared" si="131"/>
        <v/>
      </c>
      <c r="BQ283" s="36" t="str">
        <f t="shared" si="132"/>
        <v/>
      </c>
      <c r="BR283" s="36" t="str">
        <f t="shared" si="133"/>
        <v/>
      </c>
      <c r="BS283" s="36" t="str">
        <f t="shared" si="134"/>
        <v/>
      </c>
    </row>
    <row r="284" spans="1:82" x14ac:dyDescent="0.35">
      <c r="A284" s="8">
        <v>2020</v>
      </c>
      <c r="B284" s="9">
        <v>14232</v>
      </c>
      <c r="C284" s="10" t="s">
        <v>427</v>
      </c>
      <c r="D284" s="10" t="s">
        <v>35</v>
      </c>
      <c r="E284" s="10" t="s">
        <v>36</v>
      </c>
      <c r="F284" s="11">
        <v>22388.486000000001</v>
      </c>
      <c r="G284" s="11">
        <v>26937.536</v>
      </c>
      <c r="H284" s="11">
        <v>21323.59</v>
      </c>
      <c r="I284" s="11" t="s">
        <v>25</v>
      </c>
      <c r="J284" s="11">
        <v>70649.611999999994</v>
      </c>
      <c r="K284" s="12">
        <v>18.734000000000002</v>
      </c>
      <c r="L284" s="12">
        <v>5.8360000000000003</v>
      </c>
      <c r="M284" s="12">
        <v>3.0609999999999999</v>
      </c>
      <c r="N284" s="12" t="s">
        <v>25</v>
      </c>
      <c r="O284" s="12">
        <v>27.631</v>
      </c>
      <c r="P284" s="13">
        <v>284022.19400000002</v>
      </c>
      <c r="Q284" s="13">
        <v>399158.40899999999</v>
      </c>
      <c r="R284" s="13">
        <v>311060.31099999999</v>
      </c>
      <c r="S284" s="13" t="s">
        <v>25</v>
      </c>
      <c r="T284" s="13">
        <v>994240.91399999999</v>
      </c>
      <c r="U284" s="14">
        <v>18.734000000000002</v>
      </c>
      <c r="V284" s="14">
        <v>5.8360000000000003</v>
      </c>
      <c r="W284" s="14">
        <v>3.0609999999999999</v>
      </c>
      <c r="X284" s="14" t="s">
        <v>25</v>
      </c>
      <c r="Y284" s="14">
        <v>27.631</v>
      </c>
      <c r="Z284" s="11">
        <v>1488.95</v>
      </c>
      <c r="AA284" s="11">
        <v>2536.92</v>
      </c>
      <c r="AB284" s="11">
        <v>1851.078</v>
      </c>
      <c r="AC284" s="11" t="s">
        <v>25</v>
      </c>
      <c r="AD284" s="11">
        <v>5876.9480000000003</v>
      </c>
      <c r="AE284" s="11">
        <v>2030.8309999999999</v>
      </c>
      <c r="AF284" s="11">
        <v>1062.461</v>
      </c>
      <c r="AG284" s="11">
        <v>673.44200000000001</v>
      </c>
      <c r="AH284" s="11" t="s">
        <v>25</v>
      </c>
      <c r="AI284" s="11">
        <v>3766.7339999999999</v>
      </c>
      <c r="AJ284" s="13">
        <v>1488.95</v>
      </c>
      <c r="AK284" s="13">
        <v>2536.92</v>
      </c>
      <c r="AL284" s="13">
        <v>1851.078</v>
      </c>
      <c r="AM284" s="13" t="s">
        <v>25</v>
      </c>
      <c r="AN284" s="13">
        <v>5876.9480000000003</v>
      </c>
      <c r="AO284" s="13">
        <v>2030.8309999999999</v>
      </c>
      <c r="AP284" s="13">
        <v>1062.461</v>
      </c>
      <c r="AQ284" s="13">
        <v>673.44200000000001</v>
      </c>
      <c r="AR284" s="13" t="s">
        <v>25</v>
      </c>
      <c r="AS284" s="13">
        <v>3766.7339999999999</v>
      </c>
      <c r="AT284" s="15">
        <v>12.686</v>
      </c>
      <c r="AU284" s="15">
        <v>14.818</v>
      </c>
      <c r="AV284" s="15">
        <v>14.587999999999999</v>
      </c>
      <c r="AW284" s="15" t="s">
        <v>25</v>
      </c>
      <c r="AX284" s="10" t="s">
        <v>6</v>
      </c>
      <c r="AY284" s="10" t="str">
        <f>IFERROR(VLOOKUP(B284,Sales!$B$4:$H$2834,7,FALSE),"Not Found")</f>
        <v>Investor Owned</v>
      </c>
      <c r="AZ284" s="30">
        <f>IFERROR(SUMIFS(Sales!$K$4:$K$2834,Sales!$B$4:$B$2834,$B284,Sales!$G$4:$G$2834,$D284),"")</f>
        <v>545911</v>
      </c>
      <c r="BA284" s="30">
        <f>IFERROR(SUMIFS(Sales!$N$4:$N$2834,Sales!$B$4:$B$2834,$B284,Sales!$G$4:$G$2834,$D284),"")</f>
        <v>1032208</v>
      </c>
      <c r="BB284" s="30">
        <f>IFERROR(SUMIFS(Sales!$Q$4:$Q$2834,Sales!$B$4:$B$2834,$B284,Sales!$G$4:$G$2834,$D284),"")</f>
        <v>981838</v>
      </c>
      <c r="BC284" s="30">
        <f t="shared" si="125"/>
        <v>2559957</v>
      </c>
      <c r="BD284" s="33"/>
      <c r="BE284" s="35">
        <f t="shared" si="126"/>
        <v>4.1011238095587009E-2</v>
      </c>
      <c r="BF284" s="35">
        <f t="shared" si="127"/>
        <v>2.6097003704679676E-2</v>
      </c>
      <c r="BG284" s="35">
        <f t="shared" si="128"/>
        <v>2.1718032913780074E-2</v>
      </c>
      <c r="BH284" s="35">
        <f t="shared" si="129"/>
        <v>2.7597968247122899E-2</v>
      </c>
      <c r="BJ284" s="31">
        <f>IFERROR(SUMIFS(Sales!$J$4:$J$2834,Sales!$B$4:$B$2834,$B284,Sales!$G$4:$G$2834,$D284),"")</f>
        <v>56414.7</v>
      </c>
      <c r="BK284" s="31">
        <f>IFERROR(SUMIFS(Sales!$M$4:$M$2834,Sales!$B$4:$B$2834,$B284,Sales!$G$4:$G$2834,$D284),"")</f>
        <v>88868.6</v>
      </c>
      <c r="BL284" s="31">
        <f>IFERROR(SUMIFS(Sales!$P$4:$P$2834,Sales!$B$4:$B$2834,$B284,Sales!$G$4:$G$2834,$D284),"")</f>
        <v>56723.9</v>
      </c>
      <c r="BM284" s="31">
        <f t="shared" si="130"/>
        <v>202007.19999999998</v>
      </c>
      <c r="BP284" s="36">
        <f t="shared" si="131"/>
        <v>0.4230234778811523</v>
      </c>
      <c r="BQ284" s="36">
        <f t="shared" si="132"/>
        <v>0.57697652211884776</v>
      </c>
      <c r="BR284" s="36">
        <f t="shared" si="133"/>
        <v>0.71653640383801109</v>
      </c>
      <c r="BS284" s="36">
        <f t="shared" si="134"/>
        <v>0.28346359616198891</v>
      </c>
      <c r="BV284" s="38">
        <f t="shared" ref="BV284:BV285" si="153">IFERROR((G284+H284)/$BV$3,"")</f>
        <v>4.5708507001402483E-3</v>
      </c>
      <c r="BW284" s="37">
        <f t="shared" ref="BW284:BW285" si="154">IFERROR(BR284*BV284,"")</f>
        <v>3.2751809231589485E-3</v>
      </c>
      <c r="BX284" s="37">
        <f t="shared" ref="BX284:BX285" si="155">IFERROR(BS284*BV284,"")</f>
        <v>1.2956697769812996E-3</v>
      </c>
      <c r="CB284" s="38">
        <f t="shared" ref="CB284:CB285" si="156">IFERROR((F284)/$CB$3,"")</f>
        <v>2.2431536605052415E-3</v>
      </c>
      <c r="CC284" s="37">
        <f t="shared" ref="CC284:CC285" si="157">IFERROR(BP284*CB284,"")</f>
        <v>9.4890666288876483E-4</v>
      </c>
      <c r="CD284" s="37">
        <f t="shared" ref="CD284:CD285" si="158">IFERROR(BQ284*CB284,"")</f>
        <v>1.2942469976164768E-3</v>
      </c>
    </row>
    <row r="285" spans="1:82" x14ac:dyDescent="0.35">
      <c r="A285" s="8">
        <v>2020</v>
      </c>
      <c r="B285" s="9">
        <v>14232</v>
      </c>
      <c r="C285" s="10" t="s">
        <v>427</v>
      </c>
      <c r="D285" s="10" t="s">
        <v>98</v>
      </c>
      <c r="E285" s="10" t="s">
        <v>36</v>
      </c>
      <c r="F285" s="11">
        <v>894.303</v>
      </c>
      <c r="G285" s="11">
        <v>10014.878000000001</v>
      </c>
      <c r="H285" s="11"/>
      <c r="I285" s="11" t="s">
        <v>25</v>
      </c>
      <c r="J285" s="11">
        <v>10909.181</v>
      </c>
      <c r="K285" s="12">
        <v>0.54</v>
      </c>
      <c r="L285" s="12">
        <v>1.6839999999999999</v>
      </c>
      <c r="M285" s="12" t="s">
        <v>25</v>
      </c>
      <c r="N285" s="12" t="s">
        <v>25</v>
      </c>
      <c r="O285" s="12">
        <v>2.2240000000000002</v>
      </c>
      <c r="P285" s="13">
        <v>15587.77</v>
      </c>
      <c r="Q285" s="13">
        <v>151484.149</v>
      </c>
      <c r="R285" s="13" t="s">
        <v>25</v>
      </c>
      <c r="S285" s="13" t="s">
        <v>25</v>
      </c>
      <c r="T285" s="13">
        <v>167071.91899999999</v>
      </c>
      <c r="U285" s="14">
        <v>0.54</v>
      </c>
      <c r="V285" s="14">
        <v>1.6839999999999999</v>
      </c>
      <c r="W285" s="14" t="s">
        <v>25</v>
      </c>
      <c r="X285" s="14" t="s">
        <v>25</v>
      </c>
      <c r="Y285" s="14">
        <v>2.2240000000000002</v>
      </c>
      <c r="Z285" s="11">
        <v>106.03</v>
      </c>
      <c r="AA285" s="11">
        <v>521.17700000000002</v>
      </c>
      <c r="AB285" s="11"/>
      <c r="AC285" s="11" t="s">
        <v>25</v>
      </c>
      <c r="AD285" s="11">
        <v>627.20699999999999</v>
      </c>
      <c r="AE285" s="11">
        <v>29.044</v>
      </c>
      <c r="AF285" s="11">
        <v>104.34</v>
      </c>
      <c r="AG285" s="11"/>
      <c r="AH285" s="11" t="s">
        <v>25</v>
      </c>
      <c r="AI285" s="11">
        <v>133.38399999999999</v>
      </c>
      <c r="AJ285" s="13">
        <v>106.03</v>
      </c>
      <c r="AK285" s="13">
        <v>521.17700000000002</v>
      </c>
      <c r="AL285" s="13" t="s">
        <v>25</v>
      </c>
      <c r="AM285" s="13" t="s">
        <v>25</v>
      </c>
      <c r="AN285" s="13">
        <v>627.20699999999999</v>
      </c>
      <c r="AO285" s="13">
        <v>29.044</v>
      </c>
      <c r="AP285" s="13">
        <v>104.34</v>
      </c>
      <c r="AQ285" s="13" t="s">
        <v>25</v>
      </c>
      <c r="AR285" s="13" t="s">
        <v>25</v>
      </c>
      <c r="AS285" s="13">
        <v>133.38399999999999</v>
      </c>
      <c r="AT285" s="15">
        <v>17.43</v>
      </c>
      <c r="AU285" s="15">
        <v>15.725</v>
      </c>
      <c r="AV285" s="15" t="s">
        <v>25</v>
      </c>
      <c r="AW285" s="15" t="s">
        <v>25</v>
      </c>
      <c r="AX285" s="10" t="s">
        <v>6</v>
      </c>
      <c r="AY285" s="10" t="str">
        <f>IFERROR(VLOOKUP(B285,Sales!$B$4:$H$2834,7,FALSE),"Not Found")</f>
        <v>Investor Owned</v>
      </c>
      <c r="AZ285" s="30">
        <f>IFERROR(SUMIFS(Sales!$K$4:$K$2834,Sales!$B$4:$B$2834,$B285,Sales!$G$4:$G$2834,$D285),"")</f>
        <v>118203</v>
      </c>
      <c r="BA285" s="30">
        <f>IFERROR(SUMIFS(Sales!$N$4:$N$2834,Sales!$B$4:$B$2834,$B285,Sales!$G$4:$G$2834,$D285),"")</f>
        <v>360642</v>
      </c>
      <c r="BB285" s="30">
        <f>IFERROR(SUMIFS(Sales!$Q$4:$Q$2834,Sales!$B$4:$B$2834,$B285,Sales!$G$4:$G$2834,$D285),"")</f>
        <v>0</v>
      </c>
      <c r="BC285" s="30">
        <f t="shared" si="125"/>
        <v>478845</v>
      </c>
      <c r="BD285" s="33"/>
      <c r="BE285" s="35">
        <f t="shared" si="126"/>
        <v>7.5658232024567902E-3</v>
      </c>
      <c r="BF285" s="35">
        <f t="shared" si="127"/>
        <v>2.776958313230295E-2</v>
      </c>
      <c r="BG285" s="35" t="str">
        <f t="shared" si="128"/>
        <v/>
      </c>
      <c r="BH285" s="35">
        <f t="shared" si="129"/>
        <v>2.2782280278587017E-2</v>
      </c>
      <c r="BJ285" s="31">
        <f>IFERROR(SUMIFS(Sales!$J$4:$J$2834,Sales!$B$4:$B$2834,$B285,Sales!$G$4:$G$2834,$D285),"")</f>
        <v>11753.6</v>
      </c>
      <c r="BK285" s="31">
        <f>IFERROR(SUMIFS(Sales!$M$4:$M$2834,Sales!$B$4:$B$2834,$B285,Sales!$G$4:$G$2834,$D285),"")</f>
        <v>24781.3</v>
      </c>
      <c r="BL285" s="31">
        <f>IFERROR(SUMIFS(Sales!$P$4:$P$2834,Sales!$B$4:$B$2834,$B285,Sales!$G$4:$G$2834,$D285),"")</f>
        <v>0</v>
      </c>
      <c r="BM285" s="31">
        <f t="shared" si="130"/>
        <v>36534.9</v>
      </c>
      <c r="BP285" s="36">
        <f t="shared" si="131"/>
        <v>0.78497712365073957</v>
      </c>
      <c r="BQ285" s="36">
        <f t="shared" si="132"/>
        <v>0.2150228763492604</v>
      </c>
      <c r="BR285" s="36">
        <f t="shared" si="133"/>
        <v>0.83319398193814076</v>
      </c>
      <c r="BS285" s="36">
        <f t="shared" si="134"/>
        <v>0.16680601806185921</v>
      </c>
      <c r="BV285" s="38">
        <f t="shared" si="153"/>
        <v>9.4851728320883286E-4</v>
      </c>
      <c r="BW285" s="37">
        <f t="shared" si="154"/>
        <v>7.9029889213391464E-4</v>
      </c>
      <c r="BX285" s="37">
        <f t="shared" si="155"/>
        <v>1.582183910749182E-4</v>
      </c>
      <c r="CB285" s="38">
        <f t="shared" si="156"/>
        <v>8.9602264666347649E-5</v>
      </c>
      <c r="CC285" s="37">
        <f t="shared" si="157"/>
        <v>7.0335727990381868E-5</v>
      </c>
      <c r="CD285" s="37">
        <f t="shared" si="158"/>
        <v>1.9266536675965775E-5</v>
      </c>
    </row>
    <row r="286" spans="1:82" x14ac:dyDescent="0.35">
      <c r="A286" s="8">
        <v>2020</v>
      </c>
      <c r="B286" s="9">
        <v>14245</v>
      </c>
      <c r="C286" s="10" t="s">
        <v>428</v>
      </c>
      <c r="D286" s="10" t="s">
        <v>91</v>
      </c>
      <c r="E286" s="10" t="s">
        <v>394</v>
      </c>
      <c r="F286" s="11" t="s">
        <v>25</v>
      </c>
      <c r="G286" s="11" t="s">
        <v>25</v>
      </c>
      <c r="H286" s="11" t="s">
        <v>25</v>
      </c>
      <c r="I286" s="11" t="s">
        <v>25</v>
      </c>
      <c r="J286" s="11" t="s">
        <v>25</v>
      </c>
      <c r="K286" s="12" t="s">
        <v>25</v>
      </c>
      <c r="L286" s="12" t="s">
        <v>25</v>
      </c>
      <c r="M286" s="12" t="s">
        <v>25</v>
      </c>
      <c r="N286" s="12" t="s">
        <v>25</v>
      </c>
      <c r="O286" s="12" t="s">
        <v>25</v>
      </c>
      <c r="P286" s="13" t="s">
        <v>25</v>
      </c>
      <c r="Q286" s="13" t="s">
        <v>25</v>
      </c>
      <c r="R286" s="13" t="s">
        <v>25</v>
      </c>
      <c r="S286" s="13" t="s">
        <v>25</v>
      </c>
      <c r="T286" s="13" t="s">
        <v>25</v>
      </c>
      <c r="U286" s="14" t="s">
        <v>25</v>
      </c>
      <c r="V286" s="14" t="s">
        <v>25</v>
      </c>
      <c r="W286" s="14" t="s">
        <v>25</v>
      </c>
      <c r="X286" s="14" t="s">
        <v>25</v>
      </c>
      <c r="Y286" s="14" t="s">
        <v>25</v>
      </c>
      <c r="Z286" s="11" t="s">
        <v>25</v>
      </c>
      <c r="AA286" s="11" t="s">
        <v>25</v>
      </c>
      <c r="AB286" s="11" t="s">
        <v>25</v>
      </c>
      <c r="AC286" s="11" t="s">
        <v>25</v>
      </c>
      <c r="AD286" s="11" t="s">
        <v>25</v>
      </c>
      <c r="AE286" s="11" t="s">
        <v>25</v>
      </c>
      <c r="AF286" s="11" t="s">
        <v>25</v>
      </c>
      <c r="AG286" s="11" t="s">
        <v>25</v>
      </c>
      <c r="AH286" s="11" t="s">
        <v>25</v>
      </c>
      <c r="AI286" s="11" t="s">
        <v>25</v>
      </c>
      <c r="AJ286" s="13" t="s">
        <v>25</v>
      </c>
      <c r="AK286" s="13" t="s">
        <v>25</v>
      </c>
      <c r="AL286" s="13" t="s">
        <v>25</v>
      </c>
      <c r="AM286" s="13" t="s">
        <v>25</v>
      </c>
      <c r="AN286" s="13" t="s">
        <v>25</v>
      </c>
      <c r="AO286" s="13" t="s">
        <v>25</v>
      </c>
      <c r="AP286" s="13" t="s">
        <v>25</v>
      </c>
      <c r="AQ286" s="13" t="s">
        <v>25</v>
      </c>
      <c r="AR286" s="13" t="s">
        <v>25</v>
      </c>
      <c r="AS286" s="13" t="s">
        <v>25</v>
      </c>
      <c r="AT286" s="15" t="s">
        <v>25</v>
      </c>
      <c r="AU286" s="15" t="s">
        <v>25</v>
      </c>
      <c r="AV286" s="15" t="s">
        <v>25</v>
      </c>
      <c r="AW286" s="15" t="s">
        <v>25</v>
      </c>
      <c r="AX286" s="10" t="s">
        <v>6</v>
      </c>
      <c r="AY286" s="10" t="str">
        <f>IFERROR(VLOOKUP(B286,Sales!$B$4:$H$2834,7,FALSE),"Not Found")</f>
        <v>Political Subdivision</v>
      </c>
      <c r="AZ286" s="30">
        <f>IFERROR(SUMIFS(Sales!$K$4:$K$2834,Sales!$B$4:$B$2834,$B286,Sales!$G$4:$G$2834,$D286),"")</f>
        <v>204118</v>
      </c>
      <c r="BA286" s="30">
        <f>IFERROR(SUMIFS(Sales!$N$4:$N$2834,Sales!$B$4:$B$2834,$B286,Sales!$G$4:$G$2834,$D286),"")</f>
        <v>111722</v>
      </c>
      <c r="BB286" s="30">
        <f>IFERROR(SUMIFS(Sales!$Q$4:$Q$2834,Sales!$B$4:$B$2834,$B286,Sales!$G$4:$G$2834,$D286),"")</f>
        <v>70635</v>
      </c>
      <c r="BC286" s="30">
        <f t="shared" si="125"/>
        <v>386475</v>
      </c>
      <c r="BD286" s="33"/>
      <c r="BE286" s="35" t="str">
        <f t="shared" si="126"/>
        <v/>
      </c>
      <c r="BF286" s="35" t="str">
        <f t="shared" si="127"/>
        <v/>
      </c>
      <c r="BG286" s="35" t="str">
        <f t="shared" si="128"/>
        <v/>
      </c>
      <c r="BH286" s="35">
        <f t="shared" si="129"/>
        <v>0</v>
      </c>
      <c r="BJ286" s="31">
        <f>IFERROR(SUMIFS(Sales!$J$4:$J$2834,Sales!$B$4:$B$2834,$B286,Sales!$G$4:$G$2834,$D286),"")</f>
        <v>21216</v>
      </c>
      <c r="BK286" s="31">
        <f>IFERROR(SUMIFS(Sales!$M$4:$M$2834,Sales!$B$4:$B$2834,$B286,Sales!$G$4:$G$2834,$D286),"")</f>
        <v>10742</v>
      </c>
      <c r="BL286" s="31">
        <f>IFERROR(SUMIFS(Sales!$P$4:$P$2834,Sales!$B$4:$B$2834,$B286,Sales!$G$4:$G$2834,$D286),"")</f>
        <v>6196</v>
      </c>
      <c r="BM286" s="31">
        <f t="shared" si="130"/>
        <v>38154</v>
      </c>
      <c r="BP286" s="36" t="str">
        <f t="shared" si="131"/>
        <v/>
      </c>
      <c r="BQ286" s="36" t="str">
        <f t="shared" si="132"/>
        <v/>
      </c>
      <c r="BR286" s="36" t="str">
        <f t="shared" si="133"/>
        <v/>
      </c>
      <c r="BS286" s="36" t="str">
        <f t="shared" si="134"/>
        <v/>
      </c>
    </row>
    <row r="287" spans="1:82" x14ac:dyDescent="0.35">
      <c r="A287" s="8">
        <v>2020</v>
      </c>
      <c r="B287" s="9">
        <v>14246</v>
      </c>
      <c r="C287" s="10" t="s">
        <v>429</v>
      </c>
      <c r="D287" s="10" t="s">
        <v>35</v>
      </c>
      <c r="E287" s="10" t="s">
        <v>36</v>
      </c>
      <c r="F287" s="11">
        <v>389.98399999999998</v>
      </c>
      <c r="G287" s="11">
        <v>3621.8980000000001</v>
      </c>
      <c r="H287" s="11">
        <v>1106.375</v>
      </c>
      <c r="I287" s="11">
        <v>0</v>
      </c>
      <c r="J287" s="11">
        <v>5118.2569999999996</v>
      </c>
      <c r="K287" s="12">
        <v>0.115</v>
      </c>
      <c r="L287" s="12">
        <v>0.59799999999999998</v>
      </c>
      <c r="M287" s="12">
        <v>0.14099999999999999</v>
      </c>
      <c r="N287" s="12">
        <v>0</v>
      </c>
      <c r="O287" s="12">
        <v>0.85399999999999998</v>
      </c>
      <c r="P287" s="13">
        <v>3899.84</v>
      </c>
      <c r="Q287" s="13">
        <v>36218.980000000003</v>
      </c>
      <c r="R287" s="13">
        <v>11063.75</v>
      </c>
      <c r="S287" s="13">
        <v>0</v>
      </c>
      <c r="T287" s="13">
        <v>51182.57</v>
      </c>
      <c r="U287" s="14">
        <v>0.115</v>
      </c>
      <c r="V287" s="14">
        <v>0.59799999999999998</v>
      </c>
      <c r="W287" s="14">
        <v>0.14099999999999999</v>
      </c>
      <c r="X287" s="14">
        <v>0</v>
      </c>
      <c r="Y287" s="14">
        <v>0.85399999999999998</v>
      </c>
      <c r="Z287" s="11">
        <v>71.316999999999993</v>
      </c>
      <c r="AA287" s="11">
        <v>247.64099999999999</v>
      </c>
      <c r="AB287" s="11">
        <v>58.161999999999999</v>
      </c>
      <c r="AC287" s="11">
        <v>0</v>
      </c>
      <c r="AD287" s="11">
        <v>377.12</v>
      </c>
      <c r="AE287" s="11">
        <v>62.017000000000003</v>
      </c>
      <c r="AF287" s="11">
        <v>25.236000000000001</v>
      </c>
      <c r="AG287" s="11">
        <v>27.928999999999998</v>
      </c>
      <c r="AH287" s="11">
        <v>0</v>
      </c>
      <c r="AI287" s="11">
        <v>115.182</v>
      </c>
      <c r="AJ287" s="13">
        <v>71.316999999999993</v>
      </c>
      <c r="AK287" s="13">
        <v>247.64099999999999</v>
      </c>
      <c r="AL287" s="13">
        <v>58.161999999999999</v>
      </c>
      <c r="AM287" s="13">
        <v>0</v>
      </c>
      <c r="AN287" s="13">
        <v>377.12</v>
      </c>
      <c r="AO287" s="13">
        <v>62.017000000000003</v>
      </c>
      <c r="AP287" s="13">
        <v>25.236000000000001</v>
      </c>
      <c r="AQ287" s="13">
        <v>27.928999999999998</v>
      </c>
      <c r="AR287" s="13">
        <v>0</v>
      </c>
      <c r="AS287" s="13">
        <v>115.182</v>
      </c>
      <c r="AT287" s="15">
        <v>10</v>
      </c>
      <c r="AU287" s="15">
        <v>10</v>
      </c>
      <c r="AV287" s="15">
        <v>10</v>
      </c>
      <c r="AW287" s="15">
        <v>0</v>
      </c>
      <c r="AX287" s="10" t="s">
        <v>6</v>
      </c>
      <c r="AY287" s="10" t="str">
        <f>IFERROR(VLOOKUP(B287,Sales!$B$4:$H$2834,7,FALSE),"Not Found")</f>
        <v>Municipal</v>
      </c>
      <c r="AZ287" s="30">
        <f>IFERROR(SUMIFS(Sales!$K$4:$K$2834,Sales!$B$4:$B$2834,$B287,Sales!$G$4:$G$2834,$D287),"")</f>
        <v>86203</v>
      </c>
      <c r="BA287" s="30">
        <f>IFERROR(SUMIFS(Sales!$N$4:$N$2834,Sales!$B$4:$B$2834,$B287,Sales!$G$4:$G$2834,$D287),"")</f>
        <v>45865</v>
      </c>
      <c r="BB287" s="30">
        <f>IFERROR(SUMIFS(Sales!$Q$4:$Q$2834,Sales!$B$4:$B$2834,$B287,Sales!$G$4:$G$2834,$D287),"")</f>
        <v>272257</v>
      </c>
      <c r="BC287" s="30">
        <f t="shared" si="125"/>
        <v>404325</v>
      </c>
      <c r="BD287" s="33"/>
      <c r="BE287" s="35">
        <f t="shared" si="126"/>
        <v>4.5240188856536315E-3</v>
      </c>
      <c r="BF287" s="35">
        <f t="shared" si="127"/>
        <v>7.896866891965551E-2</v>
      </c>
      <c r="BG287" s="35">
        <f t="shared" si="128"/>
        <v>4.0637155334849054E-3</v>
      </c>
      <c r="BH287" s="35">
        <f t="shared" si="129"/>
        <v>1.2658769554195263E-2</v>
      </c>
      <c r="BJ287" s="31">
        <f>IFERROR(SUMIFS(Sales!$J$4:$J$2834,Sales!$B$4:$B$2834,$B287,Sales!$G$4:$G$2834,$D287),"")</f>
        <v>10888</v>
      </c>
      <c r="BK287" s="31">
        <f>IFERROR(SUMIFS(Sales!$M$4:$M$2834,Sales!$B$4:$B$2834,$B287,Sales!$G$4:$G$2834,$D287),"")</f>
        <v>4988</v>
      </c>
      <c r="BL287" s="31">
        <f>IFERROR(SUMIFS(Sales!$P$4:$P$2834,Sales!$B$4:$B$2834,$B287,Sales!$G$4:$G$2834,$D287),"")</f>
        <v>22253</v>
      </c>
      <c r="BM287" s="31">
        <f t="shared" si="130"/>
        <v>38129</v>
      </c>
      <c r="BP287" s="36">
        <f t="shared" si="131"/>
        <v>0.53487482562587185</v>
      </c>
      <c r="BQ287" s="36">
        <f t="shared" si="132"/>
        <v>0.46512517437412815</v>
      </c>
      <c r="BR287" s="36">
        <f t="shared" si="133"/>
        <v>0.85189487642352535</v>
      </c>
      <c r="BS287" s="36">
        <f t="shared" si="134"/>
        <v>0.14810512357647479</v>
      </c>
    </row>
    <row r="288" spans="1:82" x14ac:dyDescent="0.35">
      <c r="A288" s="8">
        <v>2020</v>
      </c>
      <c r="B288" s="9">
        <v>14288</v>
      </c>
      <c r="C288" s="10" t="s">
        <v>430</v>
      </c>
      <c r="D288" s="10" t="s">
        <v>53</v>
      </c>
      <c r="E288" s="10" t="s">
        <v>85</v>
      </c>
      <c r="F288" s="11" t="s">
        <v>25</v>
      </c>
      <c r="G288" s="11" t="s">
        <v>25</v>
      </c>
      <c r="H288" s="11" t="s">
        <v>25</v>
      </c>
      <c r="I288" s="11" t="s">
        <v>25</v>
      </c>
      <c r="J288" s="11" t="s">
        <v>25</v>
      </c>
      <c r="K288" s="12" t="s">
        <v>25</v>
      </c>
      <c r="L288" s="12" t="s">
        <v>25</v>
      </c>
      <c r="M288" s="12" t="s">
        <v>25</v>
      </c>
      <c r="N288" s="12" t="s">
        <v>25</v>
      </c>
      <c r="O288" s="12" t="s">
        <v>25</v>
      </c>
      <c r="P288" s="13" t="s">
        <v>25</v>
      </c>
      <c r="Q288" s="13" t="s">
        <v>25</v>
      </c>
      <c r="R288" s="13" t="s">
        <v>25</v>
      </c>
      <c r="S288" s="13" t="s">
        <v>25</v>
      </c>
      <c r="T288" s="13" t="s">
        <v>25</v>
      </c>
      <c r="U288" s="14" t="s">
        <v>25</v>
      </c>
      <c r="V288" s="14" t="s">
        <v>25</v>
      </c>
      <c r="W288" s="14" t="s">
        <v>25</v>
      </c>
      <c r="X288" s="14" t="s">
        <v>25</v>
      </c>
      <c r="Y288" s="14" t="s">
        <v>25</v>
      </c>
      <c r="Z288" s="11" t="s">
        <v>25</v>
      </c>
      <c r="AA288" s="11" t="s">
        <v>25</v>
      </c>
      <c r="AB288" s="11" t="s">
        <v>25</v>
      </c>
      <c r="AC288" s="11" t="s">
        <v>25</v>
      </c>
      <c r="AD288" s="11" t="s">
        <v>25</v>
      </c>
      <c r="AE288" s="11" t="s">
        <v>25</v>
      </c>
      <c r="AF288" s="11" t="s">
        <v>25</v>
      </c>
      <c r="AG288" s="11" t="s">
        <v>25</v>
      </c>
      <c r="AH288" s="11" t="s">
        <v>25</v>
      </c>
      <c r="AI288" s="11" t="s">
        <v>25</v>
      </c>
      <c r="AJ288" s="13" t="s">
        <v>25</v>
      </c>
      <c r="AK288" s="13" t="s">
        <v>25</v>
      </c>
      <c r="AL288" s="13" t="s">
        <v>25</v>
      </c>
      <c r="AM288" s="13" t="s">
        <v>25</v>
      </c>
      <c r="AN288" s="13" t="s">
        <v>25</v>
      </c>
      <c r="AO288" s="13" t="s">
        <v>25</v>
      </c>
      <c r="AP288" s="13" t="s">
        <v>25</v>
      </c>
      <c r="AQ288" s="13" t="s">
        <v>25</v>
      </c>
      <c r="AR288" s="13" t="s">
        <v>25</v>
      </c>
      <c r="AS288" s="13" t="s">
        <v>25</v>
      </c>
      <c r="AT288" s="15" t="s">
        <v>25</v>
      </c>
      <c r="AU288" s="15" t="s">
        <v>25</v>
      </c>
      <c r="AV288" s="15" t="s">
        <v>25</v>
      </c>
      <c r="AW288" s="15" t="s">
        <v>25</v>
      </c>
      <c r="AX288" s="10" t="s">
        <v>431</v>
      </c>
      <c r="AY288" s="10" t="str">
        <f>IFERROR(VLOOKUP(B288,Sales!$B$4:$H$2834,7,FALSE),"Not Found")</f>
        <v>Cooperative</v>
      </c>
      <c r="AZ288" s="30">
        <f>IFERROR(SUMIFS(Sales!$K$4:$K$2834,Sales!$B$4:$B$2834,$B288,Sales!$G$4:$G$2834,$D288),"")</f>
        <v>403950</v>
      </c>
      <c r="BA288" s="30">
        <f>IFERROR(SUMIFS(Sales!$N$4:$N$2834,Sales!$B$4:$B$2834,$B288,Sales!$G$4:$G$2834,$D288),"")</f>
        <v>89546</v>
      </c>
      <c r="BB288" s="30">
        <f>IFERROR(SUMIFS(Sales!$Q$4:$Q$2834,Sales!$B$4:$B$2834,$B288,Sales!$G$4:$G$2834,$D288),"")</f>
        <v>11256</v>
      </c>
      <c r="BC288" s="30">
        <f t="shared" si="125"/>
        <v>504752</v>
      </c>
      <c r="BD288" s="33"/>
      <c r="BE288" s="35" t="str">
        <f t="shared" si="126"/>
        <v/>
      </c>
      <c r="BF288" s="35" t="str">
        <f t="shared" si="127"/>
        <v/>
      </c>
      <c r="BG288" s="35" t="str">
        <f t="shared" si="128"/>
        <v/>
      </c>
      <c r="BH288" s="35">
        <f t="shared" si="129"/>
        <v>0</v>
      </c>
      <c r="BJ288" s="31">
        <f>IFERROR(SUMIFS(Sales!$J$4:$J$2834,Sales!$B$4:$B$2834,$B288,Sales!$G$4:$G$2834,$D288),"")</f>
        <v>48077.7</v>
      </c>
      <c r="BK288" s="31">
        <f>IFERROR(SUMIFS(Sales!$M$4:$M$2834,Sales!$B$4:$B$2834,$B288,Sales!$G$4:$G$2834,$D288),"")</f>
        <v>9567.7999999999993</v>
      </c>
      <c r="BL288" s="31">
        <f>IFERROR(SUMIFS(Sales!$P$4:$P$2834,Sales!$B$4:$B$2834,$B288,Sales!$G$4:$G$2834,$D288),"")</f>
        <v>904</v>
      </c>
      <c r="BM288" s="31">
        <f t="shared" si="130"/>
        <v>58549.5</v>
      </c>
      <c r="BP288" s="36" t="str">
        <f t="shared" si="131"/>
        <v/>
      </c>
      <c r="BQ288" s="36" t="str">
        <f t="shared" si="132"/>
        <v/>
      </c>
      <c r="BR288" s="36" t="str">
        <f t="shared" si="133"/>
        <v/>
      </c>
      <c r="BS288" s="36" t="str">
        <f t="shared" si="134"/>
        <v/>
      </c>
    </row>
    <row r="289" spans="1:82" ht="26" x14ac:dyDescent="0.35">
      <c r="A289" s="8">
        <v>2020</v>
      </c>
      <c r="B289" s="9">
        <v>14328</v>
      </c>
      <c r="C289" s="10" t="s">
        <v>432</v>
      </c>
      <c r="D289" s="10" t="s">
        <v>32</v>
      </c>
      <c r="E289" s="10" t="s">
        <v>33</v>
      </c>
      <c r="F289" s="11">
        <v>873671</v>
      </c>
      <c r="G289" s="11">
        <v>823244</v>
      </c>
      <c r="H289" s="11">
        <v>62200</v>
      </c>
      <c r="I289" s="11">
        <v>0</v>
      </c>
      <c r="J289" s="11">
        <v>1759115</v>
      </c>
      <c r="K289" s="12">
        <v>150</v>
      </c>
      <c r="L289" s="12">
        <v>136</v>
      </c>
      <c r="M289" s="12">
        <v>12</v>
      </c>
      <c r="N289" s="12">
        <v>0</v>
      </c>
      <c r="O289" s="12">
        <v>298</v>
      </c>
      <c r="P289" s="13">
        <v>10827704</v>
      </c>
      <c r="Q289" s="13">
        <v>11522352</v>
      </c>
      <c r="R289" s="13">
        <v>560572</v>
      </c>
      <c r="S289" s="13">
        <v>0</v>
      </c>
      <c r="T289" s="13">
        <v>22910628</v>
      </c>
      <c r="U289" s="14">
        <v>124</v>
      </c>
      <c r="V289" s="14">
        <v>122</v>
      </c>
      <c r="W289" s="14">
        <v>15</v>
      </c>
      <c r="X289" s="14">
        <v>0</v>
      </c>
      <c r="Y289" s="14">
        <v>261</v>
      </c>
      <c r="Z289" s="11">
        <v>19332</v>
      </c>
      <c r="AA289" s="11">
        <v>23693</v>
      </c>
      <c r="AB289" s="11">
        <v>9816</v>
      </c>
      <c r="AC289" s="11">
        <v>0</v>
      </c>
      <c r="AD289" s="11">
        <v>52841</v>
      </c>
      <c r="AE289" s="11">
        <v>134928</v>
      </c>
      <c r="AF289" s="11">
        <v>56711</v>
      </c>
      <c r="AG289" s="11">
        <v>24437</v>
      </c>
      <c r="AH289" s="11">
        <v>0</v>
      </c>
      <c r="AI289" s="11">
        <v>216076</v>
      </c>
      <c r="AJ289" s="13">
        <v>19332</v>
      </c>
      <c r="AK289" s="13">
        <v>23693</v>
      </c>
      <c r="AL289" s="13">
        <v>9816</v>
      </c>
      <c r="AM289" s="13">
        <v>0</v>
      </c>
      <c r="AN289" s="13">
        <v>52841</v>
      </c>
      <c r="AO289" s="13">
        <v>134928</v>
      </c>
      <c r="AP289" s="13">
        <v>56711</v>
      </c>
      <c r="AQ289" s="13">
        <v>24437</v>
      </c>
      <c r="AR289" s="13">
        <v>0</v>
      </c>
      <c r="AS289" s="13">
        <v>216076</v>
      </c>
      <c r="AT289" s="15">
        <v>12.4</v>
      </c>
      <c r="AU289" s="15">
        <v>14</v>
      </c>
      <c r="AV289" s="15">
        <v>9</v>
      </c>
      <c r="AW289" s="15">
        <v>0</v>
      </c>
      <c r="AX289" s="10" t="s">
        <v>433</v>
      </c>
      <c r="AY289" s="10" t="str">
        <f>IFERROR(VLOOKUP(B289,Sales!$B$4:$H$2834,7,FALSE),"Not Found")</f>
        <v>Investor Owned</v>
      </c>
      <c r="AZ289" s="30">
        <f>IFERROR(SUMIFS(Sales!$K$4:$K$2834,Sales!$B$4:$B$2834,$B289,Sales!$G$4:$G$2834,$D289),"")</f>
        <v>29814086</v>
      </c>
      <c r="BA289" s="30">
        <f>IFERROR(SUMIFS(Sales!$N$4:$N$2834,Sales!$B$4:$B$2834,$B289,Sales!$G$4:$G$2834,$D289),"")</f>
        <v>27925423</v>
      </c>
      <c r="BB289" s="30">
        <f>IFERROR(SUMIFS(Sales!$Q$4:$Q$2834,Sales!$B$4:$B$2834,$B289,Sales!$G$4:$G$2834,$D289),"")</f>
        <v>20757286</v>
      </c>
      <c r="BC289" s="30">
        <f t="shared" si="125"/>
        <v>78496795</v>
      </c>
      <c r="BD289" s="33"/>
      <c r="BE289" s="35">
        <f t="shared" si="126"/>
        <v>2.9303967258966113E-2</v>
      </c>
      <c r="BF289" s="35">
        <f t="shared" si="127"/>
        <v>2.9480090597016204E-2</v>
      </c>
      <c r="BG289" s="35">
        <f t="shared" si="128"/>
        <v>2.9965381794132429E-3</v>
      </c>
      <c r="BH289" s="35">
        <f t="shared" si="129"/>
        <v>2.2410023237254464E-2</v>
      </c>
      <c r="BJ289" s="31">
        <f>IFERROR(SUMIFS(Sales!$J$4:$J$2834,Sales!$B$4:$B$2834,$B289,Sales!$G$4:$G$2834,$D289),"")</f>
        <v>5872993</v>
      </c>
      <c r="BK289" s="31">
        <f>IFERROR(SUMIFS(Sales!$M$4:$M$2834,Sales!$B$4:$B$2834,$B289,Sales!$G$4:$G$2834,$D289),"")</f>
        <v>4913813</v>
      </c>
      <c r="BL289" s="31">
        <f>IFERROR(SUMIFS(Sales!$P$4:$P$2834,Sales!$B$4:$B$2834,$B289,Sales!$G$4:$G$2834,$D289),"")</f>
        <v>3153046</v>
      </c>
      <c r="BM289" s="31">
        <f t="shared" si="130"/>
        <v>13939852</v>
      </c>
      <c r="BP289" s="36">
        <f t="shared" si="131"/>
        <v>0.12532088681446907</v>
      </c>
      <c r="BQ289" s="36">
        <f t="shared" si="132"/>
        <v>0.87467911318553093</v>
      </c>
      <c r="BR289" s="36">
        <f t="shared" si="133"/>
        <v>0.29225428887900434</v>
      </c>
      <c r="BS289" s="36">
        <f t="shared" si="134"/>
        <v>0.70774571112099571</v>
      </c>
      <c r="BV289" s="38">
        <f t="shared" ref="BV289:BV294" si="159">IFERROR((G289+H289)/$BV$3,"")</f>
        <v>8.3861125149358964E-2</v>
      </c>
      <c r="BW289" s="37">
        <f t="shared" ref="BW289:BW294" si="160">IFERROR(BR289*BV289,"")</f>
        <v>2.4508773495119093E-2</v>
      </c>
      <c r="BX289" s="37">
        <f t="shared" ref="BX289:BX294" si="161">IFERROR(BS289*BV289,"")</f>
        <v>5.9352351654239875E-2</v>
      </c>
      <c r="CB289" s="38">
        <f t="shared" ref="CB289:CB294" si="162">IFERROR((F289)/$CB$3,"")</f>
        <v>8.7535097358851108E-2</v>
      </c>
      <c r="CC289" s="37">
        <f t="shared" ref="CC289:CC294" si="163">IFERROR(BP289*CB289,"")</f>
        <v>1.096997602840211E-2</v>
      </c>
      <c r="CD289" s="37">
        <f t="shared" ref="CD289:CD294" si="164">IFERROR(BQ289*CB289,"")</f>
        <v>7.6565121330449001E-2</v>
      </c>
    </row>
    <row r="290" spans="1:82" x14ac:dyDescent="0.35">
      <c r="A290" s="8">
        <v>2020</v>
      </c>
      <c r="B290" s="9">
        <v>14354</v>
      </c>
      <c r="C290" s="10" t="s">
        <v>434</v>
      </c>
      <c r="D290" s="10" t="s">
        <v>32</v>
      </c>
      <c r="E290" s="10" t="s">
        <v>435</v>
      </c>
      <c r="F290" s="11">
        <v>648.42600000000004</v>
      </c>
      <c r="G290" s="11">
        <v>2697.3009999999999</v>
      </c>
      <c r="H290" s="11">
        <v>1664.6559999999999</v>
      </c>
      <c r="I290" s="11">
        <v>0</v>
      </c>
      <c r="J290" s="11">
        <v>5010.3829999999998</v>
      </c>
      <c r="K290" s="12">
        <v>0.11799999999999999</v>
      </c>
      <c r="L290" s="12">
        <v>0.49</v>
      </c>
      <c r="M290" s="12">
        <v>0.30199999999999999</v>
      </c>
      <c r="N290" s="12">
        <v>0</v>
      </c>
      <c r="O290" s="12">
        <v>0.91</v>
      </c>
      <c r="P290" s="13">
        <v>9060.3940000000002</v>
      </c>
      <c r="Q290" s="13">
        <v>35064.913</v>
      </c>
      <c r="R290" s="13">
        <v>20722.663</v>
      </c>
      <c r="S290" s="13">
        <v>0</v>
      </c>
      <c r="T290" s="13">
        <v>64847.97</v>
      </c>
      <c r="U290" s="14">
        <v>0.11799999999999999</v>
      </c>
      <c r="V290" s="14">
        <v>0.49</v>
      </c>
      <c r="W290" s="14">
        <v>0.30199999999999999</v>
      </c>
      <c r="X290" s="14">
        <v>0</v>
      </c>
      <c r="Y290" s="14">
        <v>0.91</v>
      </c>
      <c r="Z290" s="11">
        <v>300.73700000000002</v>
      </c>
      <c r="AA290" s="11">
        <v>407.88099999999997</v>
      </c>
      <c r="AB290" s="11">
        <v>291.65899999999999</v>
      </c>
      <c r="AC290" s="11">
        <v>0</v>
      </c>
      <c r="AD290" s="11">
        <v>1000.277</v>
      </c>
      <c r="AE290" s="11">
        <v>333.262</v>
      </c>
      <c r="AF290" s="11">
        <v>519.88800000000003</v>
      </c>
      <c r="AG290" s="11">
        <v>327.09500000000003</v>
      </c>
      <c r="AH290" s="11">
        <v>0</v>
      </c>
      <c r="AI290" s="11">
        <v>1180.2449999999999</v>
      </c>
      <c r="AJ290" s="13">
        <v>300.73700000000002</v>
      </c>
      <c r="AK290" s="13">
        <v>407.88099999999997</v>
      </c>
      <c r="AL290" s="13">
        <v>291.65899999999999</v>
      </c>
      <c r="AM290" s="13">
        <v>0</v>
      </c>
      <c r="AN290" s="13">
        <v>1000.277</v>
      </c>
      <c r="AO290" s="13">
        <v>333.262</v>
      </c>
      <c r="AP290" s="13">
        <v>519.88800000000003</v>
      </c>
      <c r="AQ290" s="13">
        <v>327.09500000000003</v>
      </c>
      <c r="AR290" s="13">
        <v>0</v>
      </c>
      <c r="AS290" s="13">
        <v>1180.2449999999999</v>
      </c>
      <c r="AT290" s="15">
        <v>13.973000000000001</v>
      </c>
      <c r="AU290" s="15">
        <v>13</v>
      </c>
      <c r="AV290" s="15">
        <v>12.449</v>
      </c>
      <c r="AW290" s="15">
        <v>0</v>
      </c>
      <c r="AX290" s="10" t="s">
        <v>436</v>
      </c>
      <c r="AY290" s="10" t="str">
        <f>IFERROR(VLOOKUP(B290,Sales!$B$4:$H$2834,7,FALSE),"Not Found")</f>
        <v>Investor Owned</v>
      </c>
      <c r="AZ290" s="30">
        <f>IFERROR(SUMIFS(Sales!$K$4:$K$2834,Sales!$B$4:$B$2834,$B290,Sales!$G$4:$G$2834,$D290),"")</f>
        <v>367776</v>
      </c>
      <c r="BA290" s="30">
        <f>IFERROR(SUMIFS(Sales!$N$4:$N$2834,Sales!$B$4:$B$2834,$B290,Sales!$G$4:$G$2834,$D290),"")</f>
        <v>230523</v>
      </c>
      <c r="BB290" s="30">
        <f>IFERROR(SUMIFS(Sales!$Q$4:$Q$2834,Sales!$B$4:$B$2834,$B290,Sales!$G$4:$G$2834,$D290),"")</f>
        <v>160524</v>
      </c>
      <c r="BC290" s="30">
        <f t="shared" si="125"/>
        <v>758823</v>
      </c>
      <c r="BD290" s="33"/>
      <c r="BE290" s="35">
        <f t="shared" si="126"/>
        <v>1.763100365439833E-3</v>
      </c>
      <c r="BF290" s="35">
        <f t="shared" si="127"/>
        <v>1.1700789075276653E-2</v>
      </c>
      <c r="BG290" s="35">
        <f t="shared" si="128"/>
        <v>1.0370137798709227E-2</v>
      </c>
      <c r="BH290" s="35">
        <f t="shared" si="129"/>
        <v>6.6028349167065311E-3</v>
      </c>
      <c r="BJ290" s="31">
        <f>IFERROR(SUMIFS(Sales!$J$4:$J$2834,Sales!$B$4:$B$2834,$B290,Sales!$G$4:$G$2834,$D290),"")</f>
        <v>41131.9</v>
      </c>
      <c r="BK290" s="31">
        <f>IFERROR(SUMIFS(Sales!$M$4:$M$2834,Sales!$B$4:$B$2834,$B290,Sales!$G$4:$G$2834,$D290),"")</f>
        <v>31398.7</v>
      </c>
      <c r="BL290" s="31">
        <f>IFERROR(SUMIFS(Sales!$P$4:$P$2834,Sales!$B$4:$B$2834,$B290,Sales!$G$4:$G$2834,$D290),"")</f>
        <v>19243.8</v>
      </c>
      <c r="BM290" s="31">
        <f t="shared" si="130"/>
        <v>91774.400000000009</v>
      </c>
      <c r="BP290" s="36">
        <f t="shared" si="131"/>
        <v>0.47434932862670132</v>
      </c>
      <c r="BQ290" s="36">
        <f t="shared" si="132"/>
        <v>0.52565067137329868</v>
      </c>
      <c r="BR290" s="36">
        <f t="shared" si="133"/>
        <v>0.45233080917645585</v>
      </c>
      <c r="BS290" s="36">
        <f t="shared" si="134"/>
        <v>0.54766919082354426</v>
      </c>
      <c r="BV290" s="38">
        <f t="shared" si="159"/>
        <v>4.1312451365995182E-4</v>
      </c>
      <c r="BW290" s="37">
        <f t="shared" si="160"/>
        <v>1.868689455544358E-4</v>
      </c>
      <c r="BX290" s="37">
        <f t="shared" si="161"/>
        <v>2.2625556810551608E-4</v>
      </c>
      <c r="CB290" s="38">
        <f t="shared" si="162"/>
        <v>6.4967285213782296E-5</v>
      </c>
      <c r="CC290" s="37">
        <f t="shared" si="163"/>
        <v>3.0817188123857055E-5</v>
      </c>
      <c r="CD290" s="37">
        <f t="shared" si="164"/>
        <v>3.4150097089925241E-5</v>
      </c>
    </row>
    <row r="291" spans="1:82" x14ac:dyDescent="0.35">
      <c r="A291" s="8">
        <v>2020</v>
      </c>
      <c r="B291" s="9">
        <v>14354</v>
      </c>
      <c r="C291" s="10" t="s">
        <v>434</v>
      </c>
      <c r="D291" s="10" t="s">
        <v>265</v>
      </c>
      <c r="E291" s="10" t="s">
        <v>272</v>
      </c>
      <c r="F291" s="11">
        <v>6779.6959999999999</v>
      </c>
      <c r="G291" s="11">
        <v>8105.9560000000001</v>
      </c>
      <c r="H291" s="11">
        <v>8885.5470000000005</v>
      </c>
      <c r="I291" s="11">
        <v>0</v>
      </c>
      <c r="J291" s="11">
        <v>23771.199000000001</v>
      </c>
      <c r="K291" s="12">
        <v>1.369</v>
      </c>
      <c r="L291" s="12">
        <v>1.637</v>
      </c>
      <c r="M291" s="12">
        <v>1.794</v>
      </c>
      <c r="N291" s="12">
        <v>0</v>
      </c>
      <c r="O291" s="12">
        <v>4.8</v>
      </c>
      <c r="P291" s="13">
        <v>34285.279999999999</v>
      </c>
      <c r="Q291" s="13">
        <v>96298.756999999998</v>
      </c>
      <c r="R291" s="13">
        <v>110193.27099999999</v>
      </c>
      <c r="S291" s="13">
        <v>0</v>
      </c>
      <c r="T291" s="13">
        <v>240777.30799999999</v>
      </c>
      <c r="U291" s="14">
        <v>1.369</v>
      </c>
      <c r="V291" s="14">
        <v>1.637</v>
      </c>
      <c r="W291" s="14">
        <v>1.794</v>
      </c>
      <c r="X291" s="14">
        <v>0</v>
      </c>
      <c r="Y291" s="14">
        <v>4.8</v>
      </c>
      <c r="Z291" s="11">
        <v>458.13099999999997</v>
      </c>
      <c r="AA291" s="11">
        <v>936.52800000000002</v>
      </c>
      <c r="AB291" s="11">
        <v>1061.8309999999999</v>
      </c>
      <c r="AC291" s="11">
        <v>0</v>
      </c>
      <c r="AD291" s="11">
        <v>2456.4899999999998</v>
      </c>
      <c r="AE291" s="11">
        <v>858.34100000000001</v>
      </c>
      <c r="AF291" s="11">
        <v>1093.799</v>
      </c>
      <c r="AG291" s="11">
        <v>1164.4960000000001</v>
      </c>
      <c r="AH291" s="11">
        <v>0</v>
      </c>
      <c r="AI291" s="11">
        <v>3116.636</v>
      </c>
      <c r="AJ291" s="13">
        <v>458.13099999999997</v>
      </c>
      <c r="AK291" s="13">
        <v>936.52800000000002</v>
      </c>
      <c r="AL291" s="13">
        <v>1061.8309999999999</v>
      </c>
      <c r="AM291" s="13">
        <v>0</v>
      </c>
      <c r="AN291" s="13">
        <v>2456.4899999999998</v>
      </c>
      <c r="AO291" s="13">
        <v>858.34100000000001</v>
      </c>
      <c r="AP291" s="13">
        <v>1093.799</v>
      </c>
      <c r="AQ291" s="13">
        <v>1164.4960000000001</v>
      </c>
      <c r="AR291" s="13">
        <v>0</v>
      </c>
      <c r="AS291" s="13">
        <v>3116.636</v>
      </c>
      <c r="AT291" s="15">
        <v>5.0570000000000004</v>
      </c>
      <c r="AU291" s="15">
        <v>11.88</v>
      </c>
      <c r="AV291" s="15">
        <v>12.401</v>
      </c>
      <c r="AW291" s="15">
        <v>0</v>
      </c>
      <c r="AX291" s="10" t="s">
        <v>436</v>
      </c>
      <c r="AY291" s="10" t="str">
        <f>IFERROR(VLOOKUP(B291,Sales!$B$4:$H$2834,7,FALSE),"Not Found")</f>
        <v>Investor Owned</v>
      </c>
      <c r="AZ291" s="30">
        <f>IFERROR(SUMIFS(Sales!$K$4:$K$2834,Sales!$B$4:$B$2834,$B291,Sales!$G$4:$G$2834,$D291),"")</f>
        <v>740986</v>
      </c>
      <c r="BA291" s="30">
        <f>IFERROR(SUMIFS(Sales!$N$4:$N$2834,Sales!$B$4:$B$2834,$B291,Sales!$G$4:$G$2834,$D291),"")</f>
        <v>496786</v>
      </c>
      <c r="BB291" s="30">
        <f>IFERROR(SUMIFS(Sales!$Q$4:$Q$2834,Sales!$B$4:$B$2834,$B291,Sales!$G$4:$G$2834,$D291),"")</f>
        <v>2296434</v>
      </c>
      <c r="BC291" s="30">
        <f t="shared" si="125"/>
        <v>3534206</v>
      </c>
      <c r="BD291" s="33"/>
      <c r="BE291" s="35">
        <f t="shared" si="126"/>
        <v>9.1495601806241954E-3</v>
      </c>
      <c r="BF291" s="35">
        <f t="shared" si="127"/>
        <v>1.631679636704738E-2</v>
      </c>
      <c r="BG291" s="35">
        <f t="shared" si="128"/>
        <v>3.8692803712190292E-3</v>
      </c>
      <c r="BH291" s="35">
        <f t="shared" si="129"/>
        <v>6.7260366260483966E-3</v>
      </c>
      <c r="BJ291" s="31">
        <f>IFERROR(SUMIFS(Sales!$J$4:$J$2834,Sales!$B$4:$B$2834,$B291,Sales!$G$4:$G$2834,$D291),"")</f>
        <v>77030.899999999994</v>
      </c>
      <c r="BK291" s="31">
        <f>IFERROR(SUMIFS(Sales!$M$4:$M$2834,Sales!$B$4:$B$2834,$B291,Sales!$G$4:$G$2834,$D291),"")</f>
        <v>44643</v>
      </c>
      <c r="BL291" s="31">
        <f>IFERROR(SUMIFS(Sales!$P$4:$P$2834,Sales!$B$4:$B$2834,$B291,Sales!$G$4:$G$2834,$D291),"")</f>
        <v>165401.4</v>
      </c>
      <c r="BM291" s="31">
        <f t="shared" si="130"/>
        <v>287075.3</v>
      </c>
      <c r="BP291" s="36">
        <f t="shared" si="131"/>
        <v>0.34799904593489261</v>
      </c>
      <c r="BQ291" s="36">
        <f t="shared" si="132"/>
        <v>0.65200095406510739</v>
      </c>
      <c r="BR291" s="36">
        <f t="shared" si="133"/>
        <v>0.46946709786607033</v>
      </c>
      <c r="BS291" s="36">
        <f t="shared" si="134"/>
        <v>0.53053290213392956</v>
      </c>
      <c r="BV291" s="38">
        <f t="shared" si="159"/>
        <v>1.6092791408137705E-3</v>
      </c>
      <c r="BW291" s="37">
        <f t="shared" si="160"/>
        <v>7.5550360789424398E-4</v>
      </c>
      <c r="BX291" s="37">
        <f t="shared" si="161"/>
        <v>8.5377553291952641E-4</v>
      </c>
      <c r="CB291" s="38">
        <f t="shared" si="162"/>
        <v>6.7927326124297754E-4</v>
      </c>
      <c r="CC291" s="37">
        <f t="shared" si="163"/>
        <v>2.3638644684163926E-4</v>
      </c>
      <c r="CD291" s="37">
        <f t="shared" si="164"/>
        <v>4.4288681440133828E-4</v>
      </c>
    </row>
    <row r="292" spans="1:82" x14ac:dyDescent="0.35">
      <c r="A292" s="8">
        <v>2020</v>
      </c>
      <c r="B292" s="9">
        <v>14354</v>
      </c>
      <c r="C292" s="10" t="s">
        <v>434</v>
      </c>
      <c r="D292" s="10" t="s">
        <v>325</v>
      </c>
      <c r="E292" s="10" t="s">
        <v>272</v>
      </c>
      <c r="F292" s="11">
        <v>135451.641</v>
      </c>
      <c r="G292" s="11">
        <v>152967.00899999999</v>
      </c>
      <c r="H292" s="11">
        <v>44206.107000000004</v>
      </c>
      <c r="I292" s="11">
        <v>0</v>
      </c>
      <c r="J292" s="11">
        <v>332624.75699999998</v>
      </c>
      <c r="K292" s="12">
        <v>19.559999999999999</v>
      </c>
      <c r="L292" s="12">
        <v>22.088999999999999</v>
      </c>
      <c r="M292" s="12">
        <v>6.3840000000000003</v>
      </c>
      <c r="N292" s="12">
        <v>0</v>
      </c>
      <c r="O292" s="12">
        <v>48.033000000000001</v>
      </c>
      <c r="P292" s="13">
        <v>1032078.304</v>
      </c>
      <c r="Q292" s="13">
        <v>1970215.0759999999</v>
      </c>
      <c r="R292" s="13">
        <v>439687.29100000003</v>
      </c>
      <c r="S292" s="13">
        <v>0</v>
      </c>
      <c r="T292" s="13">
        <v>3441980.6710000001</v>
      </c>
      <c r="U292" s="14">
        <v>19.559999999999999</v>
      </c>
      <c r="V292" s="14">
        <v>22.088999999999999</v>
      </c>
      <c r="W292" s="14">
        <v>6.3840000000000003</v>
      </c>
      <c r="X292" s="14">
        <v>0</v>
      </c>
      <c r="Y292" s="14">
        <v>48.033000000000001</v>
      </c>
      <c r="Z292" s="11">
        <v>9598.2790000000005</v>
      </c>
      <c r="AA292" s="11">
        <v>19827.617999999999</v>
      </c>
      <c r="AB292" s="11">
        <v>3219.4319999999998</v>
      </c>
      <c r="AC292" s="11">
        <v>0</v>
      </c>
      <c r="AD292" s="11">
        <v>32645.329000000002</v>
      </c>
      <c r="AE292" s="11">
        <v>7294.3059999999996</v>
      </c>
      <c r="AF292" s="11">
        <v>12701.57</v>
      </c>
      <c r="AG292" s="11">
        <v>3814.4470000000001</v>
      </c>
      <c r="AH292" s="11">
        <v>0</v>
      </c>
      <c r="AI292" s="11">
        <v>23810.323</v>
      </c>
      <c r="AJ292" s="13">
        <v>9598.2790000000005</v>
      </c>
      <c r="AK292" s="13">
        <v>19827.617999999999</v>
      </c>
      <c r="AL292" s="13">
        <v>3219.4319999999998</v>
      </c>
      <c r="AM292" s="13">
        <v>0</v>
      </c>
      <c r="AN292" s="13">
        <v>32645.329000000002</v>
      </c>
      <c r="AO292" s="13">
        <v>7294.3059999999996</v>
      </c>
      <c r="AP292" s="13">
        <v>12701.57</v>
      </c>
      <c r="AQ292" s="13">
        <v>3814.4470000000001</v>
      </c>
      <c r="AR292" s="13">
        <v>0</v>
      </c>
      <c r="AS292" s="13">
        <v>23810.323</v>
      </c>
      <c r="AT292" s="15">
        <v>7.62</v>
      </c>
      <c r="AU292" s="15">
        <v>12.88</v>
      </c>
      <c r="AV292" s="15">
        <v>9.9459999999999997</v>
      </c>
      <c r="AW292" s="15">
        <v>0</v>
      </c>
      <c r="AX292" s="10" t="s">
        <v>436</v>
      </c>
      <c r="AY292" s="10" t="str">
        <f>IFERROR(VLOOKUP(B292,Sales!$B$4:$H$2834,7,FALSE),"Not Found")</f>
        <v>Investor Owned</v>
      </c>
      <c r="AZ292" s="30">
        <f>IFERROR(SUMIFS(Sales!$K$4:$K$2834,Sales!$B$4:$B$2834,$B292,Sales!$G$4:$G$2834,$D292),"")</f>
        <v>7687775</v>
      </c>
      <c r="BA292" s="30">
        <f>IFERROR(SUMIFS(Sales!$N$4:$N$2834,Sales!$B$4:$B$2834,$B292,Sales!$G$4:$G$2834,$D292),"")</f>
        <v>8836864</v>
      </c>
      <c r="BB292" s="30">
        <f>IFERROR(SUMIFS(Sales!$Q$4:$Q$2834,Sales!$B$4:$B$2834,$B292,Sales!$G$4:$G$2834,$D292),"")</f>
        <v>8276695</v>
      </c>
      <c r="BC292" s="30">
        <f t="shared" si="125"/>
        <v>24801334</v>
      </c>
      <c r="BD292" s="33"/>
      <c r="BE292" s="35">
        <f t="shared" si="126"/>
        <v>1.7619095381953817E-2</v>
      </c>
      <c r="BF292" s="35">
        <f t="shared" si="127"/>
        <v>1.731010107205452E-2</v>
      </c>
      <c r="BG292" s="35">
        <f t="shared" si="128"/>
        <v>5.3410337097114253E-3</v>
      </c>
      <c r="BH292" s="35">
        <f t="shared" si="129"/>
        <v>1.341156717618496E-2</v>
      </c>
      <c r="BJ292" s="31">
        <f>IFERROR(SUMIFS(Sales!$J$4:$J$2834,Sales!$B$4:$B$2834,$B292,Sales!$G$4:$G$2834,$D292),"")</f>
        <v>823432.9</v>
      </c>
      <c r="BK292" s="31">
        <f>IFERROR(SUMIFS(Sales!$M$4:$M$2834,Sales!$B$4:$B$2834,$B292,Sales!$G$4:$G$2834,$D292),"")</f>
        <v>716780.5</v>
      </c>
      <c r="BL292" s="31">
        <f>IFERROR(SUMIFS(Sales!$P$4:$P$2834,Sales!$B$4:$B$2834,$B292,Sales!$G$4:$G$2834,$D292),"")</f>
        <v>474838.4</v>
      </c>
      <c r="BM292" s="31">
        <f t="shared" si="130"/>
        <v>2015051.7999999998</v>
      </c>
      <c r="BP292" s="36">
        <f t="shared" si="131"/>
        <v>0.56819480263085853</v>
      </c>
      <c r="BQ292" s="36">
        <f t="shared" si="132"/>
        <v>0.43180519736914152</v>
      </c>
      <c r="BR292" s="36">
        <f t="shared" si="133"/>
        <v>0.58253951848576357</v>
      </c>
      <c r="BS292" s="36">
        <f t="shared" si="134"/>
        <v>0.41746048151423654</v>
      </c>
      <c r="BV292" s="38">
        <f t="shared" si="159"/>
        <v>1.8674427018495886E-2</v>
      </c>
      <c r="BW292" s="37">
        <f t="shared" si="160"/>
        <v>1.0878591723352126E-2</v>
      </c>
      <c r="BX292" s="37">
        <f t="shared" si="161"/>
        <v>7.7958352951437611E-3</v>
      </c>
      <c r="CB292" s="38">
        <f t="shared" si="162"/>
        <v>1.3571209966167069E-2</v>
      </c>
      <c r="CC292" s="37">
        <f t="shared" si="163"/>
        <v>7.7110909681882382E-3</v>
      </c>
      <c r="CD292" s="37">
        <f t="shared" si="164"/>
        <v>5.8601189979788316E-3</v>
      </c>
    </row>
    <row r="293" spans="1:82" x14ac:dyDescent="0.35">
      <c r="A293" s="8">
        <v>2020</v>
      </c>
      <c r="B293" s="9">
        <v>14354</v>
      </c>
      <c r="C293" s="10" t="s">
        <v>434</v>
      </c>
      <c r="D293" s="10" t="s">
        <v>74</v>
      </c>
      <c r="E293" s="10" t="s">
        <v>435</v>
      </c>
      <c r="F293" s="11">
        <v>13359.936</v>
      </c>
      <c r="G293" s="11">
        <v>42364.641000000003</v>
      </c>
      <c r="H293" s="11">
        <v>15335.94</v>
      </c>
      <c r="I293" s="11">
        <v>0</v>
      </c>
      <c r="J293" s="11">
        <v>71060.517000000007</v>
      </c>
      <c r="K293" s="12">
        <v>1.8420000000000001</v>
      </c>
      <c r="L293" s="12">
        <v>5.8410000000000002</v>
      </c>
      <c r="M293" s="12">
        <v>2.1139999999999999</v>
      </c>
      <c r="N293" s="12">
        <v>0</v>
      </c>
      <c r="O293" s="12">
        <v>9.7970000000000006</v>
      </c>
      <c r="P293" s="13">
        <v>158078.57699999999</v>
      </c>
      <c r="Q293" s="13">
        <v>521085.08899999998</v>
      </c>
      <c r="R293" s="13">
        <v>185955.51699999999</v>
      </c>
      <c r="S293" s="13">
        <v>0</v>
      </c>
      <c r="T293" s="13">
        <v>865119.18299999996</v>
      </c>
      <c r="U293" s="14">
        <v>1.8420000000000001</v>
      </c>
      <c r="V293" s="14">
        <v>5.8410000000000002</v>
      </c>
      <c r="W293" s="14">
        <v>2.1139999999999999</v>
      </c>
      <c r="X293" s="14">
        <v>0</v>
      </c>
      <c r="Y293" s="14">
        <v>9.7970000000000006</v>
      </c>
      <c r="Z293" s="11">
        <v>1380.2750000000001</v>
      </c>
      <c r="AA293" s="11">
        <v>2090.6999999999998</v>
      </c>
      <c r="AB293" s="11">
        <v>827.45399999999995</v>
      </c>
      <c r="AC293" s="11">
        <v>0</v>
      </c>
      <c r="AD293" s="11">
        <v>4298.4290000000001</v>
      </c>
      <c r="AE293" s="11">
        <v>5403.3339999999998</v>
      </c>
      <c r="AF293" s="11">
        <v>2992.587</v>
      </c>
      <c r="AG293" s="11">
        <v>1146.1410000000001</v>
      </c>
      <c r="AH293" s="11">
        <v>0</v>
      </c>
      <c r="AI293" s="11">
        <v>9542.0619999999999</v>
      </c>
      <c r="AJ293" s="13">
        <v>1380.2750000000001</v>
      </c>
      <c r="AK293" s="13">
        <v>2090.6999999999998</v>
      </c>
      <c r="AL293" s="13">
        <v>827.45399999999995</v>
      </c>
      <c r="AM293" s="13">
        <v>0</v>
      </c>
      <c r="AN293" s="13">
        <v>4298.4290000000001</v>
      </c>
      <c r="AO293" s="13">
        <v>5403.3339999999998</v>
      </c>
      <c r="AP293" s="13">
        <v>2992.587</v>
      </c>
      <c r="AQ293" s="13">
        <v>1146.1410000000001</v>
      </c>
      <c r="AR293" s="13">
        <v>0</v>
      </c>
      <c r="AS293" s="13">
        <v>9542.0619999999999</v>
      </c>
      <c r="AT293" s="15">
        <v>11.832000000000001</v>
      </c>
      <c r="AU293" s="15">
        <v>12.3</v>
      </c>
      <c r="AV293" s="15">
        <v>12.125</v>
      </c>
      <c r="AW293" s="15">
        <v>0</v>
      </c>
      <c r="AX293" s="10" t="s">
        <v>436</v>
      </c>
      <c r="AY293" s="10" t="str">
        <f>IFERROR(VLOOKUP(B293,Sales!$B$4:$H$2834,7,FALSE),"Not Found")</f>
        <v>Investor Owned</v>
      </c>
      <c r="AZ293" s="30">
        <f>IFERROR(SUMIFS(Sales!$K$4:$K$2834,Sales!$B$4:$B$2834,$B293,Sales!$G$4:$G$2834,$D293),"")</f>
        <v>1578454</v>
      </c>
      <c r="BA293" s="30">
        <f>IFERROR(SUMIFS(Sales!$N$4:$N$2834,Sales!$B$4:$B$2834,$B293,Sales!$G$4:$G$2834,$D293),"")</f>
        <v>1506681</v>
      </c>
      <c r="BB293" s="30">
        <f>IFERROR(SUMIFS(Sales!$Q$4:$Q$2834,Sales!$B$4:$B$2834,$B293,Sales!$G$4:$G$2834,$D293),"")</f>
        <v>980016</v>
      </c>
      <c r="BC293" s="30">
        <f t="shared" si="125"/>
        <v>4065151</v>
      </c>
      <c r="BD293" s="33"/>
      <c r="BE293" s="35">
        <f t="shared" si="126"/>
        <v>8.4639374983369806E-3</v>
      </c>
      <c r="BF293" s="35">
        <f t="shared" si="127"/>
        <v>2.8117857064634121E-2</v>
      </c>
      <c r="BG293" s="35">
        <f t="shared" si="128"/>
        <v>1.5648662878973405E-2</v>
      </c>
      <c r="BH293" s="35">
        <f t="shared" si="129"/>
        <v>1.748041265871797E-2</v>
      </c>
      <c r="BJ293" s="31">
        <f>IFERROR(SUMIFS(Sales!$J$4:$J$2834,Sales!$B$4:$B$2834,$B293,Sales!$G$4:$G$2834,$D293),"")</f>
        <v>131086.29999999999</v>
      </c>
      <c r="BK293" s="31">
        <f>IFERROR(SUMIFS(Sales!$M$4:$M$2834,Sales!$B$4:$B$2834,$B293,Sales!$G$4:$G$2834,$D293),"")</f>
        <v>122317.8</v>
      </c>
      <c r="BL293" s="31">
        <f>IFERROR(SUMIFS(Sales!$P$4:$P$2834,Sales!$B$4:$B$2834,$B293,Sales!$G$4:$G$2834,$D293),"")</f>
        <v>69306.5</v>
      </c>
      <c r="BM293" s="31">
        <f t="shared" si="130"/>
        <v>322710.59999999998</v>
      </c>
      <c r="BP293" s="36">
        <f t="shared" si="131"/>
        <v>0.20347207511517837</v>
      </c>
      <c r="BQ293" s="36">
        <f t="shared" si="132"/>
        <v>0.7965279248848216</v>
      </c>
      <c r="BR293" s="36">
        <f t="shared" si="133"/>
        <v>0.4135188883702462</v>
      </c>
      <c r="BS293" s="36">
        <f t="shared" si="134"/>
        <v>0.5864811116297538</v>
      </c>
      <c r="BV293" s="38">
        <f t="shared" si="159"/>
        <v>5.4648692005725081E-3</v>
      </c>
      <c r="BW293" s="37">
        <f t="shared" si="160"/>
        <v>2.2598266369095394E-3</v>
      </c>
      <c r="BX293" s="37">
        <f t="shared" si="161"/>
        <v>3.2050425636629687E-3</v>
      </c>
      <c r="CB293" s="38">
        <f t="shared" si="162"/>
        <v>1.3385625692829679E-3</v>
      </c>
      <c r="CC293" s="37">
        <f t="shared" si="163"/>
        <v>2.723601036435102E-4</v>
      </c>
      <c r="CD293" s="37">
        <f t="shared" si="164"/>
        <v>1.0662024656394578E-3</v>
      </c>
    </row>
    <row r="294" spans="1:82" x14ac:dyDescent="0.35">
      <c r="A294" s="8">
        <v>2020</v>
      </c>
      <c r="B294" s="9">
        <v>14354</v>
      </c>
      <c r="C294" s="10" t="s">
        <v>434</v>
      </c>
      <c r="D294" s="10" t="s">
        <v>136</v>
      </c>
      <c r="E294" s="10" t="s">
        <v>272</v>
      </c>
      <c r="F294" s="11">
        <v>17216.850999999999</v>
      </c>
      <c r="G294" s="11">
        <v>7387.4610000000002</v>
      </c>
      <c r="H294" s="11">
        <v>35510.093000000001</v>
      </c>
      <c r="I294" s="11">
        <v>0</v>
      </c>
      <c r="J294" s="11">
        <v>60114.404999999999</v>
      </c>
      <c r="K294" s="12">
        <v>2.218</v>
      </c>
      <c r="L294" s="12">
        <v>0.95199999999999996</v>
      </c>
      <c r="M294" s="12">
        <v>4.5759999999999996</v>
      </c>
      <c r="N294" s="12">
        <v>0</v>
      </c>
      <c r="O294" s="12">
        <v>7.7460000000000004</v>
      </c>
      <c r="P294" s="13">
        <v>126944.74099999999</v>
      </c>
      <c r="Q294" s="13">
        <v>98253.236999999994</v>
      </c>
      <c r="R294" s="13">
        <v>401167.56800000003</v>
      </c>
      <c r="S294" s="13">
        <v>0</v>
      </c>
      <c r="T294" s="13">
        <v>626365.54599999997</v>
      </c>
      <c r="U294" s="14">
        <v>2.218</v>
      </c>
      <c r="V294" s="14">
        <v>0.95199999999999996</v>
      </c>
      <c r="W294" s="14">
        <v>4.5759999999999996</v>
      </c>
      <c r="X294" s="14">
        <v>0</v>
      </c>
      <c r="Y294" s="14">
        <v>7.7460000000000004</v>
      </c>
      <c r="Z294" s="11">
        <v>1428.002</v>
      </c>
      <c r="AA294" s="11">
        <v>764.94100000000003</v>
      </c>
      <c r="AB294" s="11">
        <v>3111.2919999999999</v>
      </c>
      <c r="AC294" s="11">
        <v>0</v>
      </c>
      <c r="AD294" s="11">
        <v>5304.2349999999997</v>
      </c>
      <c r="AE294" s="11">
        <v>1409.021</v>
      </c>
      <c r="AF294" s="11">
        <v>2761.9389999999999</v>
      </c>
      <c r="AG294" s="11">
        <v>4445.9129999999996</v>
      </c>
      <c r="AH294" s="11">
        <v>0</v>
      </c>
      <c r="AI294" s="11">
        <v>8616.8729999999996</v>
      </c>
      <c r="AJ294" s="13">
        <v>1428.002</v>
      </c>
      <c r="AK294" s="13">
        <v>764.94100000000003</v>
      </c>
      <c r="AL294" s="13">
        <v>3111.2919999999999</v>
      </c>
      <c r="AM294" s="13">
        <v>0</v>
      </c>
      <c r="AN294" s="13">
        <v>5304.2349999999997</v>
      </c>
      <c r="AO294" s="13">
        <v>1409.021</v>
      </c>
      <c r="AP294" s="13">
        <v>2761.9389999999999</v>
      </c>
      <c r="AQ294" s="13">
        <v>4445.9129999999996</v>
      </c>
      <c r="AR294" s="13">
        <v>0</v>
      </c>
      <c r="AS294" s="13">
        <v>8616.8729999999996</v>
      </c>
      <c r="AT294" s="15">
        <v>7.3730000000000002</v>
      </c>
      <c r="AU294" s="15">
        <v>13.3</v>
      </c>
      <c r="AV294" s="15">
        <v>11.297000000000001</v>
      </c>
      <c r="AW294" s="15">
        <v>0</v>
      </c>
      <c r="AX294" s="10" t="s">
        <v>436</v>
      </c>
      <c r="AY294" s="10" t="str">
        <f>IFERROR(VLOOKUP(B294,Sales!$B$4:$H$2834,7,FALSE),"Not Found")</f>
        <v>Investor Owned</v>
      </c>
      <c r="AZ294" s="30">
        <f>IFERROR(SUMIFS(Sales!$K$4:$K$2834,Sales!$B$4:$B$2834,$B294,Sales!$G$4:$G$2834,$D294),"")</f>
        <v>1015285</v>
      </c>
      <c r="BA294" s="30">
        <f>IFERROR(SUMIFS(Sales!$N$4:$N$2834,Sales!$B$4:$B$2834,$B294,Sales!$G$4:$G$2834,$D294),"")</f>
        <v>1321975</v>
      </c>
      <c r="BB294" s="30">
        <f>IFERROR(SUMIFS(Sales!$Q$4:$Q$2834,Sales!$B$4:$B$2834,$B294,Sales!$G$4:$G$2834,$D294),"")</f>
        <v>6020531</v>
      </c>
      <c r="BC294" s="30">
        <f t="shared" si="125"/>
        <v>8357791</v>
      </c>
      <c r="BD294" s="33"/>
      <c r="BE294" s="35">
        <f t="shared" si="126"/>
        <v>1.6957653269771542E-2</v>
      </c>
      <c r="BF294" s="35">
        <f t="shared" si="127"/>
        <v>5.5882002307154075E-3</v>
      </c>
      <c r="BG294" s="35">
        <f t="shared" si="128"/>
        <v>5.8981662913121782E-3</v>
      </c>
      <c r="BH294" s="35">
        <f t="shared" si="129"/>
        <v>7.1926188391166993E-3</v>
      </c>
      <c r="BJ294" s="31">
        <f>IFERROR(SUMIFS(Sales!$J$4:$J$2834,Sales!$B$4:$B$2834,$B294,Sales!$G$4:$G$2834,$D294),"")</f>
        <v>109541.5</v>
      </c>
      <c r="BK294" s="31">
        <f>IFERROR(SUMIFS(Sales!$M$4:$M$2834,Sales!$B$4:$B$2834,$B294,Sales!$G$4:$G$2834,$D294),"")</f>
        <v>117076</v>
      </c>
      <c r="BL294" s="31">
        <f>IFERROR(SUMIFS(Sales!$P$4:$P$2834,Sales!$B$4:$B$2834,$B294,Sales!$G$4:$G$2834,$D294),"")</f>
        <v>388789.7</v>
      </c>
      <c r="BM294" s="31">
        <f t="shared" si="130"/>
        <v>615407.19999999995</v>
      </c>
      <c r="BP294" s="36">
        <f t="shared" si="131"/>
        <v>0.50334523195617376</v>
      </c>
      <c r="BQ294" s="36">
        <f t="shared" si="132"/>
        <v>0.49665476804382619</v>
      </c>
      <c r="BR294" s="36">
        <f t="shared" si="133"/>
        <v>0.34971159098834054</v>
      </c>
      <c r="BS294" s="36">
        <f t="shared" si="134"/>
        <v>0.65028840901165952</v>
      </c>
      <c r="BV294" s="38">
        <f t="shared" si="159"/>
        <v>4.0628624109434186E-3</v>
      </c>
      <c r="BW294" s="37">
        <f t="shared" si="160"/>
        <v>1.4208300776977479E-3</v>
      </c>
      <c r="BX294" s="37">
        <f t="shared" si="161"/>
        <v>2.642032333245671E-3</v>
      </c>
      <c r="CB294" s="38">
        <f t="shared" si="162"/>
        <v>1.724995711770029E-3</v>
      </c>
      <c r="CC294" s="37">
        <f t="shared" si="163"/>
        <v>8.6826836666429024E-4</v>
      </c>
      <c r="CD294" s="37">
        <f t="shared" si="164"/>
        <v>8.5672734510573864E-4</v>
      </c>
    </row>
    <row r="295" spans="1:82" x14ac:dyDescent="0.35">
      <c r="A295" s="8">
        <v>2020</v>
      </c>
      <c r="B295" s="9">
        <v>14398</v>
      </c>
      <c r="C295" s="10" t="s">
        <v>437</v>
      </c>
      <c r="D295" s="10" t="s">
        <v>24</v>
      </c>
      <c r="E295" s="10" t="s">
        <v>24</v>
      </c>
      <c r="F295" s="11">
        <v>0</v>
      </c>
      <c r="G295" s="11">
        <v>0</v>
      </c>
      <c r="H295" s="11">
        <v>0</v>
      </c>
      <c r="I295" s="11">
        <v>0</v>
      </c>
      <c r="J295" s="11">
        <v>0</v>
      </c>
      <c r="K295" s="12">
        <v>0</v>
      </c>
      <c r="L295" s="12">
        <v>0</v>
      </c>
      <c r="M295" s="12">
        <v>0</v>
      </c>
      <c r="N295" s="12">
        <v>0</v>
      </c>
      <c r="O295" s="12">
        <v>0</v>
      </c>
      <c r="P295" s="13">
        <v>0</v>
      </c>
      <c r="Q295" s="13">
        <v>0</v>
      </c>
      <c r="R295" s="13">
        <v>0</v>
      </c>
      <c r="S295" s="13">
        <v>0</v>
      </c>
      <c r="T295" s="13">
        <v>0</v>
      </c>
      <c r="U295" s="14">
        <v>0</v>
      </c>
      <c r="V295" s="14">
        <v>0</v>
      </c>
      <c r="W295" s="14">
        <v>0</v>
      </c>
      <c r="X295" s="14">
        <v>0</v>
      </c>
      <c r="Y295" s="14">
        <v>0</v>
      </c>
      <c r="Z295" s="11">
        <v>0</v>
      </c>
      <c r="AA295" s="11">
        <v>0</v>
      </c>
      <c r="AB295" s="11">
        <v>0</v>
      </c>
      <c r="AC295" s="11">
        <v>0</v>
      </c>
      <c r="AD295" s="11">
        <v>0</v>
      </c>
      <c r="AE295" s="11">
        <v>0</v>
      </c>
      <c r="AF295" s="11">
        <v>0</v>
      </c>
      <c r="AG295" s="11">
        <v>0</v>
      </c>
      <c r="AH295" s="11" t="s">
        <v>25</v>
      </c>
      <c r="AI295" s="11">
        <v>0</v>
      </c>
      <c r="AJ295" s="13">
        <v>0</v>
      </c>
      <c r="AK295" s="13">
        <v>0</v>
      </c>
      <c r="AL295" s="13">
        <v>0</v>
      </c>
      <c r="AM295" s="13">
        <v>0</v>
      </c>
      <c r="AN295" s="13">
        <v>0</v>
      </c>
      <c r="AO295" s="13">
        <v>0</v>
      </c>
      <c r="AP295" s="13">
        <v>0</v>
      </c>
      <c r="AQ295" s="13">
        <v>0</v>
      </c>
      <c r="AR295" s="13">
        <v>0</v>
      </c>
      <c r="AS295" s="13">
        <v>0</v>
      </c>
      <c r="AT295" s="15" t="s">
        <v>25</v>
      </c>
      <c r="AU295" s="15" t="s">
        <v>25</v>
      </c>
      <c r="AV295" s="15" t="s">
        <v>25</v>
      </c>
      <c r="AW295" s="15" t="s">
        <v>25</v>
      </c>
      <c r="AX295" s="10" t="s">
        <v>438</v>
      </c>
      <c r="AY295" s="10" t="str">
        <f>IFERROR(VLOOKUP(B295,Sales!$B$4:$H$2834,7,FALSE),"Not Found")</f>
        <v>Cooperative</v>
      </c>
      <c r="AZ295" s="30">
        <f>IFERROR(SUMIFS(Sales!$K$4:$K$2834,Sales!$B$4:$B$2834,$B295,Sales!$G$4:$G$2834,$D295),"")</f>
        <v>935453</v>
      </c>
      <c r="BA295" s="30">
        <f>IFERROR(SUMIFS(Sales!$N$4:$N$2834,Sales!$B$4:$B$2834,$B295,Sales!$G$4:$G$2834,$D295),"")</f>
        <v>450894</v>
      </c>
      <c r="BB295" s="30">
        <f>IFERROR(SUMIFS(Sales!$Q$4:$Q$2834,Sales!$B$4:$B$2834,$B295,Sales!$G$4:$G$2834,$D295),"")</f>
        <v>92159</v>
      </c>
      <c r="BC295" s="30">
        <f t="shared" si="125"/>
        <v>1478506</v>
      </c>
      <c r="BD295" s="33"/>
      <c r="BE295" s="35">
        <f t="shared" si="126"/>
        <v>0</v>
      </c>
      <c r="BF295" s="35">
        <f t="shared" si="127"/>
        <v>0</v>
      </c>
      <c r="BG295" s="35">
        <f t="shared" si="128"/>
        <v>0</v>
      </c>
      <c r="BH295" s="35">
        <f t="shared" si="129"/>
        <v>0</v>
      </c>
      <c r="BJ295" s="31">
        <f>IFERROR(SUMIFS(Sales!$J$4:$J$2834,Sales!$B$4:$B$2834,$B295,Sales!$G$4:$G$2834,$D295),"")</f>
        <v>109537</v>
      </c>
      <c r="BK295" s="31">
        <f>IFERROR(SUMIFS(Sales!$M$4:$M$2834,Sales!$B$4:$B$2834,$B295,Sales!$G$4:$G$2834,$D295),"")</f>
        <v>50381</v>
      </c>
      <c r="BL295" s="31">
        <f>IFERROR(SUMIFS(Sales!$P$4:$P$2834,Sales!$B$4:$B$2834,$B295,Sales!$G$4:$G$2834,$D295),"")</f>
        <v>8216</v>
      </c>
      <c r="BM295" s="31">
        <f t="shared" si="130"/>
        <v>168134</v>
      </c>
      <c r="BP295" s="36" t="str">
        <f t="shared" si="131"/>
        <v/>
      </c>
      <c r="BQ295" s="36" t="str">
        <f t="shared" si="132"/>
        <v/>
      </c>
      <c r="BR295" s="36" t="str">
        <f t="shared" si="133"/>
        <v/>
      </c>
      <c r="BS295" s="36" t="str">
        <f t="shared" si="134"/>
        <v/>
      </c>
    </row>
    <row r="296" spans="1:82" x14ac:dyDescent="0.35">
      <c r="A296" s="8">
        <v>2020</v>
      </c>
      <c r="B296" s="9">
        <v>14401</v>
      </c>
      <c r="C296" s="10" t="s">
        <v>439</v>
      </c>
      <c r="D296" s="10" t="s">
        <v>32</v>
      </c>
      <c r="E296" s="10" t="s">
        <v>33</v>
      </c>
      <c r="F296" s="11">
        <v>189.101</v>
      </c>
      <c r="G296" s="11">
        <v>2522.6089999999999</v>
      </c>
      <c r="H296" s="11" t="s">
        <v>25</v>
      </c>
      <c r="I296" s="11" t="s">
        <v>25</v>
      </c>
      <c r="J296" s="11">
        <v>2711.71</v>
      </c>
      <c r="K296" s="12">
        <v>0.1</v>
      </c>
      <c r="L296" s="12">
        <v>0.27200000000000002</v>
      </c>
      <c r="M296" s="12" t="s">
        <v>25</v>
      </c>
      <c r="N296" s="12" t="s">
        <v>25</v>
      </c>
      <c r="O296" s="12">
        <v>0.372</v>
      </c>
      <c r="P296" s="13">
        <v>2302.6689999999999</v>
      </c>
      <c r="Q296" s="13">
        <v>26227.316999999999</v>
      </c>
      <c r="R296" s="13" t="s">
        <v>25</v>
      </c>
      <c r="S296" s="13" t="s">
        <v>25</v>
      </c>
      <c r="T296" s="13">
        <v>28529.986000000001</v>
      </c>
      <c r="U296" s="14">
        <v>0.1</v>
      </c>
      <c r="V296" s="14">
        <v>0.27200000000000002</v>
      </c>
      <c r="W296" s="14" t="s">
        <v>25</v>
      </c>
      <c r="X296" s="14" t="s">
        <v>25</v>
      </c>
      <c r="Y296" s="14">
        <v>0.372</v>
      </c>
      <c r="Z296" s="11">
        <v>0</v>
      </c>
      <c r="AA296" s="11">
        <v>205.01599999999999</v>
      </c>
      <c r="AB296" s="11" t="s">
        <v>25</v>
      </c>
      <c r="AC296" s="11" t="s">
        <v>25</v>
      </c>
      <c r="AD296" s="11">
        <v>205.01599999999999</v>
      </c>
      <c r="AE296" s="11">
        <v>354.46600000000001</v>
      </c>
      <c r="AF296" s="11">
        <v>648.33699999999999</v>
      </c>
      <c r="AG296" s="11" t="s">
        <v>25</v>
      </c>
      <c r="AH296" s="11" t="s">
        <v>25</v>
      </c>
      <c r="AI296" s="11">
        <v>1002.803</v>
      </c>
      <c r="AJ296" s="13">
        <v>0</v>
      </c>
      <c r="AK296" s="13">
        <v>205.01599999999999</v>
      </c>
      <c r="AL296" s="13" t="s">
        <v>25</v>
      </c>
      <c r="AM296" s="13" t="s">
        <v>25</v>
      </c>
      <c r="AN296" s="13">
        <v>205.01599999999999</v>
      </c>
      <c r="AO296" s="13">
        <v>354.46600000000001</v>
      </c>
      <c r="AP296" s="13">
        <v>648.33699999999999</v>
      </c>
      <c r="AQ296" s="13" t="s">
        <v>25</v>
      </c>
      <c r="AR296" s="13" t="s">
        <v>25</v>
      </c>
      <c r="AS296" s="13">
        <v>1002.803</v>
      </c>
      <c r="AT296" s="15">
        <v>14.5</v>
      </c>
      <c r="AU296" s="15">
        <v>13</v>
      </c>
      <c r="AV296" s="15" t="s">
        <v>25</v>
      </c>
      <c r="AW296" s="15" t="s">
        <v>25</v>
      </c>
      <c r="AX296" s="10" t="s">
        <v>440</v>
      </c>
      <c r="AY296" s="10" t="str">
        <f>IFERROR(VLOOKUP(B296,Sales!$B$4:$H$2834,7,FALSE),"Not Found")</f>
        <v>Municipal</v>
      </c>
      <c r="AZ296" s="30">
        <f>IFERROR(SUMIFS(Sales!$K$4:$K$2834,Sales!$B$4:$B$2834,$B296,Sales!$G$4:$G$2834,$D296),"")</f>
        <v>161862</v>
      </c>
      <c r="BA296" s="30">
        <f>IFERROR(SUMIFS(Sales!$N$4:$N$2834,Sales!$B$4:$B$2834,$B296,Sales!$G$4:$G$2834,$D296),"")</f>
        <v>544265</v>
      </c>
      <c r="BB296" s="30">
        <f>IFERROR(SUMIFS(Sales!$Q$4:$Q$2834,Sales!$B$4:$B$2834,$B296,Sales!$G$4:$G$2834,$D296),"")</f>
        <v>119342</v>
      </c>
      <c r="BC296" s="30">
        <f t="shared" si="125"/>
        <v>825469</v>
      </c>
      <c r="BD296" s="33"/>
      <c r="BE296" s="35">
        <f t="shared" si="126"/>
        <v>1.1682853294781976E-3</v>
      </c>
      <c r="BF296" s="35">
        <f t="shared" si="127"/>
        <v>4.634891091655719E-3</v>
      </c>
      <c r="BG296" s="35" t="str">
        <f t="shared" si="128"/>
        <v/>
      </c>
      <c r="BH296" s="35">
        <f t="shared" si="129"/>
        <v>3.2850537088612657E-3</v>
      </c>
      <c r="BJ296" s="31">
        <f>IFERROR(SUMIFS(Sales!$J$4:$J$2834,Sales!$B$4:$B$2834,$B296,Sales!$G$4:$G$2834,$D296),"")</f>
        <v>26489</v>
      </c>
      <c r="BK296" s="31">
        <f>IFERROR(SUMIFS(Sales!$M$4:$M$2834,Sales!$B$4:$B$2834,$B296,Sales!$G$4:$G$2834,$D296),"")</f>
        <v>87534</v>
      </c>
      <c r="BL296" s="31">
        <f>IFERROR(SUMIFS(Sales!$P$4:$P$2834,Sales!$B$4:$B$2834,$B296,Sales!$G$4:$G$2834,$D296),"")</f>
        <v>17074</v>
      </c>
      <c r="BM296" s="31">
        <f t="shared" si="130"/>
        <v>131097</v>
      </c>
      <c r="BP296" s="36">
        <f t="shared" si="131"/>
        <v>0</v>
      </c>
      <c r="BQ296" s="36">
        <f t="shared" si="132"/>
        <v>1</v>
      </c>
      <c r="BR296" s="36" t="str">
        <f t="shared" si="133"/>
        <v/>
      </c>
      <c r="BS296" s="36" t="str">
        <f t="shared" si="134"/>
        <v/>
      </c>
    </row>
    <row r="297" spans="1:82" x14ac:dyDescent="0.35">
      <c r="A297" s="8">
        <v>2020</v>
      </c>
      <c r="B297" s="9">
        <v>14468</v>
      </c>
      <c r="C297" s="10" t="s">
        <v>441</v>
      </c>
      <c r="D297" s="10" t="s">
        <v>35</v>
      </c>
      <c r="E297" s="10" t="s">
        <v>36</v>
      </c>
      <c r="F297" s="11">
        <v>1445</v>
      </c>
      <c r="G297" s="11">
        <v>1194</v>
      </c>
      <c r="H297" s="11">
        <v>102</v>
      </c>
      <c r="I297" s="11">
        <v>0</v>
      </c>
      <c r="J297" s="11">
        <v>2741</v>
      </c>
      <c r="K297" s="12">
        <v>0.19</v>
      </c>
      <c r="L297" s="12">
        <v>0.17199999999999999</v>
      </c>
      <c r="M297" s="12">
        <v>1.6E-2</v>
      </c>
      <c r="N297" s="12">
        <v>0</v>
      </c>
      <c r="O297" s="12">
        <v>0.378</v>
      </c>
      <c r="P297" s="13">
        <v>20594</v>
      </c>
      <c r="Q297" s="13">
        <v>14489</v>
      </c>
      <c r="R297" s="13">
        <v>1496</v>
      </c>
      <c r="S297" s="13">
        <v>0</v>
      </c>
      <c r="T297" s="13">
        <v>36579</v>
      </c>
      <c r="U297" s="14">
        <v>0.19</v>
      </c>
      <c r="V297" s="14">
        <v>0.17199999999999999</v>
      </c>
      <c r="W297" s="14">
        <v>1.6E-2</v>
      </c>
      <c r="X297" s="14">
        <v>0</v>
      </c>
      <c r="Y297" s="14">
        <v>0.378</v>
      </c>
      <c r="Z297" s="11">
        <v>123.72799999999999</v>
      </c>
      <c r="AA297" s="11">
        <v>41.024000000000001</v>
      </c>
      <c r="AB297" s="11">
        <v>0.98299999999999998</v>
      </c>
      <c r="AC297" s="11">
        <v>0</v>
      </c>
      <c r="AD297" s="11">
        <v>165.73500000000001</v>
      </c>
      <c r="AE297" s="11">
        <v>187.66499999999999</v>
      </c>
      <c r="AF297" s="11">
        <v>16.428000000000001</v>
      </c>
      <c r="AG297" s="11">
        <v>2.0539999999999998</v>
      </c>
      <c r="AH297" s="11">
        <v>0</v>
      </c>
      <c r="AI297" s="11">
        <v>206.14699999999999</v>
      </c>
      <c r="AJ297" s="13">
        <v>123.72799999999999</v>
      </c>
      <c r="AK297" s="13">
        <v>41.024000000000001</v>
      </c>
      <c r="AL297" s="13">
        <v>0.98299999999999998</v>
      </c>
      <c r="AM297" s="13">
        <v>0</v>
      </c>
      <c r="AN297" s="13">
        <v>165.73500000000001</v>
      </c>
      <c r="AO297" s="13">
        <v>187.66499999999999</v>
      </c>
      <c r="AP297" s="13">
        <v>16.428000000000001</v>
      </c>
      <c r="AQ297" s="13">
        <v>2.0539999999999998</v>
      </c>
      <c r="AR297" s="13">
        <v>0</v>
      </c>
      <c r="AS297" s="13">
        <v>206.14699999999999</v>
      </c>
      <c r="AT297" s="15">
        <v>14.252000000000001</v>
      </c>
      <c r="AU297" s="15">
        <v>12.135</v>
      </c>
      <c r="AV297" s="15">
        <v>14.667</v>
      </c>
      <c r="AW297" s="15">
        <v>0</v>
      </c>
      <c r="AX297" s="10" t="s">
        <v>6</v>
      </c>
      <c r="AY297" s="10" t="str">
        <f>IFERROR(VLOOKUP(B297,Sales!$B$4:$H$2834,7,FALSE),"Not Found")</f>
        <v>Cooperative</v>
      </c>
      <c r="AZ297" s="30">
        <f>IFERROR(SUMIFS(Sales!$K$4:$K$2834,Sales!$B$4:$B$2834,$B297,Sales!$G$4:$G$2834,$D297),"")</f>
        <v>233577</v>
      </c>
      <c r="BA297" s="30">
        <f>IFERROR(SUMIFS(Sales!$N$4:$N$2834,Sales!$B$4:$B$2834,$B297,Sales!$G$4:$G$2834,$D297),"")</f>
        <v>73320</v>
      </c>
      <c r="BB297" s="30">
        <f>IFERROR(SUMIFS(Sales!$Q$4:$Q$2834,Sales!$B$4:$B$2834,$B297,Sales!$G$4:$G$2834,$D297),"")</f>
        <v>50827</v>
      </c>
      <c r="BC297" s="30">
        <f t="shared" si="125"/>
        <v>357724</v>
      </c>
      <c r="BD297" s="33"/>
      <c r="BE297" s="35">
        <f t="shared" si="126"/>
        <v>6.1863967770799354E-3</v>
      </c>
      <c r="BF297" s="35">
        <f t="shared" si="127"/>
        <v>1.6284779050736498E-2</v>
      </c>
      <c r="BG297" s="35">
        <f t="shared" si="128"/>
        <v>2.006807405512818E-3</v>
      </c>
      <c r="BH297" s="35">
        <f t="shared" si="129"/>
        <v>7.6623318536078091E-3</v>
      </c>
      <c r="BJ297" s="31">
        <f>IFERROR(SUMIFS(Sales!$J$4:$J$2834,Sales!$B$4:$B$2834,$B297,Sales!$G$4:$G$2834,$D297),"")</f>
        <v>34499.699999999997</v>
      </c>
      <c r="BK297" s="31">
        <f>IFERROR(SUMIFS(Sales!$M$4:$M$2834,Sales!$B$4:$B$2834,$B297,Sales!$G$4:$G$2834,$D297),"")</f>
        <v>8732.5</v>
      </c>
      <c r="BL297" s="31">
        <f>IFERROR(SUMIFS(Sales!$P$4:$P$2834,Sales!$B$4:$B$2834,$B297,Sales!$G$4:$G$2834,$D297),"")</f>
        <v>5027.6000000000004</v>
      </c>
      <c r="BM297" s="31">
        <f t="shared" si="130"/>
        <v>48259.799999999996</v>
      </c>
      <c r="BP297" s="36">
        <f t="shared" si="131"/>
        <v>0.39733712703882235</v>
      </c>
      <c r="BQ297" s="36">
        <f t="shared" si="132"/>
        <v>0.60266287296117771</v>
      </c>
      <c r="BR297" s="36">
        <f t="shared" si="133"/>
        <v>0.6944568433930135</v>
      </c>
      <c r="BS297" s="36">
        <f t="shared" si="134"/>
        <v>0.30554315660698639</v>
      </c>
    </row>
    <row r="298" spans="1:82" x14ac:dyDescent="0.35">
      <c r="A298" s="8">
        <v>2020</v>
      </c>
      <c r="B298" s="9">
        <v>14534</v>
      </c>
      <c r="C298" s="10" t="s">
        <v>442</v>
      </c>
      <c r="D298" s="10" t="s">
        <v>32</v>
      </c>
      <c r="E298" s="10" t="s">
        <v>33</v>
      </c>
      <c r="F298" s="11">
        <v>7107</v>
      </c>
      <c r="G298" s="11">
        <v>2418</v>
      </c>
      <c r="H298" s="11" t="s">
        <v>25</v>
      </c>
      <c r="I298" s="11" t="s">
        <v>25</v>
      </c>
      <c r="J298" s="11">
        <v>9525</v>
      </c>
      <c r="K298" s="12">
        <v>10.7</v>
      </c>
      <c r="L298" s="12">
        <v>0.7</v>
      </c>
      <c r="M298" s="12" t="s">
        <v>25</v>
      </c>
      <c r="N298" s="12" t="s">
        <v>25</v>
      </c>
      <c r="O298" s="12">
        <v>11.4</v>
      </c>
      <c r="P298" s="13">
        <v>12189</v>
      </c>
      <c r="Q298" s="13">
        <v>13682</v>
      </c>
      <c r="R298" s="13" t="s">
        <v>25</v>
      </c>
      <c r="S298" s="13" t="s">
        <v>25</v>
      </c>
      <c r="T298" s="13">
        <v>25871</v>
      </c>
      <c r="U298" s="14">
        <v>10.7</v>
      </c>
      <c r="V298" s="14">
        <v>0.7</v>
      </c>
      <c r="W298" s="14" t="s">
        <v>25</v>
      </c>
      <c r="X298" s="14" t="s">
        <v>25</v>
      </c>
      <c r="Y298" s="14">
        <v>11.4</v>
      </c>
      <c r="Z298" s="11">
        <v>1222.307</v>
      </c>
      <c r="AA298" s="11">
        <v>739.91099999999994</v>
      </c>
      <c r="AB298" s="11" t="s">
        <v>25</v>
      </c>
      <c r="AC298" s="11" t="s">
        <v>25</v>
      </c>
      <c r="AD298" s="11">
        <v>1962.2180000000001</v>
      </c>
      <c r="AE298" s="11">
        <v>839.88900000000001</v>
      </c>
      <c r="AF298" s="11">
        <v>359.952</v>
      </c>
      <c r="AG298" s="11" t="s">
        <v>25</v>
      </c>
      <c r="AH298" s="11" t="s">
        <v>25</v>
      </c>
      <c r="AI298" s="11">
        <v>1199.8409999999999</v>
      </c>
      <c r="AJ298" s="13">
        <v>1222.307</v>
      </c>
      <c r="AK298" s="13">
        <v>739.91099999999994</v>
      </c>
      <c r="AL298" s="13" t="s">
        <v>25</v>
      </c>
      <c r="AM298" s="13" t="s">
        <v>25</v>
      </c>
      <c r="AN298" s="13">
        <v>1962.2180000000001</v>
      </c>
      <c r="AO298" s="13">
        <v>839.899</v>
      </c>
      <c r="AP298" s="13">
        <v>359.952</v>
      </c>
      <c r="AQ298" s="13" t="s">
        <v>25</v>
      </c>
      <c r="AR298" s="13" t="s">
        <v>25</v>
      </c>
      <c r="AS298" s="13">
        <v>1199.8510000000001</v>
      </c>
      <c r="AT298" s="15">
        <v>8.8000000000000007</v>
      </c>
      <c r="AU298" s="15">
        <v>7.85</v>
      </c>
      <c r="AV298" s="15" t="s">
        <v>25</v>
      </c>
      <c r="AW298" s="15" t="s">
        <v>25</v>
      </c>
      <c r="AX298" s="10" t="s">
        <v>443</v>
      </c>
      <c r="AY298" s="10" t="str">
        <f>IFERROR(VLOOKUP(B298,Sales!$B$4:$H$2834,7,FALSE),"Not Found")</f>
        <v>Municipal</v>
      </c>
      <c r="AZ298" s="30">
        <f>IFERROR(SUMIFS(Sales!$K$4:$K$2834,Sales!$B$4:$B$2834,$B298,Sales!$G$4:$G$2834,$D298),"")</f>
        <v>347504</v>
      </c>
      <c r="BA298" s="30">
        <f>IFERROR(SUMIFS(Sales!$N$4:$N$2834,Sales!$B$4:$B$2834,$B298,Sales!$G$4:$G$2834,$D298),"")</f>
        <v>622206</v>
      </c>
      <c r="BB298" s="30">
        <f>IFERROR(SUMIFS(Sales!$Q$4:$Q$2834,Sales!$B$4:$B$2834,$B298,Sales!$G$4:$G$2834,$D298),"")</f>
        <v>0</v>
      </c>
      <c r="BC298" s="30">
        <f t="shared" si="125"/>
        <v>969710</v>
      </c>
      <c r="BD298" s="33"/>
      <c r="BE298" s="35">
        <f t="shared" si="126"/>
        <v>2.0451563147474563E-2</v>
      </c>
      <c r="BF298" s="35">
        <f t="shared" si="127"/>
        <v>3.8861727466466089E-3</v>
      </c>
      <c r="BG298" s="35" t="str">
        <f t="shared" si="128"/>
        <v/>
      </c>
      <c r="BH298" s="35">
        <f t="shared" si="129"/>
        <v>9.8225242598302589E-3</v>
      </c>
      <c r="BJ298" s="31">
        <f>IFERROR(SUMIFS(Sales!$J$4:$J$2834,Sales!$B$4:$B$2834,$B298,Sales!$G$4:$G$2834,$D298),"")</f>
        <v>72847.399999999994</v>
      </c>
      <c r="BK298" s="31">
        <f>IFERROR(SUMIFS(Sales!$M$4:$M$2834,Sales!$B$4:$B$2834,$B298,Sales!$G$4:$G$2834,$D298),"")</f>
        <v>116945.2</v>
      </c>
      <c r="BL298" s="31">
        <f>IFERROR(SUMIFS(Sales!$P$4:$P$2834,Sales!$B$4:$B$2834,$B298,Sales!$G$4:$G$2834,$D298),"")</f>
        <v>0</v>
      </c>
      <c r="BM298" s="31">
        <f t="shared" si="130"/>
        <v>189792.59999999998</v>
      </c>
      <c r="BP298" s="36">
        <f t="shared" si="131"/>
        <v>0.59272106046176021</v>
      </c>
      <c r="BQ298" s="36">
        <f t="shared" si="132"/>
        <v>0.40727893953823985</v>
      </c>
      <c r="BR298" s="36" t="str">
        <f t="shared" si="133"/>
        <v/>
      </c>
      <c r="BS298" s="36" t="str">
        <f t="shared" si="134"/>
        <v/>
      </c>
    </row>
    <row r="299" spans="1:82" x14ac:dyDescent="0.35">
      <c r="A299" s="8">
        <v>2020</v>
      </c>
      <c r="B299" s="9">
        <v>14537</v>
      </c>
      <c r="C299" s="10" t="s">
        <v>444</v>
      </c>
      <c r="D299" s="10" t="s">
        <v>390</v>
      </c>
      <c r="E299" s="10" t="s">
        <v>95</v>
      </c>
      <c r="F299" s="11">
        <v>38</v>
      </c>
      <c r="G299" s="11">
        <v>66</v>
      </c>
      <c r="H299" s="11">
        <v>0</v>
      </c>
      <c r="I299" s="11">
        <v>0</v>
      </c>
      <c r="J299" s="11">
        <v>104</v>
      </c>
      <c r="K299" s="12">
        <v>6.0000000000000001E-3</v>
      </c>
      <c r="L299" s="12">
        <v>1.2999999999999999E-2</v>
      </c>
      <c r="M299" s="12">
        <v>0</v>
      </c>
      <c r="N299" s="12">
        <v>0</v>
      </c>
      <c r="O299" s="12">
        <v>1.9E-2</v>
      </c>
      <c r="P299" s="13">
        <v>309</v>
      </c>
      <c r="Q299" s="13">
        <v>796</v>
      </c>
      <c r="R299" s="13">
        <v>0</v>
      </c>
      <c r="S299" s="13">
        <v>0</v>
      </c>
      <c r="T299" s="13">
        <v>1105</v>
      </c>
      <c r="U299" s="14">
        <v>6.0000000000000001E-3</v>
      </c>
      <c r="V299" s="14">
        <v>1.2999999999999999E-2</v>
      </c>
      <c r="W299" s="14">
        <v>0</v>
      </c>
      <c r="X299" s="14">
        <v>0</v>
      </c>
      <c r="Y299" s="14">
        <v>1.9E-2</v>
      </c>
      <c r="Z299" s="11">
        <v>50</v>
      </c>
      <c r="AA299" s="11">
        <v>36</v>
      </c>
      <c r="AB299" s="11">
        <v>0</v>
      </c>
      <c r="AC299" s="11">
        <v>0</v>
      </c>
      <c r="AD299" s="11">
        <v>86</v>
      </c>
      <c r="AE299" s="11">
        <v>24</v>
      </c>
      <c r="AF299" s="11">
        <v>18</v>
      </c>
      <c r="AG299" s="11">
        <v>0</v>
      </c>
      <c r="AH299" s="11">
        <v>0</v>
      </c>
      <c r="AI299" s="11">
        <v>42</v>
      </c>
      <c r="AJ299" s="13">
        <v>50</v>
      </c>
      <c r="AK299" s="13">
        <v>36</v>
      </c>
      <c r="AL299" s="13">
        <v>0</v>
      </c>
      <c r="AM299" s="13">
        <v>0</v>
      </c>
      <c r="AN299" s="13">
        <v>86</v>
      </c>
      <c r="AO299" s="13">
        <v>24</v>
      </c>
      <c r="AP299" s="13">
        <v>18</v>
      </c>
      <c r="AQ299" s="13">
        <v>0</v>
      </c>
      <c r="AR299" s="13">
        <v>0</v>
      </c>
      <c r="AS299" s="13">
        <v>42</v>
      </c>
      <c r="AT299" s="15">
        <v>8.1999999999999993</v>
      </c>
      <c r="AU299" s="15">
        <v>12</v>
      </c>
      <c r="AV299" s="15">
        <v>0</v>
      </c>
      <c r="AW299" s="15">
        <v>0</v>
      </c>
      <c r="AX299" s="10" t="s">
        <v>445</v>
      </c>
      <c r="AY299" s="10" t="str">
        <f>IFERROR(VLOOKUP(B299,Sales!$B$4:$H$2834,7,FALSE),"Not Found")</f>
        <v>Municipal</v>
      </c>
      <c r="AZ299" s="30">
        <f>IFERROR(SUMIFS(Sales!$K$4:$K$2834,Sales!$B$4:$B$2834,$B299,Sales!$G$4:$G$2834,$D299),"")</f>
        <v>34920</v>
      </c>
      <c r="BA299" s="30">
        <f>IFERROR(SUMIFS(Sales!$N$4:$N$2834,Sales!$B$4:$B$2834,$B299,Sales!$G$4:$G$2834,$D299),"")</f>
        <v>3512</v>
      </c>
      <c r="BB299" s="30">
        <f>IFERROR(SUMIFS(Sales!$Q$4:$Q$2834,Sales!$B$4:$B$2834,$B299,Sales!$G$4:$G$2834,$D299),"")</f>
        <v>16062</v>
      </c>
      <c r="BC299" s="30">
        <f t="shared" si="125"/>
        <v>54494</v>
      </c>
      <c r="BD299" s="33"/>
      <c r="BE299" s="35">
        <f t="shared" si="126"/>
        <v>1.0882016036655212E-3</v>
      </c>
      <c r="BF299" s="35">
        <f t="shared" si="127"/>
        <v>1.879271070615034E-2</v>
      </c>
      <c r="BG299" s="35">
        <f t="shared" si="128"/>
        <v>0</v>
      </c>
      <c r="BH299" s="35">
        <f t="shared" si="129"/>
        <v>1.9084669871912503E-3</v>
      </c>
      <c r="BJ299" s="31">
        <f>IFERROR(SUMIFS(Sales!$J$4:$J$2834,Sales!$B$4:$B$2834,$B299,Sales!$G$4:$G$2834,$D299),"")</f>
        <v>5127</v>
      </c>
      <c r="BK299" s="31">
        <f>IFERROR(SUMIFS(Sales!$M$4:$M$2834,Sales!$B$4:$B$2834,$B299,Sales!$G$4:$G$2834,$D299),"")</f>
        <v>601</v>
      </c>
      <c r="BL299" s="31">
        <f>IFERROR(SUMIFS(Sales!$P$4:$P$2834,Sales!$B$4:$B$2834,$B299,Sales!$G$4:$G$2834,$D299),"")</f>
        <v>2247</v>
      </c>
      <c r="BM299" s="31">
        <f t="shared" si="130"/>
        <v>7975</v>
      </c>
      <c r="BP299" s="36">
        <f t="shared" si="131"/>
        <v>0.67567567567567566</v>
      </c>
      <c r="BQ299" s="36">
        <f t="shared" si="132"/>
        <v>0.32432432432432434</v>
      </c>
      <c r="BR299" s="36">
        <f t="shared" si="133"/>
        <v>0.66666666666666663</v>
      </c>
      <c r="BS299" s="36">
        <f t="shared" si="134"/>
        <v>0.33333333333333331</v>
      </c>
    </row>
    <row r="300" spans="1:82" x14ac:dyDescent="0.35">
      <c r="A300" s="8">
        <v>2020</v>
      </c>
      <c r="B300" s="9">
        <v>14557</v>
      </c>
      <c r="C300" s="10" t="s">
        <v>446</v>
      </c>
      <c r="D300" s="10" t="s">
        <v>24</v>
      </c>
      <c r="E300" s="10" t="s">
        <v>24</v>
      </c>
      <c r="F300" s="11" t="s">
        <v>25</v>
      </c>
      <c r="G300" s="11" t="s">
        <v>25</v>
      </c>
      <c r="H300" s="11" t="s">
        <v>25</v>
      </c>
      <c r="I300" s="11" t="s">
        <v>25</v>
      </c>
      <c r="J300" s="11" t="s">
        <v>25</v>
      </c>
      <c r="K300" s="12" t="s">
        <v>25</v>
      </c>
      <c r="L300" s="12" t="s">
        <v>25</v>
      </c>
      <c r="M300" s="12" t="s">
        <v>25</v>
      </c>
      <c r="N300" s="12" t="s">
        <v>25</v>
      </c>
      <c r="O300" s="12" t="s">
        <v>25</v>
      </c>
      <c r="P300" s="13" t="s">
        <v>25</v>
      </c>
      <c r="Q300" s="13" t="s">
        <v>25</v>
      </c>
      <c r="R300" s="13" t="s">
        <v>25</v>
      </c>
      <c r="S300" s="13" t="s">
        <v>25</v>
      </c>
      <c r="T300" s="13" t="s">
        <v>25</v>
      </c>
      <c r="U300" s="14" t="s">
        <v>25</v>
      </c>
      <c r="V300" s="14" t="s">
        <v>25</v>
      </c>
      <c r="W300" s="14" t="s">
        <v>25</v>
      </c>
      <c r="X300" s="14" t="s">
        <v>25</v>
      </c>
      <c r="Y300" s="14" t="s">
        <v>25</v>
      </c>
      <c r="Z300" s="11" t="s">
        <v>25</v>
      </c>
      <c r="AA300" s="11" t="s">
        <v>25</v>
      </c>
      <c r="AB300" s="11" t="s">
        <v>25</v>
      </c>
      <c r="AC300" s="11" t="s">
        <v>25</v>
      </c>
      <c r="AD300" s="11" t="s">
        <v>25</v>
      </c>
      <c r="AE300" s="11" t="s">
        <v>25</v>
      </c>
      <c r="AF300" s="11" t="s">
        <v>25</v>
      </c>
      <c r="AG300" s="11" t="s">
        <v>25</v>
      </c>
      <c r="AH300" s="11" t="s">
        <v>25</v>
      </c>
      <c r="AI300" s="11" t="s">
        <v>25</v>
      </c>
      <c r="AJ300" s="13" t="s">
        <v>25</v>
      </c>
      <c r="AK300" s="13" t="s">
        <v>25</v>
      </c>
      <c r="AL300" s="13" t="s">
        <v>25</v>
      </c>
      <c r="AM300" s="13" t="s">
        <v>25</v>
      </c>
      <c r="AN300" s="13" t="s">
        <v>25</v>
      </c>
      <c r="AO300" s="13" t="s">
        <v>25</v>
      </c>
      <c r="AP300" s="13" t="s">
        <v>25</v>
      </c>
      <c r="AQ300" s="13" t="s">
        <v>25</v>
      </c>
      <c r="AR300" s="13" t="s">
        <v>25</v>
      </c>
      <c r="AS300" s="13" t="s">
        <v>25</v>
      </c>
      <c r="AT300" s="15" t="s">
        <v>25</v>
      </c>
      <c r="AU300" s="15" t="s">
        <v>25</v>
      </c>
      <c r="AV300" s="15" t="s">
        <v>25</v>
      </c>
      <c r="AW300" s="15" t="s">
        <v>25</v>
      </c>
      <c r="AX300" s="10" t="s">
        <v>6</v>
      </c>
      <c r="AY300" s="10" t="str">
        <f>IFERROR(VLOOKUP(B300,Sales!$B$4:$H$2834,7,FALSE),"Not Found")</f>
        <v>Cooperative</v>
      </c>
      <c r="AZ300" s="30">
        <f>IFERROR(SUMIFS(Sales!$K$4:$K$2834,Sales!$B$4:$B$2834,$B300,Sales!$G$4:$G$2834,$D300),"")</f>
        <v>395953</v>
      </c>
      <c r="BA300" s="30">
        <f>IFERROR(SUMIFS(Sales!$N$4:$N$2834,Sales!$B$4:$B$2834,$B300,Sales!$G$4:$G$2834,$D300),"")</f>
        <v>62273</v>
      </c>
      <c r="BB300" s="30">
        <f>IFERROR(SUMIFS(Sales!$Q$4:$Q$2834,Sales!$B$4:$B$2834,$B300,Sales!$G$4:$G$2834,$D300),"")</f>
        <v>226975</v>
      </c>
      <c r="BC300" s="30">
        <f t="shared" si="125"/>
        <v>685201</v>
      </c>
      <c r="BD300" s="33"/>
      <c r="BE300" s="35" t="str">
        <f t="shared" si="126"/>
        <v/>
      </c>
      <c r="BF300" s="35" t="str">
        <f t="shared" si="127"/>
        <v/>
      </c>
      <c r="BG300" s="35" t="str">
        <f t="shared" si="128"/>
        <v/>
      </c>
      <c r="BH300" s="35">
        <f t="shared" si="129"/>
        <v>0</v>
      </c>
      <c r="BJ300" s="31">
        <f>IFERROR(SUMIFS(Sales!$J$4:$J$2834,Sales!$B$4:$B$2834,$B300,Sales!$G$4:$G$2834,$D300),"")</f>
        <v>48736</v>
      </c>
      <c r="BK300" s="31">
        <f>IFERROR(SUMIFS(Sales!$M$4:$M$2834,Sales!$B$4:$B$2834,$B300,Sales!$G$4:$G$2834,$D300),"")</f>
        <v>7986</v>
      </c>
      <c r="BL300" s="31">
        <f>IFERROR(SUMIFS(Sales!$P$4:$P$2834,Sales!$B$4:$B$2834,$B300,Sales!$G$4:$G$2834,$D300),"")</f>
        <v>14136</v>
      </c>
      <c r="BM300" s="31">
        <f t="shared" si="130"/>
        <v>70858</v>
      </c>
      <c r="BP300" s="36" t="str">
        <f t="shared" si="131"/>
        <v/>
      </c>
      <c r="BQ300" s="36" t="str">
        <f t="shared" si="132"/>
        <v/>
      </c>
      <c r="BR300" s="36" t="str">
        <f t="shared" si="133"/>
        <v/>
      </c>
      <c r="BS300" s="36" t="str">
        <f t="shared" si="134"/>
        <v/>
      </c>
    </row>
    <row r="301" spans="1:82" x14ac:dyDescent="0.35">
      <c r="A301" s="8">
        <v>2020</v>
      </c>
      <c r="B301" s="9">
        <v>14563</v>
      </c>
      <c r="C301" s="10" t="s">
        <v>447</v>
      </c>
      <c r="D301" s="10" t="s">
        <v>152</v>
      </c>
      <c r="E301" s="10" t="s">
        <v>36</v>
      </c>
      <c r="F301" s="11">
        <v>598</v>
      </c>
      <c r="G301" s="11" t="s">
        <v>25</v>
      </c>
      <c r="H301" s="11" t="s">
        <v>25</v>
      </c>
      <c r="I301" s="11" t="s">
        <v>25</v>
      </c>
      <c r="J301" s="11">
        <v>598</v>
      </c>
      <c r="K301" s="12">
        <v>0.2</v>
      </c>
      <c r="L301" s="12" t="s">
        <v>25</v>
      </c>
      <c r="M301" s="12" t="s">
        <v>25</v>
      </c>
      <c r="N301" s="12" t="s">
        <v>25</v>
      </c>
      <c r="O301" s="12">
        <v>0.2</v>
      </c>
      <c r="P301" s="13">
        <v>10628.7</v>
      </c>
      <c r="Q301" s="13" t="s">
        <v>25</v>
      </c>
      <c r="R301" s="13" t="s">
        <v>25</v>
      </c>
      <c r="S301" s="13" t="s">
        <v>25</v>
      </c>
      <c r="T301" s="13">
        <v>10628.7</v>
      </c>
      <c r="U301" s="14">
        <v>0.2</v>
      </c>
      <c r="V301" s="14" t="s">
        <v>25</v>
      </c>
      <c r="W301" s="14" t="s">
        <v>25</v>
      </c>
      <c r="X301" s="14" t="s">
        <v>25</v>
      </c>
      <c r="Y301" s="14">
        <v>0.2</v>
      </c>
      <c r="Z301" s="11">
        <v>64.2</v>
      </c>
      <c r="AA301" s="11" t="s">
        <v>25</v>
      </c>
      <c r="AB301" s="11" t="s">
        <v>25</v>
      </c>
      <c r="AC301" s="11" t="s">
        <v>25</v>
      </c>
      <c r="AD301" s="11">
        <v>64.2</v>
      </c>
      <c r="AE301" s="11">
        <v>89.6</v>
      </c>
      <c r="AF301" s="11" t="s">
        <v>25</v>
      </c>
      <c r="AG301" s="11" t="s">
        <v>25</v>
      </c>
      <c r="AH301" s="11" t="s">
        <v>25</v>
      </c>
      <c r="AI301" s="11">
        <v>89.6</v>
      </c>
      <c r="AJ301" s="13">
        <v>64.2</v>
      </c>
      <c r="AK301" s="13" t="s">
        <v>25</v>
      </c>
      <c r="AL301" s="13" t="s">
        <v>25</v>
      </c>
      <c r="AM301" s="13" t="s">
        <v>25</v>
      </c>
      <c r="AN301" s="13">
        <v>64.2</v>
      </c>
      <c r="AO301" s="13">
        <v>89.6</v>
      </c>
      <c r="AP301" s="13" t="s">
        <v>25</v>
      </c>
      <c r="AQ301" s="13" t="s">
        <v>25</v>
      </c>
      <c r="AR301" s="13" t="s">
        <v>25</v>
      </c>
      <c r="AS301" s="13">
        <v>89.6</v>
      </c>
      <c r="AT301" s="15">
        <v>17.77</v>
      </c>
      <c r="AU301" s="15" t="s">
        <v>25</v>
      </c>
      <c r="AV301" s="15" t="s">
        <v>25</v>
      </c>
      <c r="AW301" s="15" t="s">
        <v>25</v>
      </c>
      <c r="AX301" s="10" t="s">
        <v>6</v>
      </c>
      <c r="AY301" s="10" t="str">
        <f>IFERROR(VLOOKUP(B301,Sales!$B$4:$H$2834,7,FALSE),"Not Found")</f>
        <v>Cooperative</v>
      </c>
      <c r="AZ301" s="30">
        <f>IFERROR(SUMIFS(Sales!$K$4:$K$2834,Sales!$B$4:$B$2834,$B301,Sales!$G$4:$G$2834,$D301),"")</f>
        <v>692084</v>
      </c>
      <c r="BA301" s="30">
        <f>IFERROR(SUMIFS(Sales!$N$4:$N$2834,Sales!$B$4:$B$2834,$B301,Sales!$G$4:$G$2834,$D301),"")</f>
        <v>179730</v>
      </c>
      <c r="BB301" s="30">
        <f>IFERROR(SUMIFS(Sales!$Q$4:$Q$2834,Sales!$B$4:$B$2834,$B301,Sales!$G$4:$G$2834,$D301),"")</f>
        <v>132378</v>
      </c>
      <c r="BC301" s="30">
        <f t="shared" si="125"/>
        <v>1004192</v>
      </c>
      <c r="BD301" s="33"/>
      <c r="BE301" s="35">
        <f t="shared" si="126"/>
        <v>8.6405696418353844E-4</v>
      </c>
      <c r="BF301" s="35" t="str">
        <f t="shared" si="127"/>
        <v/>
      </c>
      <c r="BG301" s="35" t="str">
        <f t="shared" si="128"/>
        <v/>
      </c>
      <c r="BH301" s="35">
        <f t="shared" si="129"/>
        <v>5.9550364870463021E-4</v>
      </c>
      <c r="BJ301" s="31">
        <f>IFERROR(SUMIFS(Sales!$J$4:$J$2834,Sales!$B$4:$B$2834,$B301,Sales!$G$4:$G$2834,$D301),"")</f>
        <v>89270</v>
      </c>
      <c r="BK301" s="31">
        <f>IFERROR(SUMIFS(Sales!$M$4:$M$2834,Sales!$B$4:$B$2834,$B301,Sales!$G$4:$G$2834,$D301),"")</f>
        <v>19971</v>
      </c>
      <c r="BL301" s="31">
        <f>IFERROR(SUMIFS(Sales!$P$4:$P$2834,Sales!$B$4:$B$2834,$B301,Sales!$G$4:$G$2834,$D301),"")</f>
        <v>11396</v>
      </c>
      <c r="BM301" s="31">
        <f t="shared" si="130"/>
        <v>120637</v>
      </c>
      <c r="BP301" s="36">
        <f t="shared" si="131"/>
        <v>0.4174252275682705</v>
      </c>
      <c r="BQ301" s="36">
        <f t="shared" si="132"/>
        <v>0.58257477243172939</v>
      </c>
      <c r="BR301" s="36" t="str">
        <f t="shared" si="133"/>
        <v/>
      </c>
      <c r="BS301" s="36" t="str">
        <f t="shared" si="134"/>
        <v/>
      </c>
    </row>
    <row r="302" spans="1:82" x14ac:dyDescent="0.35">
      <c r="A302" s="8">
        <v>2020</v>
      </c>
      <c r="B302" s="9">
        <v>14606</v>
      </c>
      <c r="C302" s="10" t="s">
        <v>448</v>
      </c>
      <c r="D302" s="10" t="s">
        <v>118</v>
      </c>
      <c r="E302" s="10" t="s">
        <v>119</v>
      </c>
      <c r="F302" s="11">
        <v>292</v>
      </c>
      <c r="G302" s="11">
        <v>63</v>
      </c>
      <c r="H302" s="11" t="s">
        <v>25</v>
      </c>
      <c r="I302" s="11" t="s">
        <v>25</v>
      </c>
      <c r="J302" s="11">
        <v>355</v>
      </c>
      <c r="K302" s="12" t="s">
        <v>25</v>
      </c>
      <c r="L302" s="12" t="s">
        <v>25</v>
      </c>
      <c r="M302" s="12" t="s">
        <v>25</v>
      </c>
      <c r="N302" s="12" t="s">
        <v>25</v>
      </c>
      <c r="O302" s="12" t="s">
        <v>25</v>
      </c>
      <c r="P302" s="13">
        <v>3611</v>
      </c>
      <c r="Q302" s="13">
        <v>779</v>
      </c>
      <c r="R302" s="13" t="s">
        <v>25</v>
      </c>
      <c r="S302" s="13" t="s">
        <v>25</v>
      </c>
      <c r="T302" s="13">
        <v>4390</v>
      </c>
      <c r="U302" s="14" t="s">
        <v>25</v>
      </c>
      <c r="V302" s="14" t="s">
        <v>25</v>
      </c>
      <c r="W302" s="14" t="s">
        <v>25</v>
      </c>
      <c r="X302" s="14" t="s">
        <v>25</v>
      </c>
      <c r="Y302" s="14" t="s">
        <v>25</v>
      </c>
      <c r="Z302" s="11" t="s">
        <v>25</v>
      </c>
      <c r="AA302" s="11" t="s">
        <v>25</v>
      </c>
      <c r="AB302" s="11" t="s">
        <v>25</v>
      </c>
      <c r="AC302" s="11" t="s">
        <v>25</v>
      </c>
      <c r="AD302" s="11" t="s">
        <v>25</v>
      </c>
      <c r="AE302" s="11">
        <v>602</v>
      </c>
      <c r="AF302" s="11">
        <v>80</v>
      </c>
      <c r="AG302" s="11" t="s">
        <v>25</v>
      </c>
      <c r="AH302" s="11" t="s">
        <v>25</v>
      </c>
      <c r="AI302" s="11">
        <v>682</v>
      </c>
      <c r="AJ302" s="13" t="s">
        <v>25</v>
      </c>
      <c r="AK302" s="13" t="s">
        <v>25</v>
      </c>
      <c r="AL302" s="13" t="s">
        <v>25</v>
      </c>
      <c r="AM302" s="13" t="s">
        <v>25</v>
      </c>
      <c r="AN302" s="13" t="s">
        <v>25</v>
      </c>
      <c r="AO302" s="13">
        <v>602</v>
      </c>
      <c r="AP302" s="13">
        <v>80</v>
      </c>
      <c r="AQ302" s="13" t="s">
        <v>25</v>
      </c>
      <c r="AR302" s="13" t="s">
        <v>25</v>
      </c>
      <c r="AS302" s="13">
        <v>682</v>
      </c>
      <c r="AT302" s="15">
        <v>12.367000000000001</v>
      </c>
      <c r="AU302" s="15">
        <v>12.367000000000001</v>
      </c>
      <c r="AV302" s="15" t="s">
        <v>25</v>
      </c>
      <c r="AW302" s="15" t="s">
        <v>25</v>
      </c>
      <c r="AX302" s="10" t="s">
        <v>6</v>
      </c>
      <c r="AY302" s="10" t="str">
        <f>IFERROR(VLOOKUP(B302,Sales!$B$4:$H$2834,7,FALSE),"Not Found")</f>
        <v>Cooperative</v>
      </c>
      <c r="AZ302" s="30">
        <f>IFERROR(SUMIFS(Sales!$K$4:$K$2834,Sales!$B$4:$B$2834,$B302,Sales!$G$4:$G$2834,$D302),"")</f>
        <v>608779</v>
      </c>
      <c r="BA302" s="30">
        <f>IFERROR(SUMIFS(Sales!$N$4:$N$2834,Sales!$B$4:$B$2834,$B302,Sales!$G$4:$G$2834,$D302),"")</f>
        <v>324226</v>
      </c>
      <c r="BB302" s="30">
        <f>IFERROR(SUMIFS(Sales!$Q$4:$Q$2834,Sales!$B$4:$B$2834,$B302,Sales!$G$4:$G$2834,$D302),"")</f>
        <v>1727</v>
      </c>
      <c r="BC302" s="30">
        <f t="shared" si="125"/>
        <v>934732</v>
      </c>
      <c r="BD302" s="33"/>
      <c r="BE302" s="35">
        <f t="shared" si="126"/>
        <v>4.7964860811558875E-4</v>
      </c>
      <c r="BF302" s="35">
        <f t="shared" si="127"/>
        <v>1.9430890798393714E-4</v>
      </c>
      <c r="BG302" s="35" t="str">
        <f t="shared" si="128"/>
        <v/>
      </c>
      <c r="BH302" s="35">
        <f t="shared" si="129"/>
        <v>3.7978800340632393E-4</v>
      </c>
      <c r="BJ302" s="31">
        <f>IFERROR(SUMIFS(Sales!$J$4:$J$2834,Sales!$B$4:$B$2834,$B302,Sales!$G$4:$G$2834,$D302),"")</f>
        <v>74891.8</v>
      </c>
      <c r="BK302" s="31">
        <f>IFERROR(SUMIFS(Sales!$M$4:$M$2834,Sales!$B$4:$B$2834,$B302,Sales!$G$4:$G$2834,$D302),"")</f>
        <v>33059.1</v>
      </c>
      <c r="BL302" s="31">
        <f>IFERROR(SUMIFS(Sales!$P$4:$P$2834,Sales!$B$4:$B$2834,$B302,Sales!$G$4:$G$2834,$D302),"")</f>
        <v>337.4</v>
      </c>
      <c r="BM302" s="31">
        <f t="shared" si="130"/>
        <v>108288.29999999999</v>
      </c>
      <c r="BP302" s="36" t="str">
        <f t="shared" si="131"/>
        <v/>
      </c>
      <c r="BQ302" s="36" t="str">
        <f t="shared" si="132"/>
        <v/>
      </c>
      <c r="BR302" s="36" t="str">
        <f t="shared" si="133"/>
        <v/>
      </c>
      <c r="BS302" s="36" t="str">
        <f t="shared" si="134"/>
        <v/>
      </c>
    </row>
    <row r="303" spans="1:82" x14ac:dyDescent="0.35">
      <c r="A303" s="8">
        <v>2020</v>
      </c>
      <c r="B303" s="9">
        <v>14610</v>
      </c>
      <c r="C303" s="10" t="s">
        <v>449</v>
      </c>
      <c r="D303" s="10" t="s">
        <v>118</v>
      </c>
      <c r="E303" s="10" t="s">
        <v>231</v>
      </c>
      <c r="F303" s="11">
        <v>16802.518</v>
      </c>
      <c r="G303" s="11">
        <v>9692.6450000000004</v>
      </c>
      <c r="H303" s="11" t="s">
        <v>25</v>
      </c>
      <c r="I303" s="11" t="s">
        <v>25</v>
      </c>
      <c r="J303" s="11">
        <v>26495.163</v>
      </c>
      <c r="K303" s="12">
        <v>0.73399999999999999</v>
      </c>
      <c r="L303" s="12">
        <v>2.238</v>
      </c>
      <c r="M303" s="12" t="s">
        <v>25</v>
      </c>
      <c r="N303" s="12" t="s">
        <v>25</v>
      </c>
      <c r="O303" s="12">
        <v>2.972</v>
      </c>
      <c r="P303" s="13">
        <v>44506.805</v>
      </c>
      <c r="Q303" s="13">
        <v>158809.18799999999</v>
      </c>
      <c r="R303" s="13" t="s">
        <v>25</v>
      </c>
      <c r="S303" s="13" t="s">
        <v>25</v>
      </c>
      <c r="T303" s="13">
        <v>203315.99299999999</v>
      </c>
      <c r="U303" s="14">
        <v>0.73399999999999999</v>
      </c>
      <c r="V303" s="14">
        <v>2.238</v>
      </c>
      <c r="W303" s="14" t="s">
        <v>25</v>
      </c>
      <c r="X303" s="14" t="s">
        <v>25</v>
      </c>
      <c r="Y303" s="14">
        <v>2.972</v>
      </c>
      <c r="Z303" s="11">
        <v>856.13900000000001</v>
      </c>
      <c r="AA303" s="11">
        <v>643.95899999999995</v>
      </c>
      <c r="AB303" s="11" t="s">
        <v>25</v>
      </c>
      <c r="AC303" s="11" t="s">
        <v>25</v>
      </c>
      <c r="AD303" s="11">
        <v>1500.098</v>
      </c>
      <c r="AE303" s="11">
        <v>2295.2469999999998</v>
      </c>
      <c r="AF303" s="11">
        <v>1068.232</v>
      </c>
      <c r="AG303" s="11" t="s">
        <v>25</v>
      </c>
      <c r="AH303" s="11" t="s">
        <v>25</v>
      </c>
      <c r="AI303" s="11">
        <v>3363.4789999999998</v>
      </c>
      <c r="AJ303" s="13">
        <v>856.13900000000001</v>
      </c>
      <c r="AK303" s="13">
        <v>643.95899999999995</v>
      </c>
      <c r="AL303" s="13" t="s">
        <v>25</v>
      </c>
      <c r="AM303" s="13" t="s">
        <v>25</v>
      </c>
      <c r="AN303" s="13">
        <v>1500.098</v>
      </c>
      <c r="AO303" s="13">
        <v>2295.2469999999998</v>
      </c>
      <c r="AP303" s="13">
        <v>1068.232</v>
      </c>
      <c r="AQ303" s="13" t="s">
        <v>25</v>
      </c>
      <c r="AR303" s="13" t="s">
        <v>25</v>
      </c>
      <c r="AS303" s="13">
        <v>3363.4789999999998</v>
      </c>
      <c r="AT303" s="15">
        <v>2.649</v>
      </c>
      <c r="AU303" s="15">
        <v>16.385000000000002</v>
      </c>
      <c r="AV303" s="15" t="s">
        <v>25</v>
      </c>
      <c r="AW303" s="15" t="s">
        <v>25</v>
      </c>
      <c r="AX303" s="10" t="s">
        <v>6</v>
      </c>
      <c r="AY303" s="10" t="str">
        <f>IFERROR(VLOOKUP(B303,Sales!$B$4:$H$2834,7,FALSE),"Not Found")</f>
        <v>Municipal</v>
      </c>
      <c r="AZ303" s="30">
        <f>IFERROR(SUMIFS(Sales!$K$4:$K$2834,Sales!$B$4:$B$2834,$B303,Sales!$G$4:$G$2834,$D303),"")</f>
        <v>2755558</v>
      </c>
      <c r="BA303" s="30">
        <f>IFERROR(SUMIFS(Sales!$N$4:$N$2834,Sales!$B$4:$B$2834,$B303,Sales!$G$4:$G$2834,$D303),"")</f>
        <v>3995060</v>
      </c>
      <c r="BB303" s="30">
        <f>IFERROR(SUMIFS(Sales!$Q$4:$Q$2834,Sales!$B$4:$B$2834,$B303,Sales!$G$4:$G$2834,$D303),"")</f>
        <v>0</v>
      </c>
      <c r="BC303" s="30">
        <f t="shared" si="125"/>
        <v>6750618</v>
      </c>
      <c r="BD303" s="33"/>
      <c r="BE303" s="35">
        <f t="shared" si="126"/>
        <v>6.0976825746364254E-3</v>
      </c>
      <c r="BF303" s="35">
        <f t="shared" si="127"/>
        <v>2.4261575545799063E-3</v>
      </c>
      <c r="BG303" s="35" t="str">
        <f t="shared" si="128"/>
        <v/>
      </c>
      <c r="BH303" s="35">
        <f t="shared" si="129"/>
        <v>3.9248499915118884E-3</v>
      </c>
      <c r="BJ303" s="31">
        <f>IFERROR(SUMIFS(Sales!$J$4:$J$2834,Sales!$B$4:$B$2834,$B303,Sales!$G$4:$G$2834,$D303),"")</f>
        <v>311682</v>
      </c>
      <c r="BK303" s="31">
        <f>IFERROR(SUMIFS(Sales!$M$4:$M$2834,Sales!$B$4:$B$2834,$B303,Sales!$G$4:$G$2834,$D303),"")</f>
        <v>335361</v>
      </c>
      <c r="BL303" s="31">
        <f>IFERROR(SUMIFS(Sales!$P$4:$P$2834,Sales!$B$4:$B$2834,$B303,Sales!$G$4:$G$2834,$D303),"")</f>
        <v>0</v>
      </c>
      <c r="BM303" s="31">
        <f t="shared" si="130"/>
        <v>647043</v>
      </c>
      <c r="BP303" s="36">
        <f t="shared" si="131"/>
        <v>0.27167062365575023</v>
      </c>
      <c r="BQ303" s="36">
        <f t="shared" si="132"/>
        <v>0.72832937634424977</v>
      </c>
      <c r="BR303" s="36" t="str">
        <f t="shared" si="133"/>
        <v/>
      </c>
      <c r="BS303" s="36" t="str">
        <f t="shared" si="134"/>
        <v/>
      </c>
    </row>
    <row r="304" spans="1:82" x14ac:dyDescent="0.35">
      <c r="A304" s="8">
        <v>2020</v>
      </c>
      <c r="B304" s="9">
        <v>14624</v>
      </c>
      <c r="C304" s="10" t="s">
        <v>450</v>
      </c>
      <c r="D304" s="10" t="s">
        <v>74</v>
      </c>
      <c r="E304" s="10" t="s">
        <v>451</v>
      </c>
      <c r="F304" s="11">
        <v>303.85000000000002</v>
      </c>
      <c r="G304" s="11">
        <v>2171.65</v>
      </c>
      <c r="H304" s="11">
        <v>23129.96</v>
      </c>
      <c r="I304" s="11" t="s">
        <v>25</v>
      </c>
      <c r="J304" s="11">
        <v>25605.46</v>
      </c>
      <c r="K304" s="12">
        <v>3.5000000000000003E-2</v>
      </c>
      <c r="L304" s="12">
        <v>0.248</v>
      </c>
      <c r="M304" s="12">
        <v>1.32</v>
      </c>
      <c r="N304" s="12" t="s">
        <v>25</v>
      </c>
      <c r="O304" s="12">
        <v>1.603</v>
      </c>
      <c r="P304" s="13">
        <v>6109.38</v>
      </c>
      <c r="Q304" s="13">
        <v>32599.83</v>
      </c>
      <c r="R304" s="13">
        <v>231263.65</v>
      </c>
      <c r="S304" s="13" t="s">
        <v>25</v>
      </c>
      <c r="T304" s="13">
        <v>269972.86</v>
      </c>
      <c r="U304" s="14">
        <v>3.5000000000000003E-2</v>
      </c>
      <c r="V304" s="14">
        <v>0.248</v>
      </c>
      <c r="W304" s="14">
        <v>1.1739999999999999</v>
      </c>
      <c r="X304" s="14" t="s">
        <v>25</v>
      </c>
      <c r="Y304" s="14">
        <v>1.4570000000000001</v>
      </c>
      <c r="Z304" s="11">
        <v>54</v>
      </c>
      <c r="AA304" s="11">
        <v>92</v>
      </c>
      <c r="AB304" s="11">
        <v>376</v>
      </c>
      <c r="AC304" s="11" t="s">
        <v>25</v>
      </c>
      <c r="AD304" s="11">
        <v>522</v>
      </c>
      <c r="AE304" s="11">
        <v>58</v>
      </c>
      <c r="AF304" s="11">
        <v>58</v>
      </c>
      <c r="AG304" s="11">
        <v>235</v>
      </c>
      <c r="AH304" s="11" t="s">
        <v>25</v>
      </c>
      <c r="AI304" s="11">
        <v>351</v>
      </c>
      <c r="AJ304" s="13">
        <v>54</v>
      </c>
      <c r="AK304" s="13">
        <v>92</v>
      </c>
      <c r="AL304" s="13">
        <v>376</v>
      </c>
      <c r="AM304" s="13" t="s">
        <v>25</v>
      </c>
      <c r="AN304" s="13">
        <v>522</v>
      </c>
      <c r="AO304" s="13">
        <v>58</v>
      </c>
      <c r="AP304" s="13">
        <v>58</v>
      </c>
      <c r="AQ304" s="13">
        <v>235</v>
      </c>
      <c r="AR304" s="13" t="s">
        <v>25</v>
      </c>
      <c r="AS304" s="13">
        <v>351</v>
      </c>
      <c r="AT304" s="15">
        <v>22.18</v>
      </c>
      <c r="AU304" s="15">
        <v>15</v>
      </c>
      <c r="AV304" s="15">
        <v>9.68</v>
      </c>
      <c r="AW304" s="15" t="s">
        <v>25</v>
      </c>
      <c r="AX304" s="10" t="s">
        <v>6</v>
      </c>
      <c r="AY304" s="10" t="str">
        <f>IFERROR(VLOOKUP(B304,Sales!$B$4:$H$2834,7,FALSE),"Not Found")</f>
        <v>Political Subdivision</v>
      </c>
      <c r="AZ304" s="30">
        <f>IFERROR(SUMIFS(Sales!$K$4:$K$2834,Sales!$B$4:$B$2834,$B304,Sales!$G$4:$G$2834,$D304),"")</f>
        <v>796738</v>
      </c>
      <c r="BA304" s="30">
        <f>IFERROR(SUMIFS(Sales!$N$4:$N$2834,Sales!$B$4:$B$2834,$B304,Sales!$G$4:$G$2834,$D304),"")</f>
        <v>956754</v>
      </c>
      <c r="BB304" s="30">
        <f>IFERROR(SUMIFS(Sales!$Q$4:$Q$2834,Sales!$B$4:$B$2834,$B304,Sales!$G$4:$G$2834,$D304),"")</f>
        <v>3232946</v>
      </c>
      <c r="BC304" s="30">
        <f t="shared" si="125"/>
        <v>4986438</v>
      </c>
      <c r="BD304" s="33"/>
      <c r="BE304" s="35">
        <f t="shared" si="126"/>
        <v>3.8136752608762233E-4</v>
      </c>
      <c r="BF304" s="35">
        <f t="shared" si="127"/>
        <v>2.269810212447505E-3</v>
      </c>
      <c r="BG304" s="35">
        <f t="shared" si="128"/>
        <v>7.154452935495984E-3</v>
      </c>
      <c r="BH304" s="35">
        <f t="shared" si="129"/>
        <v>5.1350202288687839E-3</v>
      </c>
      <c r="BJ304" s="31">
        <f>IFERROR(SUMIFS(Sales!$J$4:$J$2834,Sales!$B$4:$B$2834,$B304,Sales!$G$4:$G$2834,$D304),"")</f>
        <v>45094</v>
      </c>
      <c r="BK304" s="31">
        <f>IFERROR(SUMIFS(Sales!$M$4:$M$2834,Sales!$B$4:$B$2834,$B304,Sales!$G$4:$G$2834,$D304),"")</f>
        <v>38548</v>
      </c>
      <c r="BL304" s="31">
        <f>IFERROR(SUMIFS(Sales!$P$4:$P$2834,Sales!$B$4:$B$2834,$B304,Sales!$G$4:$G$2834,$D304),"")</f>
        <v>126135</v>
      </c>
      <c r="BM304" s="31">
        <f t="shared" si="130"/>
        <v>209777</v>
      </c>
      <c r="BP304" s="36">
        <f t="shared" si="131"/>
        <v>0.48214285714285715</v>
      </c>
      <c r="BQ304" s="36">
        <f t="shared" si="132"/>
        <v>0.5178571428571429</v>
      </c>
      <c r="BR304" s="36">
        <f t="shared" si="133"/>
        <v>0.61498028909329827</v>
      </c>
      <c r="BS304" s="36">
        <f t="shared" si="134"/>
        <v>0.38501971090670173</v>
      </c>
    </row>
    <row r="305" spans="1:82" x14ac:dyDescent="0.35">
      <c r="A305" s="8">
        <v>2020</v>
      </c>
      <c r="B305" s="9">
        <v>14653</v>
      </c>
      <c r="C305" s="10" t="s">
        <v>452</v>
      </c>
      <c r="D305" s="10" t="s">
        <v>74</v>
      </c>
      <c r="E305" s="10" t="s">
        <v>315</v>
      </c>
      <c r="F305" s="11" t="s">
        <v>25</v>
      </c>
      <c r="G305" s="11" t="s">
        <v>25</v>
      </c>
      <c r="H305" s="11" t="s">
        <v>25</v>
      </c>
      <c r="I305" s="11" t="s">
        <v>25</v>
      </c>
      <c r="J305" s="11" t="s">
        <v>25</v>
      </c>
      <c r="K305" s="12" t="s">
        <v>25</v>
      </c>
      <c r="L305" s="12" t="s">
        <v>25</v>
      </c>
      <c r="M305" s="12" t="s">
        <v>25</v>
      </c>
      <c r="N305" s="12" t="s">
        <v>25</v>
      </c>
      <c r="O305" s="12" t="s">
        <v>25</v>
      </c>
      <c r="P305" s="13" t="s">
        <v>25</v>
      </c>
      <c r="Q305" s="13" t="s">
        <v>25</v>
      </c>
      <c r="R305" s="13" t="s">
        <v>25</v>
      </c>
      <c r="S305" s="13" t="s">
        <v>25</v>
      </c>
      <c r="T305" s="13" t="s">
        <v>25</v>
      </c>
      <c r="U305" s="14" t="s">
        <v>25</v>
      </c>
      <c r="V305" s="14" t="s">
        <v>25</v>
      </c>
      <c r="W305" s="14" t="s">
        <v>25</v>
      </c>
      <c r="X305" s="14" t="s">
        <v>25</v>
      </c>
      <c r="Y305" s="14" t="s">
        <v>25</v>
      </c>
      <c r="Z305" s="11" t="s">
        <v>25</v>
      </c>
      <c r="AA305" s="11" t="s">
        <v>25</v>
      </c>
      <c r="AB305" s="11" t="s">
        <v>25</v>
      </c>
      <c r="AC305" s="11" t="s">
        <v>25</v>
      </c>
      <c r="AD305" s="11" t="s">
        <v>25</v>
      </c>
      <c r="AE305" s="11" t="s">
        <v>25</v>
      </c>
      <c r="AF305" s="11" t="s">
        <v>25</v>
      </c>
      <c r="AG305" s="11" t="s">
        <v>25</v>
      </c>
      <c r="AH305" s="11" t="s">
        <v>25</v>
      </c>
      <c r="AI305" s="11" t="s">
        <v>25</v>
      </c>
      <c r="AJ305" s="13" t="s">
        <v>25</v>
      </c>
      <c r="AK305" s="13" t="s">
        <v>25</v>
      </c>
      <c r="AL305" s="13" t="s">
        <v>25</v>
      </c>
      <c r="AM305" s="13" t="s">
        <v>25</v>
      </c>
      <c r="AN305" s="13" t="s">
        <v>25</v>
      </c>
      <c r="AO305" s="13" t="s">
        <v>25</v>
      </c>
      <c r="AP305" s="13" t="s">
        <v>25</v>
      </c>
      <c r="AQ305" s="13" t="s">
        <v>25</v>
      </c>
      <c r="AR305" s="13" t="s">
        <v>25</v>
      </c>
      <c r="AS305" s="13" t="s">
        <v>25</v>
      </c>
      <c r="AT305" s="15" t="s">
        <v>25</v>
      </c>
      <c r="AU305" s="15" t="s">
        <v>25</v>
      </c>
      <c r="AV305" s="15" t="s">
        <v>25</v>
      </c>
      <c r="AW305" s="15" t="s">
        <v>25</v>
      </c>
      <c r="AX305" s="10" t="s">
        <v>6</v>
      </c>
      <c r="AY305" s="10" t="str">
        <f>IFERROR(VLOOKUP(B305,Sales!$B$4:$H$2834,7,FALSE),"Not Found")</f>
        <v>Political Subdivision</v>
      </c>
      <c r="AZ305" s="30">
        <f>IFERROR(SUMIFS(Sales!$K$4:$K$2834,Sales!$B$4:$B$2834,$B305,Sales!$G$4:$G$2834,$D305),"")</f>
        <v>150942</v>
      </c>
      <c r="BA305" s="30">
        <f>IFERROR(SUMIFS(Sales!$N$4:$N$2834,Sales!$B$4:$B$2834,$B305,Sales!$G$4:$G$2834,$D305),"")</f>
        <v>49336</v>
      </c>
      <c r="BB305" s="30">
        <f>IFERROR(SUMIFS(Sales!$Q$4:$Q$2834,Sales!$B$4:$B$2834,$B305,Sales!$G$4:$G$2834,$D305),"")</f>
        <v>305440</v>
      </c>
      <c r="BC305" s="30">
        <f t="shared" si="125"/>
        <v>505718</v>
      </c>
      <c r="BD305" s="33"/>
      <c r="BE305" s="35" t="str">
        <f t="shared" si="126"/>
        <v/>
      </c>
      <c r="BF305" s="35" t="str">
        <f t="shared" si="127"/>
        <v/>
      </c>
      <c r="BG305" s="35" t="str">
        <f t="shared" si="128"/>
        <v/>
      </c>
      <c r="BH305" s="35">
        <f t="shared" si="129"/>
        <v>0</v>
      </c>
      <c r="BJ305" s="31">
        <f>IFERROR(SUMIFS(Sales!$J$4:$J$2834,Sales!$B$4:$B$2834,$B305,Sales!$G$4:$G$2834,$D305),"")</f>
        <v>11119</v>
      </c>
      <c r="BK305" s="31">
        <f>IFERROR(SUMIFS(Sales!$M$4:$M$2834,Sales!$B$4:$B$2834,$B305,Sales!$G$4:$G$2834,$D305),"")</f>
        <v>2898</v>
      </c>
      <c r="BL305" s="31">
        <f>IFERROR(SUMIFS(Sales!$P$4:$P$2834,Sales!$B$4:$B$2834,$B305,Sales!$G$4:$G$2834,$D305),"")</f>
        <v>16685</v>
      </c>
      <c r="BM305" s="31">
        <f t="shared" si="130"/>
        <v>30702</v>
      </c>
      <c r="BP305" s="36" t="str">
        <f t="shared" si="131"/>
        <v/>
      </c>
      <c r="BQ305" s="36" t="str">
        <f t="shared" si="132"/>
        <v/>
      </c>
      <c r="BR305" s="36" t="str">
        <f t="shared" si="133"/>
        <v/>
      </c>
      <c r="BS305" s="36" t="str">
        <f t="shared" si="134"/>
        <v/>
      </c>
    </row>
    <row r="306" spans="1:82" x14ac:dyDescent="0.35">
      <c r="A306" s="8">
        <v>2020</v>
      </c>
      <c r="B306" s="9">
        <v>14668</v>
      </c>
      <c r="C306" s="10" t="s">
        <v>453</v>
      </c>
      <c r="D306" s="10" t="s">
        <v>74</v>
      </c>
      <c r="E306" s="10" t="s">
        <v>75</v>
      </c>
      <c r="F306" s="11">
        <v>1462</v>
      </c>
      <c r="G306" s="11">
        <v>459</v>
      </c>
      <c r="H306" s="11" t="s">
        <v>25</v>
      </c>
      <c r="I306" s="11" t="s">
        <v>25</v>
      </c>
      <c r="J306" s="11">
        <v>1921</v>
      </c>
      <c r="K306" s="12">
        <v>1.5</v>
      </c>
      <c r="L306" s="12">
        <v>0.5</v>
      </c>
      <c r="M306" s="12" t="s">
        <v>25</v>
      </c>
      <c r="N306" s="12" t="s">
        <v>25</v>
      </c>
      <c r="O306" s="12">
        <v>2</v>
      </c>
      <c r="P306" s="13">
        <v>19010</v>
      </c>
      <c r="Q306" s="13">
        <v>5971</v>
      </c>
      <c r="R306" s="13" t="s">
        <v>25</v>
      </c>
      <c r="S306" s="13" t="s">
        <v>25</v>
      </c>
      <c r="T306" s="13">
        <v>24981</v>
      </c>
      <c r="U306" s="14">
        <v>1.5</v>
      </c>
      <c r="V306" s="14">
        <v>0.5</v>
      </c>
      <c r="W306" s="14" t="s">
        <v>25</v>
      </c>
      <c r="X306" s="14" t="s">
        <v>25</v>
      </c>
      <c r="Y306" s="14">
        <v>2</v>
      </c>
      <c r="Z306" s="11">
        <v>283.27999999999997</v>
      </c>
      <c r="AA306" s="11">
        <v>53.05</v>
      </c>
      <c r="AB306" s="11" t="s">
        <v>25</v>
      </c>
      <c r="AC306" s="11" t="s">
        <v>25</v>
      </c>
      <c r="AD306" s="11">
        <v>336.33</v>
      </c>
      <c r="AE306" s="11">
        <v>178.65</v>
      </c>
      <c r="AF306" s="11">
        <v>45.26</v>
      </c>
      <c r="AG306" s="11" t="s">
        <v>25</v>
      </c>
      <c r="AH306" s="11" t="s">
        <v>25</v>
      </c>
      <c r="AI306" s="11">
        <v>223.91</v>
      </c>
      <c r="AJ306" s="13">
        <v>283.27999999999997</v>
      </c>
      <c r="AK306" s="13">
        <v>53.05</v>
      </c>
      <c r="AL306" s="13" t="s">
        <v>25</v>
      </c>
      <c r="AM306" s="13" t="s">
        <v>25</v>
      </c>
      <c r="AN306" s="13">
        <v>336.33</v>
      </c>
      <c r="AO306" s="13">
        <v>178.65</v>
      </c>
      <c r="AP306" s="13">
        <v>45.26</v>
      </c>
      <c r="AQ306" s="13" t="s">
        <v>25</v>
      </c>
      <c r="AR306" s="13" t="s">
        <v>25</v>
      </c>
      <c r="AS306" s="13">
        <v>223.91</v>
      </c>
      <c r="AT306" s="15">
        <v>13</v>
      </c>
      <c r="AU306" s="15">
        <v>13</v>
      </c>
      <c r="AV306" s="15" t="s">
        <v>25</v>
      </c>
      <c r="AW306" s="15" t="s">
        <v>25</v>
      </c>
      <c r="AX306" s="10" t="s">
        <v>6</v>
      </c>
      <c r="AY306" s="10" t="str">
        <f>IFERROR(VLOOKUP(B306,Sales!$B$4:$H$2834,7,FALSE),"Not Found")</f>
        <v>Cooperative</v>
      </c>
      <c r="AZ306" s="30">
        <f>IFERROR(SUMIFS(Sales!$K$4:$K$2834,Sales!$B$4:$B$2834,$B306,Sales!$G$4:$G$2834,$D306),"")</f>
        <v>493889</v>
      </c>
      <c r="BA306" s="30">
        <f>IFERROR(SUMIFS(Sales!$N$4:$N$2834,Sales!$B$4:$B$2834,$B306,Sales!$G$4:$G$2834,$D306),"")</f>
        <v>93113</v>
      </c>
      <c r="BB306" s="30">
        <f>IFERROR(SUMIFS(Sales!$Q$4:$Q$2834,Sales!$B$4:$B$2834,$B306,Sales!$G$4:$G$2834,$D306),"")</f>
        <v>0</v>
      </c>
      <c r="BC306" s="30">
        <f t="shared" si="125"/>
        <v>587002</v>
      </c>
      <c r="BD306" s="33"/>
      <c r="BE306" s="35">
        <f t="shared" si="126"/>
        <v>2.9601793115457118E-3</v>
      </c>
      <c r="BF306" s="35">
        <f t="shared" si="127"/>
        <v>4.9294942704026287E-3</v>
      </c>
      <c r="BG306" s="35" t="str">
        <f t="shared" si="128"/>
        <v/>
      </c>
      <c r="BH306" s="35">
        <f t="shared" si="129"/>
        <v>3.272561251920777E-3</v>
      </c>
      <c r="BJ306" s="31">
        <f>IFERROR(SUMIFS(Sales!$J$4:$J$2834,Sales!$B$4:$B$2834,$B306,Sales!$G$4:$G$2834,$D306),"")</f>
        <v>51357.3</v>
      </c>
      <c r="BK306" s="31">
        <f>IFERROR(SUMIFS(Sales!$M$4:$M$2834,Sales!$B$4:$B$2834,$B306,Sales!$G$4:$G$2834,$D306),"")</f>
        <v>7439.2</v>
      </c>
      <c r="BL306" s="31">
        <f>IFERROR(SUMIFS(Sales!$P$4:$P$2834,Sales!$B$4:$B$2834,$B306,Sales!$G$4:$G$2834,$D306),"")</f>
        <v>0</v>
      </c>
      <c r="BM306" s="31">
        <f t="shared" si="130"/>
        <v>58796.5</v>
      </c>
      <c r="BP306" s="36">
        <f t="shared" si="131"/>
        <v>0.61325309029506636</v>
      </c>
      <c r="BQ306" s="36">
        <f t="shared" si="132"/>
        <v>0.38674690970493369</v>
      </c>
      <c r="BR306" s="36" t="str">
        <f t="shared" si="133"/>
        <v/>
      </c>
      <c r="BS306" s="36" t="str">
        <f t="shared" si="134"/>
        <v/>
      </c>
    </row>
    <row r="307" spans="1:82" x14ac:dyDescent="0.35">
      <c r="A307" s="8">
        <v>2020</v>
      </c>
      <c r="B307" s="9">
        <v>14711</v>
      </c>
      <c r="C307" s="10" t="s">
        <v>454</v>
      </c>
      <c r="D307" s="10" t="s">
        <v>197</v>
      </c>
      <c r="E307" s="10" t="s">
        <v>45</v>
      </c>
      <c r="F307" s="11">
        <v>43286.146000000001</v>
      </c>
      <c r="G307" s="11">
        <v>21296.149000000001</v>
      </c>
      <c r="H307" s="11">
        <v>6450.1139999999996</v>
      </c>
      <c r="I307" s="11">
        <v>0</v>
      </c>
      <c r="J307" s="11">
        <v>71032.409</v>
      </c>
      <c r="K307" s="12">
        <v>4.7670000000000003</v>
      </c>
      <c r="L307" s="12">
        <v>2.907</v>
      </c>
      <c r="M307" s="12">
        <v>0.58899999999999997</v>
      </c>
      <c r="N307" s="12">
        <v>0</v>
      </c>
      <c r="O307" s="12">
        <v>8.2629999999999999</v>
      </c>
      <c r="P307" s="13">
        <v>167755.45199999999</v>
      </c>
      <c r="Q307" s="13">
        <v>312806.36700000003</v>
      </c>
      <c r="R307" s="13">
        <v>94935.429000000004</v>
      </c>
      <c r="S307" s="13">
        <v>0</v>
      </c>
      <c r="T307" s="13">
        <v>575497.24800000002</v>
      </c>
      <c r="U307" s="14">
        <v>4.7670000000000003</v>
      </c>
      <c r="V307" s="14">
        <v>2.907</v>
      </c>
      <c r="W307" s="14">
        <v>0.58899999999999997</v>
      </c>
      <c r="X307" s="14">
        <v>0</v>
      </c>
      <c r="Y307" s="14">
        <v>8.2629999999999999</v>
      </c>
      <c r="Z307" s="11">
        <v>1420.145</v>
      </c>
      <c r="AA307" s="11">
        <v>820.10799999999995</v>
      </c>
      <c r="AB307" s="11">
        <v>513.53899999999999</v>
      </c>
      <c r="AC307" s="11">
        <v>0</v>
      </c>
      <c r="AD307" s="11">
        <v>2753.7919999999999</v>
      </c>
      <c r="AE307" s="11">
        <v>4413.6009999999997</v>
      </c>
      <c r="AF307" s="11">
        <v>1303.9000000000001</v>
      </c>
      <c r="AG307" s="11">
        <v>636.79899999999998</v>
      </c>
      <c r="AH307" s="11">
        <v>0</v>
      </c>
      <c r="AI307" s="11">
        <v>6354.3</v>
      </c>
      <c r="AJ307" s="13">
        <v>1420.145</v>
      </c>
      <c r="AK307" s="13">
        <v>820.10799999999995</v>
      </c>
      <c r="AL307" s="13">
        <v>513.53899999999999</v>
      </c>
      <c r="AM307" s="13">
        <v>0</v>
      </c>
      <c r="AN307" s="13">
        <v>2753.7919999999999</v>
      </c>
      <c r="AO307" s="13">
        <v>4413.6009999999997</v>
      </c>
      <c r="AP307" s="13">
        <v>1303.9000000000001</v>
      </c>
      <c r="AQ307" s="13">
        <v>636.79899999999998</v>
      </c>
      <c r="AR307" s="13">
        <v>0</v>
      </c>
      <c r="AS307" s="13">
        <v>6354.3</v>
      </c>
      <c r="AT307" s="15">
        <v>3.875</v>
      </c>
      <c r="AU307" s="15">
        <v>14.688000000000001</v>
      </c>
      <c r="AV307" s="15">
        <v>14.718</v>
      </c>
      <c r="AW307" s="15">
        <v>0</v>
      </c>
      <c r="AX307" s="10" t="s">
        <v>366</v>
      </c>
      <c r="AY307" s="10" t="str">
        <f>IFERROR(VLOOKUP(B307,Sales!$B$4:$H$2834,7,FALSE),"Not Found")</f>
        <v>Investor Owned</v>
      </c>
      <c r="AZ307" s="30">
        <f>IFERROR(SUMIFS(Sales!$K$4:$K$2834,Sales!$B$4:$B$2834,$B307,Sales!$G$4:$G$2834,$D307),"")</f>
        <v>4286375</v>
      </c>
      <c r="BA307" s="30">
        <f>IFERROR(SUMIFS(Sales!$N$4:$N$2834,Sales!$B$4:$B$2834,$B307,Sales!$G$4:$G$2834,$D307),"")</f>
        <v>2304236</v>
      </c>
      <c r="BB307" s="30">
        <f>IFERROR(SUMIFS(Sales!$Q$4:$Q$2834,Sales!$B$4:$B$2834,$B307,Sales!$G$4:$G$2834,$D307),"")</f>
        <v>6285050</v>
      </c>
      <c r="BC307" s="30">
        <f t="shared" si="125"/>
        <v>12875661</v>
      </c>
      <c r="BD307" s="33"/>
      <c r="BE307" s="35">
        <f t="shared" si="126"/>
        <v>1.0098543874486016E-2</v>
      </c>
      <c r="BF307" s="35">
        <f t="shared" si="127"/>
        <v>9.2421735447237186E-3</v>
      </c>
      <c r="BG307" s="35">
        <f t="shared" si="128"/>
        <v>1.0262629573352638E-3</v>
      </c>
      <c r="BH307" s="35">
        <f t="shared" si="129"/>
        <v>5.5167970793887789E-3</v>
      </c>
      <c r="BJ307" s="31">
        <f>IFERROR(SUMIFS(Sales!$J$4:$J$2834,Sales!$B$4:$B$2834,$B307,Sales!$G$4:$G$2834,$D307),"")</f>
        <v>560221.19999999995</v>
      </c>
      <c r="BK307" s="31">
        <f>IFERROR(SUMIFS(Sales!$M$4:$M$2834,Sales!$B$4:$B$2834,$B307,Sales!$G$4:$G$2834,$D307),"")</f>
        <v>138930.6</v>
      </c>
      <c r="BL307" s="31">
        <f>IFERROR(SUMIFS(Sales!$P$4:$P$2834,Sales!$B$4:$B$2834,$B307,Sales!$G$4:$G$2834,$D307),"")</f>
        <v>102262.70000000001</v>
      </c>
      <c r="BM307" s="31">
        <f t="shared" si="130"/>
        <v>801414.5</v>
      </c>
      <c r="BP307" s="36">
        <f t="shared" si="131"/>
        <v>0.24343620719859935</v>
      </c>
      <c r="BQ307" s="36">
        <f t="shared" si="132"/>
        <v>0.75656379280140074</v>
      </c>
      <c r="BR307" s="36">
        <f t="shared" si="133"/>
        <v>0.40730179400710859</v>
      </c>
      <c r="BS307" s="36">
        <f t="shared" si="134"/>
        <v>0.59269820599289147</v>
      </c>
      <c r="BV307" s="38">
        <f t="shared" ref="BV307:BV309" si="165">IFERROR((G307+H307)/$BV$3,"")</f>
        <v>2.6278712531453462E-3</v>
      </c>
      <c r="BW307" s="37">
        <f t="shared" ref="BW307:BW309" si="166">IFERROR(BR307*BV307,"")</f>
        <v>1.0703366758258082E-3</v>
      </c>
      <c r="BX307" s="37">
        <f t="shared" ref="BX307:BX309" si="167">IFERROR(BS307*BV307,"")</f>
        <v>1.5575345773195383E-3</v>
      </c>
      <c r="CB307" s="38">
        <f t="shared" ref="CB307:CB309" si="168">IFERROR((F307)/$CB$3,"")</f>
        <v>4.3369380515084549E-3</v>
      </c>
      <c r="CC307" s="37">
        <f t="shared" ref="CC307:CC309" si="169">IFERROR(BP307*CB307,"")</f>
        <v>1.055767750114502E-3</v>
      </c>
      <c r="CD307" s="37">
        <f t="shared" ref="CD307:CD309" si="170">IFERROR(BQ307*CB307,"")</f>
        <v>3.2811703013939531E-3</v>
      </c>
    </row>
    <row r="308" spans="1:82" ht="26" x14ac:dyDescent="0.35">
      <c r="A308" s="8">
        <v>2020</v>
      </c>
      <c r="B308" s="9">
        <v>14715</v>
      </c>
      <c r="C308" s="10" t="s">
        <v>455</v>
      </c>
      <c r="D308" s="10" t="s">
        <v>197</v>
      </c>
      <c r="E308" s="10" t="s">
        <v>45</v>
      </c>
      <c r="F308" s="11">
        <v>75081.517999999996</v>
      </c>
      <c r="G308" s="11">
        <v>103061.86199999999</v>
      </c>
      <c r="H308" s="11">
        <v>46772.866000000002</v>
      </c>
      <c r="I308" s="11">
        <v>0</v>
      </c>
      <c r="J308" s="11">
        <v>224916.24600000001</v>
      </c>
      <c r="K308" s="12">
        <v>12.292</v>
      </c>
      <c r="L308" s="12">
        <v>15.612</v>
      </c>
      <c r="M308" s="12">
        <v>6.7990000000000004</v>
      </c>
      <c r="N308" s="12">
        <v>0</v>
      </c>
      <c r="O308" s="12">
        <v>34.703000000000003</v>
      </c>
      <c r="P308" s="13">
        <v>675733.66200000001</v>
      </c>
      <c r="Q308" s="13">
        <v>1442866.068</v>
      </c>
      <c r="R308" s="13">
        <v>654820.12399999995</v>
      </c>
      <c r="S308" s="13">
        <v>0</v>
      </c>
      <c r="T308" s="13">
        <v>2773419.8539999998</v>
      </c>
      <c r="U308" s="14">
        <v>21.428000000000001</v>
      </c>
      <c r="V308" s="14">
        <v>20.541</v>
      </c>
      <c r="W308" s="14">
        <v>8.0380000000000003</v>
      </c>
      <c r="X308" s="14">
        <v>0</v>
      </c>
      <c r="Y308" s="14">
        <v>50.006999999999998</v>
      </c>
      <c r="Z308" s="11">
        <v>3579</v>
      </c>
      <c r="AA308" s="11">
        <v>8201</v>
      </c>
      <c r="AB308" s="11">
        <v>2398</v>
      </c>
      <c r="AC308" s="11">
        <v>0</v>
      </c>
      <c r="AD308" s="11">
        <v>14178</v>
      </c>
      <c r="AE308" s="11">
        <v>16847</v>
      </c>
      <c r="AF308" s="11">
        <v>5008</v>
      </c>
      <c r="AG308" s="11">
        <v>2516</v>
      </c>
      <c r="AH308" s="11">
        <v>0</v>
      </c>
      <c r="AI308" s="11">
        <v>24371</v>
      </c>
      <c r="AJ308" s="13">
        <v>3579</v>
      </c>
      <c r="AK308" s="13">
        <v>8201</v>
      </c>
      <c r="AL308" s="13">
        <v>2398</v>
      </c>
      <c r="AM308" s="13">
        <v>0</v>
      </c>
      <c r="AN308" s="13">
        <v>14178</v>
      </c>
      <c r="AO308" s="13">
        <v>16847</v>
      </c>
      <c r="AP308" s="13">
        <v>5008</v>
      </c>
      <c r="AQ308" s="13">
        <v>2516</v>
      </c>
      <c r="AR308" s="13">
        <v>0</v>
      </c>
      <c r="AS308" s="13">
        <v>24371</v>
      </c>
      <c r="AT308" s="15">
        <v>9</v>
      </c>
      <c r="AU308" s="15">
        <v>14</v>
      </c>
      <c r="AV308" s="15">
        <v>14</v>
      </c>
      <c r="AW308" s="15">
        <v>0</v>
      </c>
      <c r="AX308" s="10" t="s">
        <v>456</v>
      </c>
      <c r="AY308" s="10" t="str">
        <f>IFERROR(VLOOKUP(B308,Sales!$B$4:$H$2834,7,FALSE),"Not Found")</f>
        <v>Investor Owned</v>
      </c>
      <c r="AZ308" s="30">
        <f>IFERROR(SUMIFS(Sales!$K$4:$K$2834,Sales!$B$4:$B$2834,$B308,Sales!$G$4:$G$2834,$D308),"")</f>
        <v>14590218</v>
      </c>
      <c r="BA308" s="30">
        <f>IFERROR(SUMIFS(Sales!$N$4:$N$2834,Sales!$B$4:$B$2834,$B308,Sales!$G$4:$G$2834,$D308),"")</f>
        <v>13375001</v>
      </c>
      <c r="BB308" s="30">
        <f>IFERROR(SUMIFS(Sales!$Q$4:$Q$2834,Sales!$B$4:$B$2834,$B308,Sales!$G$4:$G$2834,$D308),"")</f>
        <v>8044085</v>
      </c>
      <c r="BC308" s="30">
        <f t="shared" si="125"/>
        <v>36009304</v>
      </c>
      <c r="BD308" s="33"/>
      <c r="BE308" s="35">
        <f t="shared" si="126"/>
        <v>5.1460175577911172E-3</v>
      </c>
      <c r="BF308" s="35">
        <f t="shared" si="127"/>
        <v>7.7055591995843584E-3</v>
      </c>
      <c r="BG308" s="35">
        <f t="shared" si="128"/>
        <v>5.814566355278444E-3</v>
      </c>
      <c r="BH308" s="35">
        <f t="shared" si="129"/>
        <v>6.2460592406895733E-3</v>
      </c>
      <c r="BJ308" s="31">
        <f>IFERROR(SUMIFS(Sales!$J$4:$J$2834,Sales!$B$4:$B$2834,$B308,Sales!$G$4:$G$2834,$D308),"")</f>
        <v>1456146.1</v>
      </c>
      <c r="BK308" s="31">
        <f>IFERROR(SUMIFS(Sales!$M$4:$M$2834,Sales!$B$4:$B$2834,$B308,Sales!$G$4:$G$2834,$D308),"")</f>
        <v>358979.8</v>
      </c>
      <c r="BL308" s="31">
        <f>IFERROR(SUMIFS(Sales!$P$4:$P$2834,Sales!$B$4:$B$2834,$B308,Sales!$G$4:$G$2834,$D308),"")</f>
        <v>47837.100000000006</v>
      </c>
      <c r="BM308" s="31">
        <f t="shared" si="130"/>
        <v>1862963.0000000002</v>
      </c>
      <c r="BP308" s="36">
        <f t="shared" si="131"/>
        <v>0.1752178595907177</v>
      </c>
      <c r="BQ308" s="36">
        <f t="shared" si="132"/>
        <v>0.82478214040928233</v>
      </c>
      <c r="BR308" s="36">
        <f t="shared" si="133"/>
        <v>0.58483694752524418</v>
      </c>
      <c r="BS308" s="36">
        <f t="shared" si="134"/>
        <v>0.41516305247475582</v>
      </c>
      <c r="BV308" s="38">
        <f t="shared" si="165"/>
        <v>1.4190969588735322E-2</v>
      </c>
      <c r="BW308" s="37">
        <f t="shared" si="166"/>
        <v>8.2994033366995349E-3</v>
      </c>
      <c r="BX308" s="37">
        <f t="shared" si="167"/>
        <v>5.8915662520357863E-3</v>
      </c>
      <c r="CB308" s="38">
        <f t="shared" si="168"/>
        <v>7.5225891531026344E-3</v>
      </c>
      <c r="CC308" s="37">
        <f t="shared" si="169"/>
        <v>1.3180919699869935E-3</v>
      </c>
      <c r="CD308" s="37">
        <f t="shared" si="170"/>
        <v>6.2044971831156414E-3</v>
      </c>
    </row>
    <row r="309" spans="1:82" x14ac:dyDescent="0.35">
      <c r="A309" s="8">
        <v>2020</v>
      </c>
      <c r="B309" s="9">
        <v>14716</v>
      </c>
      <c r="C309" s="10" t="s">
        <v>457</v>
      </c>
      <c r="D309" s="10" t="s">
        <v>197</v>
      </c>
      <c r="E309" s="10" t="s">
        <v>45</v>
      </c>
      <c r="F309" s="11">
        <v>17702.293000000001</v>
      </c>
      <c r="G309" s="11">
        <v>7524.2889999999998</v>
      </c>
      <c r="H309" s="11">
        <v>1556.432</v>
      </c>
      <c r="I309" s="11">
        <v>0</v>
      </c>
      <c r="J309" s="11">
        <v>26783.013999999999</v>
      </c>
      <c r="K309" s="12">
        <v>2.5489999999999999</v>
      </c>
      <c r="L309" s="12">
        <v>1.0449999999999999</v>
      </c>
      <c r="M309" s="12">
        <v>0.16700000000000001</v>
      </c>
      <c r="N309" s="12">
        <v>0</v>
      </c>
      <c r="O309" s="12">
        <v>3.7610000000000001</v>
      </c>
      <c r="P309" s="13">
        <v>66017.247000000003</v>
      </c>
      <c r="Q309" s="13">
        <v>110359.31</v>
      </c>
      <c r="R309" s="13">
        <v>22618.297999999999</v>
      </c>
      <c r="S309" s="13">
        <v>0</v>
      </c>
      <c r="T309" s="13">
        <v>198994.85500000001</v>
      </c>
      <c r="U309" s="14">
        <v>2.5489999999999999</v>
      </c>
      <c r="V309" s="14">
        <v>1.0449999999999999</v>
      </c>
      <c r="W309" s="14">
        <v>0.16700000000000001</v>
      </c>
      <c r="X309" s="14">
        <v>0</v>
      </c>
      <c r="Y309" s="14">
        <v>3.7610000000000001</v>
      </c>
      <c r="Z309" s="11">
        <v>710.64800000000002</v>
      </c>
      <c r="AA309" s="11">
        <v>263.50299999999999</v>
      </c>
      <c r="AB309" s="11">
        <v>164.798</v>
      </c>
      <c r="AC309" s="11">
        <v>0</v>
      </c>
      <c r="AD309" s="11">
        <v>1138.9490000000001</v>
      </c>
      <c r="AE309" s="11">
        <v>1152.45</v>
      </c>
      <c r="AF309" s="11">
        <v>434.95499999999998</v>
      </c>
      <c r="AG309" s="11">
        <v>180.62</v>
      </c>
      <c r="AH309" s="11">
        <v>0</v>
      </c>
      <c r="AI309" s="11">
        <v>1768.0250000000001</v>
      </c>
      <c r="AJ309" s="13">
        <v>710.64800000000002</v>
      </c>
      <c r="AK309" s="13">
        <v>263.50299999999999</v>
      </c>
      <c r="AL309" s="13">
        <v>164.798</v>
      </c>
      <c r="AM309" s="13">
        <v>0</v>
      </c>
      <c r="AN309" s="13">
        <v>1138.9490000000001</v>
      </c>
      <c r="AO309" s="13">
        <v>1152.45</v>
      </c>
      <c r="AP309" s="13">
        <v>434.95499999999998</v>
      </c>
      <c r="AQ309" s="13">
        <v>180.62</v>
      </c>
      <c r="AR309" s="13">
        <v>0</v>
      </c>
      <c r="AS309" s="13">
        <v>1768.0250000000001</v>
      </c>
      <c r="AT309" s="15">
        <v>3.7290000000000001</v>
      </c>
      <c r="AU309" s="15">
        <v>14.667</v>
      </c>
      <c r="AV309" s="15">
        <v>14.532</v>
      </c>
      <c r="AW309" s="15">
        <v>0</v>
      </c>
      <c r="AX309" s="10" t="s">
        <v>366</v>
      </c>
      <c r="AY309" s="10" t="str">
        <f>IFERROR(VLOOKUP(B309,Sales!$B$4:$H$2834,7,FALSE),"Not Found")</f>
        <v>Investor Owned</v>
      </c>
      <c r="AZ309" s="30">
        <f>IFERROR(SUMIFS(Sales!$K$4:$K$2834,Sales!$B$4:$B$2834,$B309,Sales!$G$4:$G$2834,$D309),"")</f>
        <v>1674332</v>
      </c>
      <c r="BA309" s="30">
        <f>IFERROR(SUMIFS(Sales!$N$4:$N$2834,Sales!$B$4:$B$2834,$B309,Sales!$G$4:$G$2834,$D309),"")</f>
        <v>671662</v>
      </c>
      <c r="BB309" s="30">
        <f>IFERROR(SUMIFS(Sales!$Q$4:$Q$2834,Sales!$B$4:$B$2834,$B309,Sales!$G$4:$G$2834,$D309),"")</f>
        <v>1925925</v>
      </c>
      <c r="BC309" s="30">
        <f t="shared" si="125"/>
        <v>4271919</v>
      </c>
      <c r="BD309" s="33"/>
      <c r="BE309" s="35">
        <f t="shared" si="126"/>
        <v>1.0572749609993718E-2</v>
      </c>
      <c r="BF309" s="35">
        <f t="shared" si="127"/>
        <v>1.1202493218315164E-2</v>
      </c>
      <c r="BG309" s="35">
        <f t="shared" si="128"/>
        <v>8.081477731479679E-4</v>
      </c>
      <c r="BH309" s="35">
        <f t="shared" si="129"/>
        <v>6.2695509910183226E-3</v>
      </c>
      <c r="BJ309" s="31">
        <f>IFERROR(SUMIFS(Sales!$J$4:$J$2834,Sales!$B$4:$B$2834,$B309,Sales!$G$4:$G$2834,$D309),"")</f>
        <v>187518.9</v>
      </c>
      <c r="BK309" s="31">
        <f>IFERROR(SUMIFS(Sales!$M$4:$M$2834,Sales!$B$4:$B$2834,$B309,Sales!$G$4:$G$2834,$D309),"")</f>
        <v>34273.1</v>
      </c>
      <c r="BL309" s="31">
        <f>IFERROR(SUMIFS(Sales!$P$4:$P$2834,Sales!$B$4:$B$2834,$B309,Sales!$G$4:$G$2834,$D309),"")</f>
        <v>17839.599999999999</v>
      </c>
      <c r="BM309" s="31">
        <f t="shared" si="130"/>
        <v>239631.6</v>
      </c>
      <c r="BP309" s="36">
        <f t="shared" si="131"/>
        <v>0.38143350483978838</v>
      </c>
      <c r="BQ309" s="36">
        <f t="shared" si="132"/>
        <v>0.61856649516021167</v>
      </c>
      <c r="BR309" s="36">
        <f t="shared" si="133"/>
        <v>0.41029873279968121</v>
      </c>
      <c r="BS309" s="36">
        <f t="shared" si="134"/>
        <v>0.5897012672003189</v>
      </c>
      <c r="BV309" s="38">
        <f t="shared" si="165"/>
        <v>8.6004251000335648E-4</v>
      </c>
      <c r="BW309" s="37">
        <f t="shared" si="166"/>
        <v>3.5287435200823434E-4</v>
      </c>
      <c r="BX309" s="37">
        <f t="shared" si="167"/>
        <v>5.0716815799512231E-4</v>
      </c>
      <c r="CB309" s="38">
        <f t="shared" si="168"/>
        <v>1.7736332569467323E-3</v>
      </c>
      <c r="CC309" s="37">
        <f t="shared" si="169"/>
        <v>6.7652314949760109E-4</v>
      </c>
      <c r="CD309" s="37">
        <f t="shared" si="170"/>
        <v>1.0971101074491313E-3</v>
      </c>
    </row>
    <row r="310" spans="1:82" x14ac:dyDescent="0.35">
      <c r="A310" s="8">
        <v>2020</v>
      </c>
      <c r="B310" s="9">
        <v>14717</v>
      </c>
      <c r="C310" s="10" t="s">
        <v>458</v>
      </c>
      <c r="D310" s="10" t="s">
        <v>87</v>
      </c>
      <c r="E310" s="10" t="s">
        <v>108</v>
      </c>
      <c r="F310" s="11">
        <v>20</v>
      </c>
      <c r="G310" s="11" t="s">
        <v>25</v>
      </c>
      <c r="H310" s="11" t="s">
        <v>25</v>
      </c>
      <c r="I310" s="11" t="s">
        <v>25</v>
      </c>
      <c r="J310" s="11">
        <v>20</v>
      </c>
      <c r="K310" s="12">
        <v>2E-3</v>
      </c>
      <c r="L310" s="12" t="s">
        <v>25</v>
      </c>
      <c r="M310" s="12" t="s">
        <v>25</v>
      </c>
      <c r="N310" s="12" t="s">
        <v>25</v>
      </c>
      <c r="O310" s="12">
        <v>2E-3</v>
      </c>
      <c r="P310" s="13">
        <v>357</v>
      </c>
      <c r="Q310" s="13" t="s">
        <v>25</v>
      </c>
      <c r="R310" s="13" t="s">
        <v>25</v>
      </c>
      <c r="S310" s="13" t="s">
        <v>25</v>
      </c>
      <c r="T310" s="13">
        <v>357</v>
      </c>
      <c r="U310" s="14">
        <v>2E-3</v>
      </c>
      <c r="V310" s="14" t="s">
        <v>25</v>
      </c>
      <c r="W310" s="14" t="s">
        <v>25</v>
      </c>
      <c r="X310" s="14" t="s">
        <v>25</v>
      </c>
      <c r="Y310" s="14">
        <v>2E-3</v>
      </c>
      <c r="Z310" s="11">
        <v>13</v>
      </c>
      <c r="AA310" s="11" t="s">
        <v>25</v>
      </c>
      <c r="AB310" s="11" t="s">
        <v>25</v>
      </c>
      <c r="AC310" s="11" t="s">
        <v>25</v>
      </c>
      <c r="AD310" s="11">
        <v>13</v>
      </c>
      <c r="AE310" s="11">
        <v>0</v>
      </c>
      <c r="AF310" s="11" t="s">
        <v>25</v>
      </c>
      <c r="AG310" s="11" t="s">
        <v>25</v>
      </c>
      <c r="AH310" s="11" t="s">
        <v>25</v>
      </c>
      <c r="AI310" s="11">
        <v>0</v>
      </c>
      <c r="AJ310" s="13">
        <v>13</v>
      </c>
      <c r="AK310" s="13" t="s">
        <v>25</v>
      </c>
      <c r="AL310" s="13" t="s">
        <v>25</v>
      </c>
      <c r="AM310" s="13" t="s">
        <v>25</v>
      </c>
      <c r="AN310" s="13">
        <v>13</v>
      </c>
      <c r="AO310" s="13">
        <v>0</v>
      </c>
      <c r="AP310" s="13" t="s">
        <v>25</v>
      </c>
      <c r="AQ310" s="13" t="s">
        <v>25</v>
      </c>
      <c r="AR310" s="13" t="s">
        <v>25</v>
      </c>
      <c r="AS310" s="13">
        <v>0</v>
      </c>
      <c r="AT310" s="15">
        <v>18</v>
      </c>
      <c r="AU310" s="15" t="s">
        <v>25</v>
      </c>
      <c r="AV310" s="15" t="s">
        <v>25</v>
      </c>
      <c r="AW310" s="15" t="s">
        <v>25</v>
      </c>
      <c r="AX310" s="10" t="s">
        <v>6</v>
      </c>
      <c r="AY310" s="10" t="str">
        <f>IFERROR(VLOOKUP(B310,Sales!$B$4:$H$2834,7,FALSE),"Not Found")</f>
        <v>Cooperative</v>
      </c>
      <c r="AZ310" s="30">
        <f>IFERROR(SUMIFS(Sales!$K$4:$K$2834,Sales!$B$4:$B$2834,$B310,Sales!$G$4:$G$2834,$D310),"")</f>
        <v>253424</v>
      </c>
      <c r="BA310" s="30">
        <f>IFERROR(SUMIFS(Sales!$N$4:$N$2834,Sales!$B$4:$B$2834,$B310,Sales!$G$4:$G$2834,$D310),"")</f>
        <v>103009</v>
      </c>
      <c r="BB310" s="30">
        <f>IFERROR(SUMIFS(Sales!$Q$4:$Q$2834,Sales!$B$4:$B$2834,$B310,Sales!$G$4:$G$2834,$D310),"")</f>
        <v>17613</v>
      </c>
      <c r="BC310" s="30">
        <f t="shared" si="125"/>
        <v>374046</v>
      </c>
      <c r="BD310" s="33"/>
      <c r="BE310" s="35">
        <f t="shared" si="126"/>
        <v>7.8919123682050639E-5</v>
      </c>
      <c r="BF310" s="35" t="str">
        <f t="shared" si="127"/>
        <v/>
      </c>
      <c r="BG310" s="35" t="str">
        <f t="shared" si="128"/>
        <v/>
      </c>
      <c r="BH310" s="35">
        <f t="shared" si="129"/>
        <v>5.3469359383605224E-5</v>
      </c>
      <c r="BJ310" s="31">
        <f>IFERROR(SUMIFS(Sales!$J$4:$J$2834,Sales!$B$4:$B$2834,$B310,Sales!$G$4:$G$2834,$D310),"")</f>
        <v>33398.400000000001</v>
      </c>
      <c r="BK310" s="31">
        <f>IFERROR(SUMIFS(Sales!$M$4:$M$2834,Sales!$B$4:$B$2834,$B310,Sales!$G$4:$G$2834,$D310),"")</f>
        <v>10585.5</v>
      </c>
      <c r="BL310" s="31">
        <f>IFERROR(SUMIFS(Sales!$P$4:$P$2834,Sales!$B$4:$B$2834,$B310,Sales!$G$4:$G$2834,$D310),"")</f>
        <v>1416.1</v>
      </c>
      <c r="BM310" s="31">
        <f t="shared" si="130"/>
        <v>45400</v>
      </c>
      <c r="BP310" s="36">
        <f t="shared" si="131"/>
        <v>1</v>
      </c>
      <c r="BQ310" s="36">
        <f t="shared" si="132"/>
        <v>0</v>
      </c>
      <c r="BR310" s="36" t="str">
        <f t="shared" si="133"/>
        <v/>
      </c>
      <c r="BS310" s="36" t="str">
        <f t="shared" si="134"/>
        <v/>
      </c>
    </row>
    <row r="311" spans="1:82" x14ac:dyDescent="0.35">
      <c r="A311" s="8">
        <v>2020</v>
      </c>
      <c r="B311" s="9">
        <v>14940</v>
      </c>
      <c r="C311" s="10" t="s">
        <v>459</v>
      </c>
      <c r="D311" s="10" t="s">
        <v>197</v>
      </c>
      <c r="E311" s="10" t="s">
        <v>45</v>
      </c>
      <c r="F311" s="11">
        <v>273078</v>
      </c>
      <c r="G311" s="11">
        <v>206624</v>
      </c>
      <c r="H311" s="11">
        <v>0</v>
      </c>
      <c r="I311" s="11">
        <v>0</v>
      </c>
      <c r="J311" s="11">
        <v>479702</v>
      </c>
      <c r="K311" s="12">
        <v>34</v>
      </c>
      <c r="L311" s="12">
        <v>35</v>
      </c>
      <c r="M311" s="12">
        <v>0</v>
      </c>
      <c r="N311" s="12">
        <v>0</v>
      </c>
      <c r="O311" s="12">
        <v>69</v>
      </c>
      <c r="P311" s="13">
        <v>945655</v>
      </c>
      <c r="Q311" s="13">
        <v>554282</v>
      </c>
      <c r="R311" s="13">
        <v>0</v>
      </c>
      <c r="S311" s="13">
        <v>0</v>
      </c>
      <c r="T311" s="13">
        <v>1499937</v>
      </c>
      <c r="U311" s="14">
        <v>34</v>
      </c>
      <c r="V311" s="14">
        <v>35</v>
      </c>
      <c r="W311" s="14">
        <v>0</v>
      </c>
      <c r="X311" s="14">
        <v>0</v>
      </c>
      <c r="Y311" s="14">
        <v>69</v>
      </c>
      <c r="Z311" s="11">
        <v>8965</v>
      </c>
      <c r="AA311" s="11">
        <v>11197</v>
      </c>
      <c r="AB311" s="11">
        <v>0</v>
      </c>
      <c r="AC311" s="11">
        <v>0</v>
      </c>
      <c r="AD311" s="11">
        <v>20162</v>
      </c>
      <c r="AE311" s="11">
        <v>26632</v>
      </c>
      <c r="AF311" s="11">
        <v>13733</v>
      </c>
      <c r="AG311" s="11">
        <v>0</v>
      </c>
      <c r="AH311" s="11">
        <v>0</v>
      </c>
      <c r="AI311" s="11">
        <v>40365</v>
      </c>
      <c r="AJ311" s="13">
        <v>39200</v>
      </c>
      <c r="AK311" s="13">
        <v>56000</v>
      </c>
      <c r="AL311" s="13">
        <v>0</v>
      </c>
      <c r="AM311" s="13">
        <v>0</v>
      </c>
      <c r="AN311" s="13">
        <v>95200</v>
      </c>
      <c r="AO311" s="13">
        <v>96900</v>
      </c>
      <c r="AP311" s="13">
        <v>68500</v>
      </c>
      <c r="AQ311" s="13">
        <v>0</v>
      </c>
      <c r="AR311" s="13">
        <v>0</v>
      </c>
      <c r="AS311" s="13">
        <v>165400</v>
      </c>
      <c r="AT311" s="15">
        <v>9.7200000000000006</v>
      </c>
      <c r="AU311" s="15">
        <v>13</v>
      </c>
      <c r="AV311" s="15" t="s">
        <v>25</v>
      </c>
      <c r="AW311" s="15" t="s">
        <v>25</v>
      </c>
      <c r="AX311" s="10" t="s">
        <v>460</v>
      </c>
      <c r="AY311" s="10" t="str">
        <f>IFERROR(VLOOKUP(B311,Sales!$B$4:$H$2834,7,FALSE),"Not Found")</f>
        <v>Investor Owned</v>
      </c>
      <c r="AZ311" s="30">
        <f>IFERROR(SUMIFS(Sales!$K$4:$K$2834,Sales!$B$4:$B$2834,$B311,Sales!$G$4:$G$2834,$D311),"")</f>
        <v>14011363</v>
      </c>
      <c r="BA311" s="30">
        <f>IFERROR(SUMIFS(Sales!$N$4:$N$2834,Sales!$B$4:$B$2834,$B311,Sales!$G$4:$G$2834,$D311),"")</f>
        <v>7432087</v>
      </c>
      <c r="BB311" s="30">
        <f>IFERROR(SUMIFS(Sales!$Q$4:$Q$2834,Sales!$B$4:$B$2834,$B311,Sales!$G$4:$G$2834,$D311),"")</f>
        <v>13769858</v>
      </c>
      <c r="BC311" s="30">
        <f t="shared" si="125"/>
        <v>35213308</v>
      </c>
      <c r="BD311" s="33"/>
      <c r="BE311" s="35">
        <f t="shared" si="126"/>
        <v>1.948975270999688E-2</v>
      </c>
      <c r="BF311" s="35">
        <f t="shared" si="127"/>
        <v>2.7801612117834464E-2</v>
      </c>
      <c r="BG311" s="35">
        <f t="shared" si="128"/>
        <v>0</v>
      </c>
      <c r="BH311" s="35">
        <f t="shared" si="129"/>
        <v>1.3622747399931866E-2</v>
      </c>
      <c r="BJ311" s="31">
        <f>IFERROR(SUMIFS(Sales!$J$4:$J$2834,Sales!$B$4:$B$2834,$B311,Sales!$G$4:$G$2834,$D311),"")</f>
        <v>1544515</v>
      </c>
      <c r="BK311" s="31">
        <f>IFERROR(SUMIFS(Sales!$M$4:$M$2834,Sales!$B$4:$B$2834,$B311,Sales!$G$4:$G$2834,$D311),"")</f>
        <v>380522</v>
      </c>
      <c r="BL311" s="31">
        <f>IFERROR(SUMIFS(Sales!$P$4:$P$2834,Sales!$B$4:$B$2834,$B311,Sales!$G$4:$G$2834,$D311),"")</f>
        <v>206292</v>
      </c>
      <c r="BM311" s="31">
        <f t="shared" si="130"/>
        <v>2131329</v>
      </c>
      <c r="BP311" s="36">
        <f t="shared" si="131"/>
        <v>0.25184706576396887</v>
      </c>
      <c r="BQ311" s="36">
        <f t="shared" si="132"/>
        <v>0.74815293423603113</v>
      </c>
      <c r="BR311" s="36">
        <f t="shared" si="133"/>
        <v>0.44913758523866826</v>
      </c>
      <c r="BS311" s="36">
        <f t="shared" si="134"/>
        <v>0.55086241476133169</v>
      </c>
      <c r="BV311" s="38">
        <f>IFERROR((G311+H311)/$BV$3,"")</f>
        <v>1.9569527968862115E-2</v>
      </c>
      <c r="BW311" s="37">
        <f>IFERROR(BR311*BV311,"")</f>
        <v>8.7894105361953113E-3</v>
      </c>
      <c r="BX311" s="37">
        <f>IFERROR(BS311*BV311,"")</f>
        <v>1.0780117432666804E-2</v>
      </c>
      <c r="CB311" s="38">
        <f>IFERROR((F311)/$CB$3,"")</f>
        <v>2.736030990677308E-2</v>
      </c>
      <c r="CC311" s="37">
        <f>IFERROR(BP311*CB311,"")</f>
        <v>6.890613768413649E-3</v>
      </c>
      <c r="CD311" s="37">
        <f>IFERROR(BQ311*CB311,"")</f>
        <v>2.0469696138359431E-2</v>
      </c>
    </row>
    <row r="312" spans="1:82" x14ac:dyDescent="0.35">
      <c r="A312" s="8">
        <v>2020</v>
      </c>
      <c r="B312" s="9">
        <v>15023</v>
      </c>
      <c r="C312" s="10" t="s">
        <v>461</v>
      </c>
      <c r="D312" s="10" t="s">
        <v>87</v>
      </c>
      <c r="E312" s="10" t="s">
        <v>88</v>
      </c>
      <c r="F312" s="11">
        <v>3068.1</v>
      </c>
      <c r="G312" s="11">
        <v>199.5</v>
      </c>
      <c r="H312" s="11" t="s">
        <v>25</v>
      </c>
      <c r="I312" s="11" t="s">
        <v>25</v>
      </c>
      <c r="J312" s="11">
        <v>3267.6</v>
      </c>
      <c r="K312" s="12">
        <v>1</v>
      </c>
      <c r="L312" s="12">
        <v>1</v>
      </c>
      <c r="M312" s="12" t="s">
        <v>25</v>
      </c>
      <c r="N312" s="12" t="s">
        <v>25</v>
      </c>
      <c r="O312" s="12">
        <v>2</v>
      </c>
      <c r="P312" s="13">
        <v>3416.4</v>
      </c>
      <c r="Q312" s="13">
        <v>3390.9</v>
      </c>
      <c r="R312" s="13" t="s">
        <v>25</v>
      </c>
      <c r="S312" s="13" t="s">
        <v>25</v>
      </c>
      <c r="T312" s="13">
        <v>6807.3</v>
      </c>
      <c r="U312" s="14">
        <v>1</v>
      </c>
      <c r="V312" s="14">
        <v>1</v>
      </c>
      <c r="W312" s="14" t="s">
        <v>25</v>
      </c>
      <c r="X312" s="14" t="s">
        <v>25</v>
      </c>
      <c r="Y312" s="14">
        <v>2</v>
      </c>
      <c r="Z312" s="11">
        <v>21.39</v>
      </c>
      <c r="AA312" s="11">
        <v>21.23</v>
      </c>
      <c r="AB312" s="11" t="s">
        <v>25</v>
      </c>
      <c r="AC312" s="11" t="s">
        <v>25</v>
      </c>
      <c r="AD312" s="11">
        <v>42.62</v>
      </c>
      <c r="AE312" s="11">
        <v>8.32</v>
      </c>
      <c r="AF312" s="11">
        <v>8.26</v>
      </c>
      <c r="AG312" s="11" t="s">
        <v>25</v>
      </c>
      <c r="AH312" s="11" t="s">
        <v>25</v>
      </c>
      <c r="AI312" s="11">
        <v>16.579999999999998</v>
      </c>
      <c r="AJ312" s="13">
        <v>21.39</v>
      </c>
      <c r="AK312" s="13">
        <v>21.23</v>
      </c>
      <c r="AL312" s="13" t="s">
        <v>25</v>
      </c>
      <c r="AM312" s="13" t="s">
        <v>25</v>
      </c>
      <c r="AN312" s="13">
        <v>42.62</v>
      </c>
      <c r="AO312" s="13">
        <v>8.32</v>
      </c>
      <c r="AP312" s="13">
        <v>8.26</v>
      </c>
      <c r="AQ312" s="13" t="s">
        <v>25</v>
      </c>
      <c r="AR312" s="13" t="s">
        <v>25</v>
      </c>
      <c r="AS312" s="13">
        <v>16.579999999999998</v>
      </c>
      <c r="AT312" s="15">
        <v>1.1000000000000001</v>
      </c>
      <c r="AU312" s="15">
        <v>17</v>
      </c>
      <c r="AV312" s="15" t="s">
        <v>25</v>
      </c>
      <c r="AW312" s="15" t="s">
        <v>25</v>
      </c>
      <c r="AX312" s="10" t="s">
        <v>6</v>
      </c>
      <c r="AY312" s="10" t="str">
        <f>IFERROR(VLOOKUP(B312,Sales!$B$4:$H$2834,7,FALSE),"Not Found")</f>
        <v>Cooperative</v>
      </c>
      <c r="AZ312" s="30">
        <f>IFERROR(SUMIFS(Sales!$K$4:$K$2834,Sales!$B$4:$B$2834,$B312,Sales!$G$4:$G$2834,$D312),"")</f>
        <v>402495</v>
      </c>
      <c r="BA312" s="30">
        <f>IFERROR(SUMIFS(Sales!$N$4:$N$2834,Sales!$B$4:$B$2834,$B312,Sales!$G$4:$G$2834,$D312),"")</f>
        <v>58093</v>
      </c>
      <c r="BB312" s="30">
        <f>IFERROR(SUMIFS(Sales!$Q$4:$Q$2834,Sales!$B$4:$B$2834,$B312,Sales!$G$4:$G$2834,$D312),"")</f>
        <v>5894</v>
      </c>
      <c r="BC312" s="30">
        <f t="shared" si="125"/>
        <v>466482</v>
      </c>
      <c r="BD312" s="33"/>
      <c r="BE312" s="35">
        <f t="shared" si="126"/>
        <v>7.6227033876197217E-3</v>
      </c>
      <c r="BF312" s="35">
        <f t="shared" si="127"/>
        <v>3.4341486926135678E-3</v>
      </c>
      <c r="BG312" s="35" t="str">
        <f t="shared" si="128"/>
        <v/>
      </c>
      <c r="BH312" s="35">
        <f t="shared" si="129"/>
        <v>7.0047718883043718E-3</v>
      </c>
      <c r="BJ312" s="31">
        <f>IFERROR(SUMIFS(Sales!$J$4:$J$2834,Sales!$B$4:$B$2834,$B312,Sales!$G$4:$G$2834,$D312),"")</f>
        <v>55878.5</v>
      </c>
      <c r="BK312" s="31">
        <f>IFERROR(SUMIFS(Sales!$M$4:$M$2834,Sales!$B$4:$B$2834,$B312,Sales!$G$4:$G$2834,$D312),"")</f>
        <v>8199.6</v>
      </c>
      <c r="BL312" s="31">
        <f>IFERROR(SUMIFS(Sales!$P$4:$P$2834,Sales!$B$4:$B$2834,$B312,Sales!$G$4:$G$2834,$D312),"")</f>
        <v>613.29999999999995</v>
      </c>
      <c r="BM312" s="31">
        <f t="shared" si="130"/>
        <v>64691.4</v>
      </c>
      <c r="BP312" s="36">
        <f t="shared" si="131"/>
        <v>0.71995960955907101</v>
      </c>
      <c r="BQ312" s="36">
        <f t="shared" si="132"/>
        <v>0.28004039044092899</v>
      </c>
      <c r="BR312" s="36" t="str">
        <f t="shared" si="133"/>
        <v/>
      </c>
      <c r="BS312" s="36" t="str">
        <f t="shared" si="134"/>
        <v/>
      </c>
    </row>
    <row r="313" spans="1:82" x14ac:dyDescent="0.35">
      <c r="A313" s="8">
        <v>2020</v>
      </c>
      <c r="B313" s="9">
        <v>15231</v>
      </c>
      <c r="C313" s="10" t="s">
        <v>462</v>
      </c>
      <c r="D313" s="10" t="s">
        <v>74</v>
      </c>
      <c r="E313" s="10" t="s">
        <v>75</v>
      </c>
      <c r="F313" s="11">
        <v>373.012</v>
      </c>
      <c r="G313" s="11">
        <v>203.07599999999999</v>
      </c>
      <c r="H313" s="11">
        <v>158.08600000000001</v>
      </c>
      <c r="I313" s="11" t="s">
        <v>25</v>
      </c>
      <c r="J313" s="11">
        <v>734.17399999999998</v>
      </c>
      <c r="K313" s="12">
        <v>0.20399999999999999</v>
      </c>
      <c r="L313" s="12">
        <v>0.156</v>
      </c>
      <c r="M313" s="12">
        <v>1.9E-2</v>
      </c>
      <c r="N313" s="12" t="s">
        <v>25</v>
      </c>
      <c r="O313" s="12">
        <v>0.379</v>
      </c>
      <c r="P313" s="13">
        <v>3730</v>
      </c>
      <c r="Q313" s="13">
        <v>2031</v>
      </c>
      <c r="R313" s="13">
        <v>1581</v>
      </c>
      <c r="S313" s="13" t="s">
        <v>25</v>
      </c>
      <c r="T313" s="13">
        <v>7342</v>
      </c>
      <c r="U313" s="14">
        <v>0.20399999999999999</v>
      </c>
      <c r="V313" s="14">
        <v>0.156</v>
      </c>
      <c r="W313" s="14">
        <v>1.9E-2</v>
      </c>
      <c r="X313" s="14" t="s">
        <v>25</v>
      </c>
      <c r="Y313" s="14">
        <v>0.379</v>
      </c>
      <c r="Z313" s="11">
        <v>130.30000000000001</v>
      </c>
      <c r="AA313" s="11">
        <v>22.678000000000001</v>
      </c>
      <c r="AB313" s="11">
        <v>31.617000000000001</v>
      </c>
      <c r="AC313" s="11" t="s">
        <v>25</v>
      </c>
      <c r="AD313" s="11">
        <v>184.595</v>
      </c>
      <c r="AE313" s="11" t="s">
        <v>25</v>
      </c>
      <c r="AF313" s="11" t="s">
        <v>25</v>
      </c>
      <c r="AG313" s="11" t="s">
        <v>25</v>
      </c>
      <c r="AH313" s="11" t="s">
        <v>25</v>
      </c>
      <c r="AI313" s="11" t="s">
        <v>25</v>
      </c>
      <c r="AJ313" s="13">
        <v>130.30000000000001</v>
      </c>
      <c r="AK313" s="13">
        <v>22.678000000000001</v>
      </c>
      <c r="AL313" s="13">
        <v>31.617000000000001</v>
      </c>
      <c r="AM313" s="13" t="s">
        <v>25</v>
      </c>
      <c r="AN313" s="13">
        <v>184.595</v>
      </c>
      <c r="AO313" s="13" t="s">
        <v>25</v>
      </c>
      <c r="AP313" s="13" t="s">
        <v>25</v>
      </c>
      <c r="AQ313" s="13" t="s">
        <v>25</v>
      </c>
      <c r="AR313" s="13" t="s">
        <v>25</v>
      </c>
      <c r="AS313" s="13" t="s">
        <v>25</v>
      </c>
      <c r="AT313" s="15">
        <v>10</v>
      </c>
      <c r="AU313" s="15">
        <v>10</v>
      </c>
      <c r="AV313" s="15">
        <v>10</v>
      </c>
      <c r="AW313" s="15" t="s">
        <v>25</v>
      </c>
      <c r="AX313" s="10" t="s">
        <v>6</v>
      </c>
      <c r="AY313" s="10" t="str">
        <f>IFERROR(VLOOKUP(B313,Sales!$B$4:$H$2834,7,FALSE),"Not Found")</f>
        <v>Municipal</v>
      </c>
      <c r="AZ313" s="30">
        <f>IFERROR(SUMIFS(Sales!$K$4:$K$2834,Sales!$B$4:$B$2834,$B313,Sales!$G$4:$G$2834,$D313),"")</f>
        <v>126685</v>
      </c>
      <c r="BA313" s="30">
        <f>IFERROR(SUMIFS(Sales!$N$4:$N$2834,Sales!$B$4:$B$2834,$B313,Sales!$G$4:$G$2834,$D313),"")</f>
        <v>95293</v>
      </c>
      <c r="BB313" s="30">
        <f>IFERROR(SUMIFS(Sales!$Q$4:$Q$2834,Sales!$B$4:$B$2834,$B313,Sales!$G$4:$G$2834,$D313),"")</f>
        <v>88065</v>
      </c>
      <c r="BC313" s="30">
        <f t="shared" si="125"/>
        <v>310043</v>
      </c>
      <c r="BD313" s="33"/>
      <c r="BE313" s="35">
        <f t="shared" si="126"/>
        <v>2.9444054150057227E-3</v>
      </c>
      <c r="BF313" s="35">
        <f t="shared" si="127"/>
        <v>2.1310694384687229E-3</v>
      </c>
      <c r="BG313" s="35">
        <f t="shared" si="128"/>
        <v>1.7951058876965879E-3</v>
      </c>
      <c r="BH313" s="35">
        <f t="shared" si="129"/>
        <v>2.3679747647906901E-3</v>
      </c>
      <c r="BJ313" s="31">
        <f>IFERROR(SUMIFS(Sales!$J$4:$J$2834,Sales!$B$4:$B$2834,$B313,Sales!$G$4:$G$2834,$D313),"")</f>
        <v>11447</v>
      </c>
      <c r="BK313" s="31">
        <f>IFERROR(SUMIFS(Sales!$M$4:$M$2834,Sales!$B$4:$B$2834,$B313,Sales!$G$4:$G$2834,$D313),"")</f>
        <v>7532</v>
      </c>
      <c r="BL313" s="31">
        <f>IFERROR(SUMIFS(Sales!$P$4:$P$2834,Sales!$B$4:$B$2834,$B313,Sales!$G$4:$G$2834,$D313),"")</f>
        <v>4104</v>
      </c>
      <c r="BM313" s="31">
        <f t="shared" si="130"/>
        <v>23083</v>
      </c>
      <c r="BP313" s="36" t="str">
        <f t="shared" si="131"/>
        <v/>
      </c>
      <c r="BQ313" s="36" t="str">
        <f t="shared" si="132"/>
        <v/>
      </c>
      <c r="BR313" s="36" t="str">
        <f t="shared" si="133"/>
        <v/>
      </c>
      <c r="BS313" s="36" t="str">
        <f t="shared" si="134"/>
        <v/>
      </c>
    </row>
    <row r="314" spans="1:82" x14ac:dyDescent="0.35">
      <c r="A314" s="8">
        <v>2020</v>
      </c>
      <c r="B314" s="9">
        <v>15257</v>
      </c>
      <c r="C314" s="10" t="s">
        <v>463</v>
      </c>
      <c r="D314" s="10" t="s">
        <v>157</v>
      </c>
      <c r="E314" s="10" t="s">
        <v>99</v>
      </c>
      <c r="F314" s="11">
        <v>647.11</v>
      </c>
      <c r="G314" s="11">
        <v>2409.73</v>
      </c>
      <c r="H314" s="11">
        <v>0</v>
      </c>
      <c r="I314" s="11">
        <v>0</v>
      </c>
      <c r="J314" s="11">
        <v>3056.84</v>
      </c>
      <c r="K314" s="12">
        <v>0.26</v>
      </c>
      <c r="L314" s="12">
        <v>0.95</v>
      </c>
      <c r="M314" s="12">
        <v>0</v>
      </c>
      <c r="N314" s="12">
        <v>0</v>
      </c>
      <c r="O314" s="12">
        <v>1.21</v>
      </c>
      <c r="P314" s="13">
        <v>9803.5</v>
      </c>
      <c r="Q314" s="13">
        <v>33452.06</v>
      </c>
      <c r="R314" s="13">
        <v>0</v>
      </c>
      <c r="S314" s="13">
        <v>0</v>
      </c>
      <c r="T314" s="13">
        <v>43255.56</v>
      </c>
      <c r="U314" s="14">
        <v>0.26</v>
      </c>
      <c r="V314" s="14">
        <v>0.85</v>
      </c>
      <c r="W314" s="14">
        <v>0</v>
      </c>
      <c r="X314" s="14">
        <v>0</v>
      </c>
      <c r="Y314" s="14">
        <v>1.1100000000000001</v>
      </c>
      <c r="Z314" s="11">
        <v>253.46299999999999</v>
      </c>
      <c r="AA314" s="11">
        <v>119.378</v>
      </c>
      <c r="AB314" s="11">
        <v>0</v>
      </c>
      <c r="AC314" s="11">
        <v>0</v>
      </c>
      <c r="AD314" s="11">
        <v>372.84100000000001</v>
      </c>
      <c r="AE314" s="11" t="s">
        <v>25</v>
      </c>
      <c r="AF314" s="11" t="s">
        <v>25</v>
      </c>
      <c r="AG314" s="11" t="s">
        <v>25</v>
      </c>
      <c r="AH314" s="11" t="s">
        <v>25</v>
      </c>
      <c r="AI314" s="11" t="s">
        <v>25</v>
      </c>
      <c r="AJ314" s="13">
        <v>253.46299999999999</v>
      </c>
      <c r="AK314" s="13">
        <v>119.378</v>
      </c>
      <c r="AL314" s="13">
        <v>6.8</v>
      </c>
      <c r="AM314" s="13">
        <v>0</v>
      </c>
      <c r="AN314" s="13">
        <v>379.64100000000002</v>
      </c>
      <c r="AO314" s="13" t="s">
        <v>25</v>
      </c>
      <c r="AP314" s="13" t="s">
        <v>25</v>
      </c>
      <c r="AQ314" s="13" t="s">
        <v>25</v>
      </c>
      <c r="AR314" s="13" t="s">
        <v>25</v>
      </c>
      <c r="AS314" s="13" t="s">
        <v>25</v>
      </c>
      <c r="AT314" s="15">
        <v>8</v>
      </c>
      <c r="AU314" s="15">
        <v>3</v>
      </c>
      <c r="AV314" s="15">
        <v>3</v>
      </c>
      <c r="AW314" s="15">
        <v>0</v>
      </c>
      <c r="AX314" s="10" t="s">
        <v>6</v>
      </c>
      <c r="AY314" s="10" t="str">
        <f>IFERROR(VLOOKUP(B314,Sales!$B$4:$H$2834,7,FALSE),"Not Found")</f>
        <v>Cooperative</v>
      </c>
      <c r="AZ314" s="30">
        <f>IFERROR(SUMIFS(Sales!$K$4:$K$2834,Sales!$B$4:$B$2834,$B314,Sales!$G$4:$G$2834,$D314),"")</f>
        <v>468613</v>
      </c>
      <c r="BA314" s="30">
        <f>IFERROR(SUMIFS(Sales!$N$4:$N$2834,Sales!$B$4:$B$2834,$B314,Sales!$G$4:$G$2834,$D314),"")</f>
        <v>292907</v>
      </c>
      <c r="BB314" s="30">
        <f>IFERROR(SUMIFS(Sales!$Q$4:$Q$2834,Sales!$B$4:$B$2834,$B314,Sales!$G$4:$G$2834,$D314),"")</f>
        <v>582750</v>
      </c>
      <c r="BC314" s="30">
        <f t="shared" si="125"/>
        <v>1344270</v>
      </c>
      <c r="BD314" s="33"/>
      <c r="BE314" s="35">
        <f t="shared" si="126"/>
        <v>1.3809049258129843E-3</v>
      </c>
      <c r="BF314" s="35">
        <f t="shared" si="127"/>
        <v>8.2269457541130804E-3</v>
      </c>
      <c r="BG314" s="35">
        <f t="shared" si="128"/>
        <v>0</v>
      </c>
      <c r="BH314" s="35">
        <f t="shared" si="129"/>
        <v>2.2739776979327072E-3</v>
      </c>
      <c r="BJ314" s="31">
        <f>IFERROR(SUMIFS(Sales!$J$4:$J$2834,Sales!$B$4:$B$2834,$B314,Sales!$G$4:$G$2834,$D314),"")</f>
        <v>56127.5</v>
      </c>
      <c r="BK314" s="31">
        <f>IFERROR(SUMIFS(Sales!$M$4:$M$2834,Sales!$B$4:$B$2834,$B314,Sales!$G$4:$G$2834,$D314),"")</f>
        <v>34030.199999999997</v>
      </c>
      <c r="BL314" s="31">
        <f>IFERROR(SUMIFS(Sales!$P$4:$P$2834,Sales!$B$4:$B$2834,$B314,Sales!$G$4:$G$2834,$D314),"")</f>
        <v>43837.3</v>
      </c>
      <c r="BM314" s="31">
        <f t="shared" si="130"/>
        <v>133995</v>
      </c>
      <c r="BP314" s="36" t="str">
        <f t="shared" si="131"/>
        <v/>
      </c>
      <c r="BQ314" s="36" t="str">
        <f t="shared" si="132"/>
        <v/>
      </c>
      <c r="BR314" s="36" t="str">
        <f t="shared" si="133"/>
        <v/>
      </c>
      <c r="BS314" s="36" t="str">
        <f t="shared" si="134"/>
        <v/>
      </c>
    </row>
    <row r="315" spans="1:82" x14ac:dyDescent="0.35">
      <c r="A315" s="8">
        <v>2020</v>
      </c>
      <c r="B315" s="9">
        <v>15263</v>
      </c>
      <c r="C315" s="10" t="s">
        <v>464</v>
      </c>
      <c r="D315" s="10" t="s">
        <v>63</v>
      </c>
      <c r="E315" s="10" t="s">
        <v>45</v>
      </c>
      <c r="F315" s="11">
        <v>68628</v>
      </c>
      <c r="G315" s="11">
        <v>34656</v>
      </c>
      <c r="H315" s="11">
        <v>25096</v>
      </c>
      <c r="I315" s="11">
        <v>0</v>
      </c>
      <c r="J315" s="11">
        <v>128380</v>
      </c>
      <c r="K315" s="12">
        <v>12.247999999999999</v>
      </c>
      <c r="L315" s="12">
        <v>6.6840000000000002</v>
      </c>
      <c r="M315" s="12">
        <v>4.84</v>
      </c>
      <c r="N315" s="12">
        <v>0</v>
      </c>
      <c r="O315" s="12">
        <v>23.771999999999998</v>
      </c>
      <c r="P315" s="13">
        <v>301165</v>
      </c>
      <c r="Q315" s="13">
        <v>447241</v>
      </c>
      <c r="R315" s="13">
        <v>323864</v>
      </c>
      <c r="S315" s="13">
        <v>0</v>
      </c>
      <c r="T315" s="13">
        <v>1072270</v>
      </c>
      <c r="U315" s="14">
        <v>12.247999999999999</v>
      </c>
      <c r="V315" s="14">
        <v>6.6840000000000002</v>
      </c>
      <c r="W315" s="14">
        <v>4.84</v>
      </c>
      <c r="X315" s="14">
        <v>0</v>
      </c>
      <c r="Y315" s="14">
        <v>23.771999999999998</v>
      </c>
      <c r="Z315" s="11">
        <v>5101.5889999999999</v>
      </c>
      <c r="AA315" s="11">
        <v>6530.7330000000002</v>
      </c>
      <c r="AB315" s="11">
        <v>4801.4089999999997</v>
      </c>
      <c r="AC315" s="11">
        <v>0</v>
      </c>
      <c r="AD315" s="11">
        <v>16433.731</v>
      </c>
      <c r="AE315" s="11">
        <v>4816.2659999999996</v>
      </c>
      <c r="AF315" s="11">
        <v>2613.471</v>
      </c>
      <c r="AG315" s="11">
        <v>1921.4290000000001</v>
      </c>
      <c r="AH315" s="11">
        <v>0</v>
      </c>
      <c r="AI315" s="11">
        <v>9351.1659999999993</v>
      </c>
      <c r="AJ315" s="13">
        <v>5101.5889999999999</v>
      </c>
      <c r="AK315" s="13">
        <v>6530.7330000000002</v>
      </c>
      <c r="AL315" s="13">
        <v>4801.4089999999997</v>
      </c>
      <c r="AM315" s="13">
        <v>0</v>
      </c>
      <c r="AN315" s="13">
        <v>16433.731</v>
      </c>
      <c r="AO315" s="13">
        <v>4816.2659999999996</v>
      </c>
      <c r="AP315" s="13">
        <v>2613.471</v>
      </c>
      <c r="AQ315" s="13">
        <v>1921.4290000000001</v>
      </c>
      <c r="AR315" s="13">
        <v>0</v>
      </c>
      <c r="AS315" s="13">
        <v>9351.1659999999993</v>
      </c>
      <c r="AT315" s="15">
        <v>4.3879999999999999</v>
      </c>
      <c r="AU315" s="15">
        <v>12.904999999999999</v>
      </c>
      <c r="AV315" s="15">
        <v>12.904999999999999</v>
      </c>
      <c r="AW315" s="15">
        <v>0</v>
      </c>
      <c r="AX315" s="10" t="s">
        <v>465</v>
      </c>
      <c r="AY315" s="10" t="str">
        <f>IFERROR(VLOOKUP(B315,Sales!$B$4:$H$2834,7,FALSE),"Not Found")</f>
        <v>Investor Owned</v>
      </c>
      <c r="AZ315" s="30">
        <f>IFERROR(SUMIFS(Sales!$K$4:$K$2834,Sales!$B$4:$B$2834,$B315,Sales!$G$4:$G$2834,$D315),"")</f>
        <v>3255480</v>
      </c>
      <c r="BA315" s="30">
        <f>IFERROR(SUMIFS(Sales!$N$4:$N$2834,Sales!$B$4:$B$2834,$B315,Sales!$G$4:$G$2834,$D315),"")</f>
        <v>1901084</v>
      </c>
      <c r="BB315" s="30">
        <f>IFERROR(SUMIFS(Sales!$Q$4:$Q$2834,Sales!$B$4:$B$2834,$B315,Sales!$G$4:$G$2834,$D315),"")</f>
        <v>1397681</v>
      </c>
      <c r="BC315" s="30">
        <f t="shared" si="125"/>
        <v>6554245</v>
      </c>
      <c r="BD315" s="33"/>
      <c r="BE315" s="35">
        <f t="shared" si="126"/>
        <v>2.1080762283902835E-2</v>
      </c>
      <c r="BF315" s="35">
        <f t="shared" si="127"/>
        <v>1.8229599533739697E-2</v>
      </c>
      <c r="BG315" s="35">
        <f t="shared" si="128"/>
        <v>1.7955456216404174E-2</v>
      </c>
      <c r="BH315" s="35">
        <f t="shared" si="129"/>
        <v>1.9587305631693658E-2</v>
      </c>
      <c r="BJ315" s="31">
        <f>IFERROR(SUMIFS(Sales!$J$4:$J$2834,Sales!$B$4:$B$2834,$B315,Sales!$G$4:$G$2834,$D315),"")</f>
        <v>325207.8</v>
      </c>
      <c r="BK315" s="31">
        <f>IFERROR(SUMIFS(Sales!$M$4:$M$2834,Sales!$B$4:$B$2834,$B315,Sales!$G$4:$G$2834,$D315),"")</f>
        <v>100367.6</v>
      </c>
      <c r="BL315" s="31">
        <f>IFERROR(SUMIFS(Sales!$P$4:$P$2834,Sales!$B$4:$B$2834,$B315,Sales!$G$4:$G$2834,$D315),"")</f>
        <v>35873.4</v>
      </c>
      <c r="BM315" s="31">
        <f t="shared" si="130"/>
        <v>461448.80000000005</v>
      </c>
      <c r="BP315" s="36">
        <f t="shared" si="131"/>
        <v>0.51438430991378681</v>
      </c>
      <c r="BQ315" s="36">
        <f t="shared" si="132"/>
        <v>0.48561569008621319</v>
      </c>
      <c r="BR315" s="36">
        <f t="shared" si="133"/>
        <v>0.71419373566919409</v>
      </c>
      <c r="BS315" s="36">
        <f t="shared" si="134"/>
        <v>0.28580626433080597</v>
      </c>
      <c r="BV315" s="38">
        <f t="shared" ref="BV315:BV316" si="171">IFERROR((G315+H315)/$BV$3,"")</f>
        <v>5.6591607712339759E-3</v>
      </c>
      <c r="BW315" s="37">
        <f t="shared" ref="BW315:BW316" si="172">IFERROR(BR315*BV315,"")</f>
        <v>4.0417371719601511E-3</v>
      </c>
      <c r="BX315" s="37">
        <f t="shared" ref="BX315:BX316" si="173">IFERROR(BS315*BV315,"")</f>
        <v>1.6174235992738254E-3</v>
      </c>
      <c r="CB315" s="38">
        <f t="shared" ref="CB315:CB316" si="174">IFERROR((F315)/$CB$3,"")</f>
        <v>6.8759964123145138E-3</v>
      </c>
      <c r="CC315" s="37">
        <f t="shared" ref="CC315:CC316" si="175">IFERROR(BP315*CB315,"")</f>
        <v>3.5369046695180751E-3</v>
      </c>
      <c r="CD315" s="37">
        <f t="shared" ref="CD315:CD316" si="176">IFERROR(BQ315*CB315,"")</f>
        <v>3.3390917427964387E-3</v>
      </c>
    </row>
    <row r="316" spans="1:82" x14ac:dyDescent="0.35">
      <c r="A316" s="8">
        <v>2020</v>
      </c>
      <c r="B316" s="9">
        <v>15270</v>
      </c>
      <c r="C316" s="10" t="s">
        <v>466</v>
      </c>
      <c r="D316" s="10" t="s">
        <v>63</v>
      </c>
      <c r="E316" s="10" t="s">
        <v>45</v>
      </c>
      <c r="F316" s="11">
        <v>66660</v>
      </c>
      <c r="G316" s="11">
        <v>166991</v>
      </c>
      <c r="H316" s="11">
        <v>0</v>
      </c>
      <c r="I316" s="11">
        <v>0</v>
      </c>
      <c r="J316" s="11">
        <v>233651</v>
      </c>
      <c r="K316" s="12">
        <v>13.2</v>
      </c>
      <c r="L316" s="12">
        <v>28.3</v>
      </c>
      <c r="M316" s="12">
        <v>0</v>
      </c>
      <c r="N316" s="12">
        <v>0</v>
      </c>
      <c r="O316" s="12">
        <v>41.5</v>
      </c>
      <c r="P316" s="13">
        <v>375208</v>
      </c>
      <c r="Q316" s="13">
        <v>2231341</v>
      </c>
      <c r="R316" s="13">
        <v>0</v>
      </c>
      <c r="S316" s="13">
        <v>0</v>
      </c>
      <c r="T316" s="13">
        <v>2606549</v>
      </c>
      <c r="U316" s="14">
        <v>13.2</v>
      </c>
      <c r="V316" s="14">
        <v>28.3</v>
      </c>
      <c r="W316" s="14">
        <v>0</v>
      </c>
      <c r="X316" s="14">
        <v>0</v>
      </c>
      <c r="Y316" s="14">
        <v>41.5</v>
      </c>
      <c r="Z316" s="11">
        <v>10299</v>
      </c>
      <c r="AA316" s="11">
        <v>33813</v>
      </c>
      <c r="AB316" s="11">
        <v>0</v>
      </c>
      <c r="AC316" s="11">
        <v>0</v>
      </c>
      <c r="AD316" s="11">
        <v>44112</v>
      </c>
      <c r="AE316" s="11">
        <v>7416</v>
      </c>
      <c r="AF316" s="11">
        <v>12899</v>
      </c>
      <c r="AG316" s="11">
        <v>0</v>
      </c>
      <c r="AH316" s="11">
        <v>0</v>
      </c>
      <c r="AI316" s="11">
        <v>20315</v>
      </c>
      <c r="AJ316" s="13">
        <v>10299</v>
      </c>
      <c r="AK316" s="13">
        <v>33813</v>
      </c>
      <c r="AL316" s="13">
        <v>0</v>
      </c>
      <c r="AM316" s="13">
        <v>0</v>
      </c>
      <c r="AN316" s="13">
        <v>44112</v>
      </c>
      <c r="AO316" s="13">
        <v>7416</v>
      </c>
      <c r="AP316" s="13">
        <v>12899</v>
      </c>
      <c r="AQ316" s="13">
        <v>0</v>
      </c>
      <c r="AR316" s="13">
        <v>0</v>
      </c>
      <c r="AS316" s="13">
        <v>20315</v>
      </c>
      <c r="AT316" s="15">
        <v>5.6</v>
      </c>
      <c r="AU316" s="15">
        <v>13.4</v>
      </c>
      <c r="AV316" s="15">
        <v>0</v>
      </c>
      <c r="AW316" s="15">
        <v>0</v>
      </c>
      <c r="AX316" s="10" t="s">
        <v>6</v>
      </c>
      <c r="AY316" s="10" t="str">
        <f>IFERROR(VLOOKUP(B316,Sales!$B$4:$H$2834,7,FALSE),"Not Found")</f>
        <v>Investor Owned</v>
      </c>
      <c r="AZ316" s="30">
        <f>IFERROR(SUMIFS(Sales!$K$4:$K$2834,Sales!$B$4:$B$2834,$B316,Sales!$G$4:$G$2834,$D316),"")</f>
        <v>5583850</v>
      </c>
      <c r="BA316" s="30">
        <f>IFERROR(SUMIFS(Sales!$N$4:$N$2834,Sales!$B$4:$B$2834,$B316,Sales!$G$4:$G$2834,$D316),"")</f>
        <v>7027808</v>
      </c>
      <c r="BB316" s="30">
        <f>IFERROR(SUMIFS(Sales!$Q$4:$Q$2834,Sales!$B$4:$B$2834,$B316,Sales!$G$4:$G$2834,$D316),"")</f>
        <v>288726</v>
      </c>
      <c r="BC316" s="30">
        <f t="shared" si="125"/>
        <v>12900384</v>
      </c>
      <c r="BD316" s="33"/>
      <c r="BE316" s="35">
        <f t="shared" si="126"/>
        <v>1.1937999767185722E-2</v>
      </c>
      <c r="BF316" s="35">
        <f t="shared" si="127"/>
        <v>2.3761463033708376E-2</v>
      </c>
      <c r="BG316" s="35">
        <f t="shared" si="128"/>
        <v>0</v>
      </c>
      <c r="BH316" s="35">
        <f t="shared" si="129"/>
        <v>1.8111941473990232E-2</v>
      </c>
      <c r="BJ316" s="31">
        <f>IFERROR(SUMIFS(Sales!$J$4:$J$2834,Sales!$B$4:$B$2834,$B316,Sales!$G$4:$G$2834,$D316),"")</f>
        <v>740514.5</v>
      </c>
      <c r="BK316" s="31">
        <f>IFERROR(SUMIFS(Sales!$M$4:$M$2834,Sales!$B$4:$B$2834,$B316,Sales!$G$4:$G$2834,$D316),"")</f>
        <v>403431.19999999995</v>
      </c>
      <c r="BL316" s="31">
        <f>IFERROR(SUMIFS(Sales!$P$4:$P$2834,Sales!$B$4:$B$2834,$B316,Sales!$G$4:$G$2834,$D316),"")</f>
        <v>6607</v>
      </c>
      <c r="BM316" s="31">
        <f t="shared" si="130"/>
        <v>1150552.7</v>
      </c>
      <c r="BP316" s="36">
        <f t="shared" si="131"/>
        <v>0.5813717188823031</v>
      </c>
      <c r="BQ316" s="36">
        <f t="shared" si="132"/>
        <v>0.41862828111769684</v>
      </c>
      <c r="BR316" s="36">
        <f t="shared" si="133"/>
        <v>0.72386110635382772</v>
      </c>
      <c r="BS316" s="36">
        <f t="shared" si="134"/>
        <v>0.27613889364617228</v>
      </c>
      <c r="BV316" s="38">
        <f t="shared" si="171"/>
        <v>1.5815854136248707E-2</v>
      </c>
      <c r="BW316" s="37">
        <f t="shared" si="172"/>
        <v>1.1448481672995751E-2</v>
      </c>
      <c r="BX316" s="37">
        <f t="shared" si="173"/>
        <v>4.3673724632529555E-3</v>
      </c>
      <c r="CB316" s="38">
        <f t="shared" si="174"/>
        <v>6.6788179874815749E-3</v>
      </c>
      <c r="CC316" s="37">
        <f t="shared" si="175"/>
        <v>3.8828758934842077E-3</v>
      </c>
      <c r="CD316" s="37">
        <f t="shared" si="176"/>
        <v>2.7959420939973672E-3</v>
      </c>
    </row>
    <row r="317" spans="1:82" x14ac:dyDescent="0.35">
      <c r="A317" s="8">
        <v>2020</v>
      </c>
      <c r="B317" s="9">
        <v>15296</v>
      </c>
      <c r="C317" s="10" t="s">
        <v>467</v>
      </c>
      <c r="D317" s="10" t="s">
        <v>122</v>
      </c>
      <c r="E317" s="10" t="s">
        <v>123</v>
      </c>
      <c r="F317" s="11">
        <v>0</v>
      </c>
      <c r="G317" s="11">
        <v>6333</v>
      </c>
      <c r="H317" s="11">
        <v>0</v>
      </c>
      <c r="I317" s="11">
        <v>7859</v>
      </c>
      <c r="J317" s="11">
        <v>14192</v>
      </c>
      <c r="K317" s="12">
        <v>0</v>
      </c>
      <c r="L317" s="12">
        <v>48.9</v>
      </c>
      <c r="M317" s="12">
        <v>0</v>
      </c>
      <c r="N317" s="12">
        <v>1.3</v>
      </c>
      <c r="O317" s="12">
        <v>50.2</v>
      </c>
      <c r="P317" s="13">
        <v>0</v>
      </c>
      <c r="Q317" s="13">
        <v>94994</v>
      </c>
      <c r="R317" s="13">
        <v>0</v>
      </c>
      <c r="S317" s="13">
        <v>117879</v>
      </c>
      <c r="T317" s="13">
        <v>212873</v>
      </c>
      <c r="U317" s="14">
        <v>0</v>
      </c>
      <c r="V317" s="14">
        <v>48.9</v>
      </c>
      <c r="W317" s="14">
        <v>0</v>
      </c>
      <c r="X317" s="14">
        <v>1.3</v>
      </c>
      <c r="Y317" s="14">
        <v>50.2</v>
      </c>
      <c r="Z317" s="11">
        <v>0</v>
      </c>
      <c r="AA317" s="11">
        <v>0</v>
      </c>
      <c r="AB317" s="11">
        <v>0</v>
      </c>
      <c r="AC317" s="11">
        <v>0</v>
      </c>
      <c r="AD317" s="11">
        <v>0</v>
      </c>
      <c r="AE317" s="11">
        <v>0</v>
      </c>
      <c r="AF317" s="11">
        <v>71.411000000000001</v>
      </c>
      <c r="AG317" s="11">
        <v>0</v>
      </c>
      <c r="AH317" s="11">
        <v>9.4410000000000007</v>
      </c>
      <c r="AI317" s="11">
        <v>80.852000000000004</v>
      </c>
      <c r="AJ317" s="13">
        <v>0</v>
      </c>
      <c r="AK317" s="13">
        <v>0</v>
      </c>
      <c r="AL317" s="13">
        <v>0</v>
      </c>
      <c r="AM317" s="13">
        <v>0</v>
      </c>
      <c r="AN317" s="13">
        <v>0</v>
      </c>
      <c r="AO317" s="13">
        <v>0</v>
      </c>
      <c r="AP317" s="13">
        <v>71.411000000000001</v>
      </c>
      <c r="AQ317" s="13">
        <v>0</v>
      </c>
      <c r="AR317" s="13">
        <v>9.4410000000000007</v>
      </c>
      <c r="AS317" s="13">
        <v>80.852000000000004</v>
      </c>
      <c r="AT317" s="15">
        <v>0</v>
      </c>
      <c r="AU317" s="15">
        <v>15</v>
      </c>
      <c r="AV317" s="15">
        <v>0</v>
      </c>
      <c r="AW317" s="15">
        <v>15</v>
      </c>
      <c r="AX317" s="10" t="s">
        <v>468</v>
      </c>
      <c r="AY317" s="10" t="str">
        <f>IFERROR(VLOOKUP(B317,Sales!$B$4:$H$2834,7,FALSE),"Not Found")</f>
        <v>State</v>
      </c>
      <c r="AZ317" s="30">
        <f>IFERROR(SUMIFS(Sales!$K$4:$K$2834,Sales!$B$4:$B$2834,$B317,Sales!$G$4:$G$2834,$D317),"")</f>
        <v>0</v>
      </c>
      <c r="BA317" s="30">
        <f>IFERROR(SUMIFS(Sales!$N$4:$N$2834,Sales!$B$4:$B$2834,$B317,Sales!$G$4:$G$2834,$D317),"")</f>
        <v>7389841</v>
      </c>
      <c r="BB317" s="30">
        <f>IFERROR(SUMIFS(Sales!$Q$4:$Q$2834,Sales!$B$4:$B$2834,$B317,Sales!$G$4:$G$2834,$D317),"")</f>
        <v>6744834</v>
      </c>
      <c r="BC317" s="30">
        <f t="shared" si="125"/>
        <v>14134675</v>
      </c>
      <c r="BD317" s="33"/>
      <c r="BE317" s="35" t="str">
        <f t="shared" si="126"/>
        <v/>
      </c>
      <c r="BF317" s="35">
        <f t="shared" si="127"/>
        <v>8.5698731542397191E-4</v>
      </c>
      <c r="BG317" s="35">
        <f t="shared" si="128"/>
        <v>0</v>
      </c>
      <c r="BH317" s="35">
        <f t="shared" si="129"/>
        <v>4.480470898694169E-4</v>
      </c>
      <c r="BJ317" s="31">
        <f>IFERROR(SUMIFS(Sales!$J$4:$J$2834,Sales!$B$4:$B$2834,$B317,Sales!$G$4:$G$2834,$D317),"")</f>
        <v>0</v>
      </c>
      <c r="BK317" s="31">
        <f>IFERROR(SUMIFS(Sales!$M$4:$M$2834,Sales!$B$4:$B$2834,$B317,Sales!$G$4:$G$2834,$D317),"")</f>
        <v>459605</v>
      </c>
      <c r="BL317" s="31">
        <f>IFERROR(SUMIFS(Sales!$P$4:$P$2834,Sales!$B$4:$B$2834,$B317,Sales!$G$4:$G$2834,$D317),"")</f>
        <v>196936</v>
      </c>
      <c r="BM317" s="31">
        <f t="shared" si="130"/>
        <v>656541</v>
      </c>
      <c r="BP317" s="36" t="str">
        <f t="shared" si="131"/>
        <v/>
      </c>
      <c r="BQ317" s="36" t="str">
        <f t="shared" si="132"/>
        <v/>
      </c>
      <c r="BR317" s="36">
        <f t="shared" si="133"/>
        <v>0</v>
      </c>
      <c r="BS317" s="36">
        <f t="shared" si="134"/>
        <v>1</v>
      </c>
    </row>
    <row r="318" spans="1:82" x14ac:dyDescent="0.35">
      <c r="A318" s="8">
        <v>2020</v>
      </c>
      <c r="B318" s="9">
        <v>15344</v>
      </c>
      <c r="C318" s="10" t="s">
        <v>469</v>
      </c>
      <c r="D318" s="10" t="s">
        <v>66</v>
      </c>
      <c r="E318" s="10" t="s">
        <v>36</v>
      </c>
      <c r="F318" s="11">
        <v>603</v>
      </c>
      <c r="G318" s="11">
        <v>646</v>
      </c>
      <c r="H318" s="11">
        <v>0</v>
      </c>
      <c r="I318" s="11">
        <v>0</v>
      </c>
      <c r="J318" s="11">
        <v>1249</v>
      </c>
      <c r="K318" s="12">
        <v>0.112</v>
      </c>
      <c r="L318" s="12">
        <v>0.104</v>
      </c>
      <c r="M318" s="12">
        <v>0</v>
      </c>
      <c r="N318" s="12">
        <v>0</v>
      </c>
      <c r="O318" s="12">
        <v>0.216</v>
      </c>
      <c r="P318" s="13">
        <v>9421</v>
      </c>
      <c r="Q318" s="13">
        <v>9845</v>
      </c>
      <c r="R318" s="13">
        <v>0</v>
      </c>
      <c r="S318" s="13">
        <v>0</v>
      </c>
      <c r="T318" s="13">
        <v>19266</v>
      </c>
      <c r="U318" s="14">
        <v>0.112</v>
      </c>
      <c r="V318" s="14">
        <v>0.104</v>
      </c>
      <c r="W318" s="14">
        <v>0</v>
      </c>
      <c r="X318" s="14">
        <v>0</v>
      </c>
      <c r="Y318" s="14">
        <v>0.216</v>
      </c>
      <c r="Z318" s="11">
        <v>154.50399999999999</v>
      </c>
      <c r="AA318" s="11">
        <v>32.829000000000001</v>
      </c>
      <c r="AB318" s="11">
        <v>0</v>
      </c>
      <c r="AC318" s="11">
        <v>0</v>
      </c>
      <c r="AD318" s="11">
        <v>187.333</v>
      </c>
      <c r="AE318" s="11">
        <v>12.507999999999999</v>
      </c>
      <c r="AF318" s="11">
        <v>1.0880000000000001</v>
      </c>
      <c r="AG318" s="11">
        <v>0</v>
      </c>
      <c r="AH318" s="11">
        <v>0</v>
      </c>
      <c r="AI318" s="11">
        <v>13.596</v>
      </c>
      <c r="AJ318" s="13">
        <v>154.50399999999999</v>
      </c>
      <c r="AK318" s="13">
        <v>32.829000000000001</v>
      </c>
      <c r="AL318" s="13">
        <v>0</v>
      </c>
      <c r="AM318" s="13">
        <v>0</v>
      </c>
      <c r="AN318" s="13">
        <v>187.333</v>
      </c>
      <c r="AO318" s="13">
        <v>12.507999999999999</v>
      </c>
      <c r="AP318" s="13">
        <v>1.0880000000000001</v>
      </c>
      <c r="AQ318" s="13">
        <v>0</v>
      </c>
      <c r="AR318" s="13">
        <v>0</v>
      </c>
      <c r="AS318" s="13">
        <v>13.596</v>
      </c>
      <c r="AT318" s="15">
        <v>15.622999999999999</v>
      </c>
      <c r="AU318" s="15">
        <v>15.24</v>
      </c>
      <c r="AV318" s="15">
        <v>0</v>
      </c>
      <c r="AW318" s="15">
        <v>0</v>
      </c>
      <c r="AX318" s="10" t="s">
        <v>6</v>
      </c>
      <c r="AY318" s="10" t="str">
        <f>IFERROR(VLOOKUP(B318,Sales!$B$4:$H$2834,7,FALSE),"Not Found")</f>
        <v>Cooperative</v>
      </c>
      <c r="AZ318" s="30">
        <f>IFERROR(SUMIFS(Sales!$K$4:$K$2834,Sales!$B$4:$B$2834,$B318,Sales!$G$4:$G$2834,$D318),"")</f>
        <v>187745</v>
      </c>
      <c r="BA318" s="30">
        <f>IFERROR(SUMIFS(Sales!$N$4:$N$2834,Sales!$B$4:$B$2834,$B318,Sales!$G$4:$G$2834,$D318),"")</f>
        <v>50322</v>
      </c>
      <c r="BB318" s="30">
        <f>IFERROR(SUMIFS(Sales!$Q$4:$Q$2834,Sales!$B$4:$B$2834,$B318,Sales!$G$4:$G$2834,$D318),"")</f>
        <v>44</v>
      </c>
      <c r="BC318" s="30">
        <f t="shared" si="125"/>
        <v>238111</v>
      </c>
      <c r="BD318" s="33"/>
      <c r="BE318" s="35">
        <f t="shared" si="126"/>
        <v>3.211803243761485E-3</v>
      </c>
      <c r="BF318" s="35">
        <f t="shared" si="127"/>
        <v>1.2837327610190375E-2</v>
      </c>
      <c r="BG318" s="35">
        <f t="shared" si="128"/>
        <v>0</v>
      </c>
      <c r="BH318" s="35">
        <f t="shared" si="129"/>
        <v>5.2454527510278817E-3</v>
      </c>
      <c r="BJ318" s="31">
        <f>IFERROR(SUMIFS(Sales!$J$4:$J$2834,Sales!$B$4:$B$2834,$B318,Sales!$G$4:$G$2834,$D318),"")</f>
        <v>27686.2</v>
      </c>
      <c r="BK318" s="31">
        <f>IFERROR(SUMIFS(Sales!$M$4:$M$2834,Sales!$B$4:$B$2834,$B318,Sales!$G$4:$G$2834,$D318),"")</f>
        <v>5655.1</v>
      </c>
      <c r="BL318" s="31">
        <f>IFERROR(SUMIFS(Sales!$P$4:$P$2834,Sales!$B$4:$B$2834,$B318,Sales!$G$4:$G$2834,$D318),"")</f>
        <v>12.3</v>
      </c>
      <c r="BM318" s="31">
        <f t="shared" si="130"/>
        <v>33353.600000000006</v>
      </c>
      <c r="BP318" s="36">
        <f t="shared" si="131"/>
        <v>0.92510717792733455</v>
      </c>
      <c r="BQ318" s="36">
        <f t="shared" si="132"/>
        <v>7.4892822072665427E-2</v>
      </c>
      <c r="BR318" s="36">
        <f t="shared" si="133"/>
        <v>0.9679216911873102</v>
      </c>
      <c r="BS318" s="36">
        <f t="shared" si="134"/>
        <v>3.2078308812689804E-2</v>
      </c>
    </row>
    <row r="319" spans="1:82" x14ac:dyDescent="0.35">
      <c r="A319" s="8">
        <v>2020</v>
      </c>
      <c r="B319" s="9">
        <v>15419</v>
      </c>
      <c r="C319" s="10" t="s">
        <v>470</v>
      </c>
      <c r="D319" s="10" t="s">
        <v>74</v>
      </c>
      <c r="E319" s="10" t="s">
        <v>75</v>
      </c>
      <c r="F319" s="11">
        <v>954</v>
      </c>
      <c r="G319" s="11">
        <v>368</v>
      </c>
      <c r="H319" s="11">
        <v>257</v>
      </c>
      <c r="I319" s="11">
        <v>0</v>
      </c>
      <c r="J319" s="11">
        <v>1579</v>
      </c>
      <c r="K319" s="12">
        <v>1</v>
      </c>
      <c r="L319" s="12">
        <v>0.4</v>
      </c>
      <c r="M319" s="12">
        <v>0.3</v>
      </c>
      <c r="N319" s="12">
        <v>0</v>
      </c>
      <c r="O319" s="12">
        <v>1.7</v>
      </c>
      <c r="P319" s="13">
        <v>16514</v>
      </c>
      <c r="Q319" s="13">
        <v>5300</v>
      </c>
      <c r="R319" s="13">
        <v>2641</v>
      </c>
      <c r="S319" s="13">
        <v>0</v>
      </c>
      <c r="T319" s="13">
        <v>24455</v>
      </c>
      <c r="U319" s="14">
        <v>1</v>
      </c>
      <c r="V319" s="14">
        <v>0.4</v>
      </c>
      <c r="W319" s="14">
        <v>0.3</v>
      </c>
      <c r="X319" s="14">
        <v>0</v>
      </c>
      <c r="Y319" s="14">
        <v>1.7</v>
      </c>
      <c r="Z319" s="11">
        <v>358</v>
      </c>
      <c r="AA319" s="11">
        <v>67</v>
      </c>
      <c r="AB319" s="11">
        <v>12</v>
      </c>
      <c r="AC319" s="11">
        <v>0</v>
      </c>
      <c r="AD319" s="11">
        <v>437</v>
      </c>
      <c r="AE319" s="11">
        <v>204</v>
      </c>
      <c r="AF319" s="11">
        <v>79</v>
      </c>
      <c r="AG319" s="11">
        <v>55</v>
      </c>
      <c r="AH319" s="11">
        <v>0</v>
      </c>
      <c r="AI319" s="11">
        <v>338</v>
      </c>
      <c r="AJ319" s="13">
        <v>358</v>
      </c>
      <c r="AK319" s="13">
        <v>67</v>
      </c>
      <c r="AL319" s="13">
        <v>12</v>
      </c>
      <c r="AM319" s="13">
        <v>0</v>
      </c>
      <c r="AN319" s="13">
        <v>437</v>
      </c>
      <c r="AO319" s="13">
        <v>204</v>
      </c>
      <c r="AP319" s="13">
        <v>79</v>
      </c>
      <c r="AQ319" s="13">
        <v>55</v>
      </c>
      <c r="AR319" s="13">
        <v>0</v>
      </c>
      <c r="AS319" s="13">
        <v>338</v>
      </c>
      <c r="AT319" s="15">
        <v>17</v>
      </c>
      <c r="AU319" s="15">
        <v>15</v>
      </c>
      <c r="AV319" s="15">
        <v>11</v>
      </c>
      <c r="AW319" s="15">
        <v>0</v>
      </c>
      <c r="AX319" s="10" t="s">
        <v>6</v>
      </c>
      <c r="AY319" s="10" t="str">
        <f>IFERROR(VLOOKUP(B319,Sales!$B$4:$H$2834,7,FALSE),"Not Found")</f>
        <v>Political Subdivision</v>
      </c>
      <c r="AZ319" s="30">
        <f>IFERROR(SUMIFS(Sales!$K$4:$K$2834,Sales!$B$4:$B$2834,$B319,Sales!$G$4:$G$2834,$D319),"")</f>
        <v>432898</v>
      </c>
      <c r="BA319" s="30">
        <f>IFERROR(SUMIFS(Sales!$N$4:$N$2834,Sales!$B$4:$B$2834,$B319,Sales!$G$4:$G$2834,$D319),"")</f>
        <v>177818</v>
      </c>
      <c r="BB319" s="30">
        <f>IFERROR(SUMIFS(Sales!$Q$4:$Q$2834,Sales!$B$4:$B$2834,$B319,Sales!$G$4:$G$2834,$D319),"")</f>
        <v>45792</v>
      </c>
      <c r="BC319" s="30">
        <f t="shared" si="125"/>
        <v>656508</v>
      </c>
      <c r="BD319" s="33"/>
      <c r="BE319" s="35">
        <f t="shared" si="126"/>
        <v>2.2037523850884041E-3</v>
      </c>
      <c r="BF319" s="35">
        <f t="shared" si="127"/>
        <v>2.0695317684373909E-3</v>
      </c>
      <c r="BG319" s="35">
        <f t="shared" si="128"/>
        <v>5.6123340321453533E-3</v>
      </c>
      <c r="BH319" s="35">
        <f t="shared" si="129"/>
        <v>2.40514967068185E-3</v>
      </c>
      <c r="BJ319" s="31">
        <f>IFERROR(SUMIFS(Sales!$J$4:$J$2834,Sales!$B$4:$B$2834,$B319,Sales!$G$4:$G$2834,$D319),"")</f>
        <v>48521</v>
      </c>
      <c r="BK319" s="31">
        <f>IFERROR(SUMIFS(Sales!$M$4:$M$2834,Sales!$B$4:$B$2834,$B319,Sales!$G$4:$G$2834,$D319),"")</f>
        <v>16260</v>
      </c>
      <c r="BL319" s="31">
        <f>IFERROR(SUMIFS(Sales!$P$4:$P$2834,Sales!$B$4:$B$2834,$B319,Sales!$G$4:$G$2834,$D319),"")</f>
        <v>3009</v>
      </c>
      <c r="BM319" s="31">
        <f t="shared" si="130"/>
        <v>67790</v>
      </c>
      <c r="BP319" s="36">
        <f t="shared" si="131"/>
        <v>0.63701067615658358</v>
      </c>
      <c r="BQ319" s="36">
        <f t="shared" si="132"/>
        <v>0.36298932384341637</v>
      </c>
      <c r="BR319" s="36">
        <f t="shared" si="133"/>
        <v>0.37089201877934275</v>
      </c>
      <c r="BS319" s="36">
        <f t="shared" si="134"/>
        <v>0.62910798122065725</v>
      </c>
    </row>
    <row r="320" spans="1:82" x14ac:dyDescent="0.35">
      <c r="A320" s="8">
        <v>2020</v>
      </c>
      <c r="B320" s="9">
        <v>15466</v>
      </c>
      <c r="C320" s="10" t="s">
        <v>471</v>
      </c>
      <c r="D320" s="10" t="s">
        <v>157</v>
      </c>
      <c r="E320" s="10" t="s">
        <v>158</v>
      </c>
      <c r="F320" s="11">
        <v>265461.12800000003</v>
      </c>
      <c r="G320" s="11">
        <v>260096.329</v>
      </c>
      <c r="H320" s="11">
        <v>39125.851999999999</v>
      </c>
      <c r="I320" s="11">
        <v>0</v>
      </c>
      <c r="J320" s="11">
        <v>564683.30900000001</v>
      </c>
      <c r="K320" s="12">
        <v>60.012</v>
      </c>
      <c r="L320" s="12">
        <v>50.801000000000002</v>
      </c>
      <c r="M320" s="12">
        <v>5.1849999999999996</v>
      </c>
      <c r="N320" s="12">
        <v>0</v>
      </c>
      <c r="O320" s="12">
        <v>115.998</v>
      </c>
      <c r="P320" s="13">
        <v>3383535.4360000002</v>
      </c>
      <c r="Q320" s="13">
        <v>4242550.5279999999</v>
      </c>
      <c r="R320" s="13">
        <v>643177.98800000001</v>
      </c>
      <c r="S320" s="13">
        <v>0</v>
      </c>
      <c r="T320" s="13">
        <v>8269263.9519999996</v>
      </c>
      <c r="U320" s="14">
        <v>60.012</v>
      </c>
      <c r="V320" s="14">
        <v>50.801000000000002</v>
      </c>
      <c r="W320" s="14">
        <v>5.1849999999999996</v>
      </c>
      <c r="X320" s="14">
        <v>0</v>
      </c>
      <c r="Y320" s="14">
        <v>115.998</v>
      </c>
      <c r="Z320" s="11">
        <v>15694.13</v>
      </c>
      <c r="AA320" s="11">
        <v>28358.737000000001</v>
      </c>
      <c r="AB320" s="11">
        <v>3383.654</v>
      </c>
      <c r="AC320" s="11">
        <v>0</v>
      </c>
      <c r="AD320" s="11">
        <v>47436.521000000001</v>
      </c>
      <c r="AE320" s="11">
        <v>8151.23</v>
      </c>
      <c r="AF320" s="11">
        <v>13137.959000000001</v>
      </c>
      <c r="AG320" s="11">
        <v>1271.01</v>
      </c>
      <c r="AH320" s="11">
        <v>0</v>
      </c>
      <c r="AI320" s="11">
        <v>22560.199000000001</v>
      </c>
      <c r="AJ320" s="13">
        <v>15694.13</v>
      </c>
      <c r="AK320" s="13">
        <v>28358.737000000001</v>
      </c>
      <c r="AL320" s="13">
        <v>3383.654</v>
      </c>
      <c r="AM320" s="13">
        <v>0</v>
      </c>
      <c r="AN320" s="13">
        <v>47436.521000000001</v>
      </c>
      <c r="AO320" s="13">
        <v>8151.23</v>
      </c>
      <c r="AP320" s="13">
        <v>13137.959000000001</v>
      </c>
      <c r="AQ320" s="13">
        <v>1271.01</v>
      </c>
      <c r="AR320" s="13">
        <v>0</v>
      </c>
      <c r="AS320" s="13">
        <v>22560.199000000001</v>
      </c>
      <c r="AT320" s="15">
        <v>12.746</v>
      </c>
      <c r="AU320" s="15">
        <v>16.311</v>
      </c>
      <c r="AV320" s="15">
        <v>16.439</v>
      </c>
      <c r="AW320" s="15">
        <v>0</v>
      </c>
      <c r="AX320" s="10" t="s">
        <v>472</v>
      </c>
      <c r="AY320" s="10" t="str">
        <f>IFERROR(VLOOKUP(B320,Sales!$B$4:$H$2834,7,FALSE),"Not Found")</f>
        <v>Investor Owned</v>
      </c>
      <c r="AZ320" s="30">
        <f>IFERROR(SUMIFS(Sales!$K$4:$K$2834,Sales!$B$4:$B$2834,$B320,Sales!$G$4:$G$2834,$D320),"")</f>
        <v>9992279</v>
      </c>
      <c r="BA320" s="30">
        <f>IFERROR(SUMIFS(Sales!$N$4:$N$2834,Sales!$B$4:$B$2834,$B320,Sales!$G$4:$G$2834,$D320),"")</f>
        <v>12463353</v>
      </c>
      <c r="BB320" s="30">
        <f>IFERROR(SUMIFS(Sales!$Q$4:$Q$2834,Sales!$B$4:$B$2834,$B320,Sales!$G$4:$G$2834,$D320),"")</f>
        <v>6298197</v>
      </c>
      <c r="BC320" s="30">
        <f t="shared" si="125"/>
        <v>28753829</v>
      </c>
      <c r="BD320" s="33"/>
      <c r="BE320" s="35">
        <f t="shared" si="126"/>
        <v>2.6566624891078403E-2</v>
      </c>
      <c r="BF320" s="35">
        <f t="shared" si="127"/>
        <v>2.0868888893703003E-2</v>
      </c>
      <c r="BG320" s="35">
        <f t="shared" si="128"/>
        <v>6.212230579640491E-3</v>
      </c>
      <c r="BH320" s="35">
        <f t="shared" si="129"/>
        <v>1.963854306151713E-2</v>
      </c>
      <c r="BJ320" s="31">
        <f>IFERROR(SUMIFS(Sales!$J$4:$J$2834,Sales!$B$4:$B$2834,$B320,Sales!$G$4:$G$2834,$D320),"")</f>
        <v>1145077.1000000001</v>
      </c>
      <c r="BK320" s="31">
        <f>IFERROR(SUMIFS(Sales!$M$4:$M$2834,Sales!$B$4:$B$2834,$B320,Sales!$G$4:$G$2834,$D320),"")</f>
        <v>1240861.1000000001</v>
      </c>
      <c r="BL320" s="31">
        <f>IFERROR(SUMIFS(Sales!$P$4:$P$2834,Sales!$B$4:$B$2834,$B320,Sales!$G$4:$G$2834,$D320),"")</f>
        <v>409534.2</v>
      </c>
      <c r="BM320" s="31">
        <f t="shared" si="130"/>
        <v>2795472.4000000004</v>
      </c>
      <c r="BP320" s="36">
        <f t="shared" si="131"/>
        <v>0.65816284593732277</v>
      </c>
      <c r="BQ320" s="36">
        <f t="shared" si="132"/>
        <v>0.34183715406267717</v>
      </c>
      <c r="BR320" s="36">
        <f t="shared" si="133"/>
        <v>0.68778885389292965</v>
      </c>
      <c r="BS320" s="36">
        <f t="shared" si="134"/>
        <v>0.31221114610707029</v>
      </c>
      <c r="BV320" s="38">
        <f t="shared" ref="BV320:BV326" si="177">IFERROR((G320+H320)/$BV$3,"")</f>
        <v>2.8339577396543584E-2</v>
      </c>
      <c r="BW320" s="37">
        <f t="shared" ref="BW320:BW326" si="178">IFERROR(BR320*BV320,"")</f>
        <v>1.9491645457378685E-2</v>
      </c>
      <c r="BX320" s="37">
        <f t="shared" ref="BX320:BX326" si="179">IFERROR(BS320*BV320,"")</f>
        <v>8.847931939164895E-3</v>
      </c>
      <c r="CB320" s="38">
        <f t="shared" ref="CB320:CB326" si="180">IFERROR((F320)/$CB$3,"")</f>
        <v>2.659715806575981E-2</v>
      </c>
      <c r="CC320" s="37">
        <f t="shared" ref="CC320:CC326" si="181">IFERROR(BP320*CB320,"")</f>
        <v>1.7505261246405297E-2</v>
      </c>
      <c r="CD320" s="37">
        <f t="shared" ref="CD320:CD326" si="182">IFERROR(BQ320*CB320,"")</f>
        <v>9.0918968193545134E-3</v>
      </c>
    </row>
    <row r="321" spans="1:82" x14ac:dyDescent="0.35">
      <c r="A321" s="8">
        <v>2020</v>
      </c>
      <c r="B321" s="9">
        <v>15470</v>
      </c>
      <c r="C321" s="10" t="s">
        <v>473</v>
      </c>
      <c r="D321" s="10" t="s">
        <v>257</v>
      </c>
      <c r="E321" s="10" t="s">
        <v>36</v>
      </c>
      <c r="F321" s="11">
        <v>96764.899000000005</v>
      </c>
      <c r="G321" s="11">
        <v>77940.702000000005</v>
      </c>
      <c r="H321" s="11">
        <v>0</v>
      </c>
      <c r="I321" s="11">
        <v>0</v>
      </c>
      <c r="J321" s="11">
        <v>174705.601</v>
      </c>
      <c r="K321" s="12">
        <v>10.541</v>
      </c>
      <c r="L321" s="12">
        <v>15.721</v>
      </c>
      <c r="M321" s="12">
        <v>0</v>
      </c>
      <c r="N321" s="12">
        <v>0</v>
      </c>
      <c r="O321" s="12">
        <v>26.262</v>
      </c>
      <c r="P321" s="13">
        <v>656763.94700000004</v>
      </c>
      <c r="Q321" s="13">
        <v>1038191.986</v>
      </c>
      <c r="R321" s="13">
        <v>0</v>
      </c>
      <c r="S321" s="13">
        <v>0</v>
      </c>
      <c r="T321" s="13">
        <v>1694955.933</v>
      </c>
      <c r="U321" s="14">
        <v>10.541</v>
      </c>
      <c r="V321" s="14">
        <v>15.721</v>
      </c>
      <c r="W321" s="14">
        <v>0</v>
      </c>
      <c r="X321" s="14">
        <v>0</v>
      </c>
      <c r="Y321" s="14">
        <v>26.262</v>
      </c>
      <c r="Z321" s="11">
        <v>3096.538</v>
      </c>
      <c r="AA321" s="11">
        <v>9511.491</v>
      </c>
      <c r="AB321" s="11">
        <v>0</v>
      </c>
      <c r="AC321" s="11">
        <v>0</v>
      </c>
      <c r="AD321" s="11">
        <v>12608.029</v>
      </c>
      <c r="AE321" s="11">
        <v>9280.9599999999991</v>
      </c>
      <c r="AF321" s="11">
        <v>3828.7559999999999</v>
      </c>
      <c r="AG321" s="11">
        <v>0</v>
      </c>
      <c r="AH321" s="11">
        <v>0</v>
      </c>
      <c r="AI321" s="11">
        <v>13109.716</v>
      </c>
      <c r="AJ321" s="13">
        <v>3096.538</v>
      </c>
      <c r="AK321" s="13">
        <v>9511.491</v>
      </c>
      <c r="AL321" s="13">
        <v>0</v>
      </c>
      <c r="AM321" s="13">
        <v>0</v>
      </c>
      <c r="AN321" s="13">
        <v>12608.029</v>
      </c>
      <c r="AO321" s="13">
        <v>9280.9599999999991</v>
      </c>
      <c r="AP321" s="13">
        <v>3828.7559999999999</v>
      </c>
      <c r="AQ321" s="13">
        <v>0</v>
      </c>
      <c r="AR321" s="13">
        <v>0</v>
      </c>
      <c r="AS321" s="13">
        <v>13109.716</v>
      </c>
      <c r="AT321" s="15">
        <v>6.7869999999999999</v>
      </c>
      <c r="AU321" s="15">
        <v>13.32</v>
      </c>
      <c r="AV321" s="15">
        <v>0</v>
      </c>
      <c r="AW321" s="15">
        <v>0</v>
      </c>
      <c r="AX321" s="10" t="s">
        <v>6</v>
      </c>
      <c r="AY321" s="10" t="str">
        <f>IFERROR(VLOOKUP(B321,Sales!$B$4:$H$2834,7,FALSE),"Not Found")</f>
        <v>Investor Owned</v>
      </c>
      <c r="AZ321" s="30">
        <f>IFERROR(SUMIFS(Sales!$K$4:$K$2834,Sales!$B$4:$B$2834,$B321,Sales!$G$4:$G$2834,$D321),"")</f>
        <v>9081648</v>
      </c>
      <c r="BA321" s="30">
        <f>IFERROR(SUMIFS(Sales!$N$4:$N$2834,Sales!$B$4:$B$2834,$B321,Sales!$G$4:$G$2834,$D321),"")</f>
        <v>7668161</v>
      </c>
      <c r="BB321" s="30">
        <f>IFERROR(SUMIFS(Sales!$Q$4:$Q$2834,Sales!$B$4:$B$2834,$B321,Sales!$G$4:$G$2834,$D321),"")</f>
        <v>9573093</v>
      </c>
      <c r="BC321" s="30">
        <f t="shared" si="125"/>
        <v>26322902</v>
      </c>
      <c r="BD321" s="33"/>
      <c r="BE321" s="35">
        <f t="shared" si="126"/>
        <v>1.0654993344820236E-2</v>
      </c>
      <c r="BF321" s="35">
        <f t="shared" si="127"/>
        <v>1.01641973870919E-2</v>
      </c>
      <c r="BG321" s="35">
        <f t="shared" si="128"/>
        <v>0</v>
      </c>
      <c r="BH321" s="35">
        <f t="shared" si="129"/>
        <v>6.6370190110497706E-3</v>
      </c>
      <c r="BJ321" s="31">
        <f>IFERROR(SUMIFS(Sales!$J$4:$J$2834,Sales!$B$4:$B$2834,$B321,Sales!$G$4:$G$2834,$D321),"")</f>
        <v>1060491.7</v>
      </c>
      <c r="BK321" s="31">
        <f>IFERROR(SUMIFS(Sales!$M$4:$M$2834,Sales!$B$4:$B$2834,$B321,Sales!$G$4:$G$2834,$D321),"")</f>
        <v>738298.3</v>
      </c>
      <c r="BL321" s="31">
        <f>IFERROR(SUMIFS(Sales!$P$4:$P$2834,Sales!$B$4:$B$2834,$B321,Sales!$G$4:$G$2834,$D321),"")</f>
        <v>680290</v>
      </c>
      <c r="BM321" s="31">
        <f t="shared" si="130"/>
        <v>2479080</v>
      </c>
      <c r="BP321" s="36">
        <f t="shared" si="131"/>
        <v>0.25017479299936063</v>
      </c>
      <c r="BQ321" s="36">
        <f t="shared" si="132"/>
        <v>0.74982520700063937</v>
      </c>
      <c r="BR321" s="36">
        <f t="shared" si="133"/>
        <v>0.7129921207605826</v>
      </c>
      <c r="BS321" s="36">
        <f t="shared" si="134"/>
        <v>0.2870078792394174</v>
      </c>
      <c r="BV321" s="38">
        <f t="shared" si="177"/>
        <v>7.3818276081275523E-3</v>
      </c>
      <c r="BW321" s="37">
        <f t="shared" si="178"/>
        <v>5.263184921407882E-3</v>
      </c>
      <c r="BX321" s="37">
        <f t="shared" si="179"/>
        <v>2.1186426867196699E-3</v>
      </c>
      <c r="CB321" s="38">
        <f t="shared" si="180"/>
        <v>9.6950967296435316E-3</v>
      </c>
      <c r="CC321" s="37">
        <f t="shared" si="181"/>
        <v>2.4254688174473486E-3</v>
      </c>
      <c r="CD321" s="37">
        <f t="shared" si="182"/>
        <v>7.269627912196183E-3</v>
      </c>
    </row>
    <row r="322" spans="1:82" x14ac:dyDescent="0.35">
      <c r="A322" s="8">
        <v>2020</v>
      </c>
      <c r="B322" s="9">
        <v>15472</v>
      </c>
      <c r="C322" s="10" t="s">
        <v>474</v>
      </c>
      <c r="D322" s="10" t="s">
        <v>397</v>
      </c>
      <c r="E322" s="10" t="s">
        <v>95</v>
      </c>
      <c r="F322" s="11">
        <v>23119.662</v>
      </c>
      <c r="G322" s="11">
        <v>68315.744000000006</v>
      </c>
      <c r="H322" s="11"/>
      <c r="I322" s="11" t="s">
        <v>25</v>
      </c>
      <c r="J322" s="11">
        <v>91435.406000000003</v>
      </c>
      <c r="K322" s="12">
        <v>8.5060000000000002</v>
      </c>
      <c r="L322" s="12">
        <v>7.9260000000000002</v>
      </c>
      <c r="M322" s="12" t="s">
        <v>25</v>
      </c>
      <c r="N322" s="12" t="s">
        <v>25</v>
      </c>
      <c r="O322" s="12">
        <v>16.431999999999999</v>
      </c>
      <c r="P322" s="13">
        <v>218717.46</v>
      </c>
      <c r="Q322" s="13">
        <v>901546.14</v>
      </c>
      <c r="R322" s="13" t="s">
        <v>25</v>
      </c>
      <c r="S322" s="13" t="s">
        <v>25</v>
      </c>
      <c r="T322" s="13">
        <v>1120263.6000000001</v>
      </c>
      <c r="U322" s="14">
        <v>8.5060000000000002</v>
      </c>
      <c r="V322" s="14">
        <v>7.9260000000000002</v>
      </c>
      <c r="W322" s="14" t="s">
        <v>25</v>
      </c>
      <c r="X322" s="14" t="s">
        <v>25</v>
      </c>
      <c r="Y322" s="14">
        <v>16.431999999999999</v>
      </c>
      <c r="Z322" s="11">
        <v>19335.824000000001</v>
      </c>
      <c r="AA322" s="11">
        <v>19555.806</v>
      </c>
      <c r="AB322" s="11"/>
      <c r="AC322" s="11" t="s">
        <v>25</v>
      </c>
      <c r="AD322" s="11">
        <v>38891.629999999997</v>
      </c>
      <c r="AE322" s="11">
        <v>2397.8960000000002</v>
      </c>
      <c r="AF322" s="11">
        <v>3435.364</v>
      </c>
      <c r="AG322" s="11"/>
      <c r="AH322" s="11" t="s">
        <v>25</v>
      </c>
      <c r="AI322" s="11">
        <v>5833.26</v>
      </c>
      <c r="AJ322" s="13">
        <v>19335.824000000001</v>
      </c>
      <c r="AK322" s="13">
        <v>19555.806</v>
      </c>
      <c r="AL322" s="13" t="s">
        <v>25</v>
      </c>
      <c r="AM322" s="13" t="s">
        <v>25</v>
      </c>
      <c r="AN322" s="13">
        <v>38891.629999999997</v>
      </c>
      <c r="AO322" s="13">
        <v>2397.8960000000002</v>
      </c>
      <c r="AP322" s="13">
        <v>3435.364</v>
      </c>
      <c r="AQ322" s="13" t="s">
        <v>25</v>
      </c>
      <c r="AR322" s="13" t="s">
        <v>25</v>
      </c>
      <c r="AS322" s="13">
        <v>5833.26</v>
      </c>
      <c r="AT322" s="15">
        <v>9.4600000000000009</v>
      </c>
      <c r="AU322" s="15">
        <v>13.196999999999999</v>
      </c>
      <c r="AV322" s="15" t="s">
        <v>25</v>
      </c>
      <c r="AW322" s="15" t="s">
        <v>25</v>
      </c>
      <c r="AX322" s="10" t="s">
        <v>475</v>
      </c>
      <c r="AY322" s="10" t="str">
        <f>IFERROR(VLOOKUP(B322,Sales!$B$4:$H$2834,7,FALSE),"Not Found")</f>
        <v>Investor Owned</v>
      </c>
      <c r="AZ322" s="30">
        <f>IFERROR(SUMIFS(Sales!$K$4:$K$2834,Sales!$B$4:$B$2834,$B322,Sales!$G$4:$G$2834,$D322),"")</f>
        <v>3376667</v>
      </c>
      <c r="BA322" s="30">
        <f>IFERROR(SUMIFS(Sales!$N$4:$N$2834,Sales!$B$4:$B$2834,$B322,Sales!$G$4:$G$2834,$D322),"")</f>
        <v>3003377</v>
      </c>
      <c r="BB322" s="30">
        <f>IFERROR(SUMIFS(Sales!$Q$4:$Q$2834,Sales!$B$4:$B$2834,$B322,Sales!$G$4:$G$2834,$D322),"")</f>
        <v>1295121</v>
      </c>
      <c r="BC322" s="30">
        <f t="shared" si="125"/>
        <v>7675165</v>
      </c>
      <c r="BD322" s="33"/>
      <c r="BE322" s="35">
        <f t="shared" si="126"/>
        <v>6.846888366546065E-3</v>
      </c>
      <c r="BF322" s="35">
        <f t="shared" si="127"/>
        <v>2.274630990381827E-2</v>
      </c>
      <c r="BG322" s="35">
        <f t="shared" si="128"/>
        <v>0</v>
      </c>
      <c r="BH322" s="35">
        <f t="shared" si="129"/>
        <v>1.1913151834520823E-2</v>
      </c>
      <c r="BJ322" s="31">
        <f>IFERROR(SUMIFS(Sales!$J$4:$J$2834,Sales!$B$4:$B$2834,$B322,Sales!$G$4:$G$2834,$D322),"")</f>
        <v>574616.4</v>
      </c>
      <c r="BK322" s="31">
        <f>IFERROR(SUMIFS(Sales!$M$4:$M$2834,Sales!$B$4:$B$2834,$B322,Sales!$G$4:$G$2834,$D322),"")</f>
        <v>299862.09999999998</v>
      </c>
      <c r="BL322" s="31">
        <f>IFERROR(SUMIFS(Sales!$P$4:$P$2834,Sales!$B$4:$B$2834,$B322,Sales!$G$4:$G$2834,$D322),"")</f>
        <v>83197.400000000009</v>
      </c>
      <c r="BM322" s="31">
        <f t="shared" si="130"/>
        <v>957675.9</v>
      </c>
      <c r="BP322" s="36">
        <f t="shared" si="131"/>
        <v>0.88966932490158146</v>
      </c>
      <c r="BQ322" s="36">
        <f t="shared" si="132"/>
        <v>0.1103306750984185</v>
      </c>
      <c r="BR322" s="36">
        <f t="shared" si="133"/>
        <v>0.85057898314874791</v>
      </c>
      <c r="BS322" s="36">
        <f t="shared" si="134"/>
        <v>0.149421016851252</v>
      </c>
      <c r="BV322" s="38">
        <f t="shared" si="177"/>
        <v>6.4702399669042529E-3</v>
      </c>
      <c r="BW322" s="37">
        <f t="shared" si="178"/>
        <v>5.5034501317778074E-3</v>
      </c>
      <c r="BX322" s="37">
        <f t="shared" si="179"/>
        <v>9.6678983512644458E-4</v>
      </c>
      <c r="CB322" s="38">
        <f t="shared" si="180"/>
        <v>2.3164118576371774E-3</v>
      </c>
      <c r="CC322" s="37">
        <f t="shared" si="181"/>
        <v>2.060840573578086E-3</v>
      </c>
      <c r="CD322" s="37">
        <f t="shared" si="182"/>
        <v>2.5557128405909147E-4</v>
      </c>
    </row>
    <row r="323" spans="1:82" x14ac:dyDescent="0.35">
      <c r="A323" s="8">
        <v>2020</v>
      </c>
      <c r="B323" s="9">
        <v>15473</v>
      </c>
      <c r="C323" s="10" t="s">
        <v>476</v>
      </c>
      <c r="D323" s="10" t="s">
        <v>129</v>
      </c>
      <c r="E323" s="10" t="s">
        <v>477</v>
      </c>
      <c r="F323" s="11">
        <v>42799</v>
      </c>
      <c r="G323" s="11">
        <v>21335</v>
      </c>
      <c r="H323" s="11">
        <v>22206</v>
      </c>
      <c r="I323" s="11">
        <v>0</v>
      </c>
      <c r="J323" s="11">
        <v>86340</v>
      </c>
      <c r="K323" s="12">
        <v>9.68</v>
      </c>
      <c r="L323" s="12">
        <v>2.73</v>
      </c>
      <c r="M323" s="12">
        <v>2.61</v>
      </c>
      <c r="N323" s="12">
        <v>0</v>
      </c>
      <c r="O323" s="12">
        <v>15.02</v>
      </c>
      <c r="P323" s="13">
        <v>487186</v>
      </c>
      <c r="Q323" s="13">
        <v>226155</v>
      </c>
      <c r="R323" s="13">
        <v>235386</v>
      </c>
      <c r="S323" s="13">
        <v>0</v>
      </c>
      <c r="T323" s="13">
        <v>948727</v>
      </c>
      <c r="U323" s="14">
        <v>9.68</v>
      </c>
      <c r="V323" s="14">
        <v>2.73</v>
      </c>
      <c r="W323" s="14">
        <v>2.61</v>
      </c>
      <c r="X323" s="14">
        <v>0</v>
      </c>
      <c r="Y323" s="14">
        <v>15.02</v>
      </c>
      <c r="Z323" s="11">
        <v>4985</v>
      </c>
      <c r="AA323" s="11">
        <v>2927</v>
      </c>
      <c r="AB323" s="11">
        <v>2925</v>
      </c>
      <c r="AC323" s="11">
        <v>0</v>
      </c>
      <c r="AD323" s="11">
        <v>10837</v>
      </c>
      <c r="AE323" s="11">
        <v>4258</v>
      </c>
      <c r="AF323" s="11">
        <v>2173</v>
      </c>
      <c r="AG323" s="11">
        <v>2172</v>
      </c>
      <c r="AH323" s="11">
        <v>0</v>
      </c>
      <c r="AI323" s="11">
        <v>8603</v>
      </c>
      <c r="AJ323" s="13">
        <v>4985</v>
      </c>
      <c r="AK323" s="13">
        <v>2927</v>
      </c>
      <c r="AL323" s="13">
        <v>2925</v>
      </c>
      <c r="AM323" s="13">
        <v>0</v>
      </c>
      <c r="AN323" s="13">
        <v>10837</v>
      </c>
      <c r="AO323" s="13">
        <v>4258</v>
      </c>
      <c r="AP323" s="13">
        <v>2173</v>
      </c>
      <c r="AQ323" s="13">
        <v>2172</v>
      </c>
      <c r="AR323" s="13">
        <v>0</v>
      </c>
      <c r="AS323" s="13">
        <v>8603</v>
      </c>
      <c r="AT323" s="15">
        <v>12.8</v>
      </c>
      <c r="AU323" s="15">
        <v>12.8</v>
      </c>
      <c r="AV323" s="15">
        <v>12.8</v>
      </c>
      <c r="AW323" s="15" t="s">
        <v>25</v>
      </c>
      <c r="AX323" s="10" t="s">
        <v>6</v>
      </c>
      <c r="AY323" s="10" t="str">
        <f>IFERROR(VLOOKUP(B323,Sales!$B$4:$H$2834,7,FALSE),"Not Found")</f>
        <v>Investor Owned</v>
      </c>
      <c r="AZ323" s="30">
        <f>IFERROR(SUMIFS(Sales!$K$4:$K$2834,Sales!$B$4:$B$2834,$B323,Sales!$G$4:$G$2834,$D323),"")</f>
        <v>3438381</v>
      </c>
      <c r="BA323" s="30">
        <f>IFERROR(SUMIFS(Sales!$N$4:$N$2834,Sales!$B$4:$B$2834,$B323,Sales!$G$4:$G$2834,$D323),"")</f>
        <v>3649980</v>
      </c>
      <c r="BB323" s="30">
        <f>IFERROR(SUMIFS(Sales!$Q$4:$Q$2834,Sales!$B$4:$B$2834,$B323,Sales!$G$4:$G$2834,$D323),"")</f>
        <v>1857522</v>
      </c>
      <c r="BC323" s="30">
        <f t="shared" si="125"/>
        <v>8945883</v>
      </c>
      <c r="BD323" s="33"/>
      <c r="BE323" s="35">
        <f t="shared" si="126"/>
        <v>1.2447428019175304E-2</v>
      </c>
      <c r="BF323" s="35">
        <f t="shared" si="127"/>
        <v>5.8452375081507295E-3</v>
      </c>
      <c r="BG323" s="35">
        <f t="shared" si="128"/>
        <v>1.1954636338089132E-2</v>
      </c>
      <c r="BH323" s="35">
        <f t="shared" si="129"/>
        <v>9.6513670031231121E-3</v>
      </c>
      <c r="BJ323" s="31">
        <f>IFERROR(SUMIFS(Sales!$J$4:$J$2834,Sales!$B$4:$B$2834,$B323,Sales!$G$4:$G$2834,$D323),"")</f>
        <v>482852.2</v>
      </c>
      <c r="BK323" s="31">
        <f>IFERROR(SUMIFS(Sales!$M$4:$M$2834,Sales!$B$4:$B$2834,$B323,Sales!$G$4:$G$2834,$D323),"")</f>
        <v>415383.2</v>
      </c>
      <c r="BL323" s="31">
        <f>IFERROR(SUMIFS(Sales!$P$4:$P$2834,Sales!$B$4:$B$2834,$B323,Sales!$G$4:$G$2834,$D323),"")</f>
        <v>106756.5</v>
      </c>
      <c r="BM323" s="31">
        <f t="shared" si="130"/>
        <v>1004991.9</v>
      </c>
      <c r="BP323" s="36">
        <f t="shared" si="131"/>
        <v>0.53932705831440009</v>
      </c>
      <c r="BQ323" s="36">
        <f t="shared" si="132"/>
        <v>0.46067294168559991</v>
      </c>
      <c r="BR323" s="36">
        <f t="shared" si="133"/>
        <v>0.5738942826321467</v>
      </c>
      <c r="BS323" s="36">
        <f t="shared" si="134"/>
        <v>0.4261057173678533</v>
      </c>
      <c r="BV323" s="38">
        <f t="shared" si="177"/>
        <v>4.1238037076633174E-3</v>
      </c>
      <c r="BW323" s="37">
        <f t="shared" si="178"/>
        <v>2.3666273705252264E-3</v>
      </c>
      <c r="BX323" s="37">
        <f t="shared" si="179"/>
        <v>1.7571763371380909E-3</v>
      </c>
      <c r="CB323" s="38">
        <f t="shared" si="180"/>
        <v>4.2881297786712255E-3</v>
      </c>
      <c r="CC323" s="37">
        <f t="shared" si="181"/>
        <v>2.3127044192011318E-3</v>
      </c>
      <c r="CD323" s="37">
        <f t="shared" si="182"/>
        <v>1.9754253594700937E-3</v>
      </c>
    </row>
    <row r="324" spans="1:82" x14ac:dyDescent="0.35">
      <c r="A324" s="8">
        <v>2020</v>
      </c>
      <c r="B324" s="9">
        <v>15474</v>
      </c>
      <c r="C324" s="10" t="s">
        <v>478</v>
      </c>
      <c r="D324" s="10" t="s">
        <v>174</v>
      </c>
      <c r="E324" s="10" t="s">
        <v>54</v>
      </c>
      <c r="F324" s="11">
        <v>89507</v>
      </c>
      <c r="G324" s="11">
        <v>62082</v>
      </c>
      <c r="H324" s="11">
        <v>0</v>
      </c>
      <c r="I324" s="11">
        <v>0</v>
      </c>
      <c r="J324" s="11">
        <v>151589</v>
      </c>
      <c r="K324" s="12">
        <v>19.600000000000001</v>
      </c>
      <c r="L324" s="12">
        <v>12.5</v>
      </c>
      <c r="M324" s="12">
        <v>0</v>
      </c>
      <c r="N324" s="12">
        <v>0</v>
      </c>
      <c r="O324" s="12">
        <v>32.1</v>
      </c>
      <c r="P324" s="13">
        <v>669745</v>
      </c>
      <c r="Q324" s="13">
        <v>661957</v>
      </c>
      <c r="R324" s="13">
        <v>0</v>
      </c>
      <c r="S324" s="13">
        <v>0</v>
      </c>
      <c r="T324" s="13">
        <v>1331702</v>
      </c>
      <c r="U324" s="14">
        <v>19.600000000000001</v>
      </c>
      <c r="V324" s="14">
        <v>12.5</v>
      </c>
      <c r="W324" s="14">
        <v>0</v>
      </c>
      <c r="X324" s="14">
        <v>0</v>
      </c>
      <c r="Y324" s="14">
        <v>32.1</v>
      </c>
      <c r="Z324" s="11">
        <v>11566.698</v>
      </c>
      <c r="AA324" s="11">
        <v>7753.3289999999997</v>
      </c>
      <c r="AB324" s="11">
        <v>0</v>
      </c>
      <c r="AC324" s="11">
        <v>0</v>
      </c>
      <c r="AD324" s="11">
        <v>19320.026999999998</v>
      </c>
      <c r="AE324" s="11">
        <v>6749.6790000000001</v>
      </c>
      <c r="AF324" s="11">
        <v>4696.7139999999999</v>
      </c>
      <c r="AG324" s="11">
        <v>0</v>
      </c>
      <c r="AH324" s="11">
        <v>0</v>
      </c>
      <c r="AI324" s="11">
        <v>11446.393</v>
      </c>
      <c r="AJ324" s="13">
        <v>11566.698</v>
      </c>
      <c r="AK324" s="13">
        <v>7753.3289999999997</v>
      </c>
      <c r="AL324" s="13">
        <v>0</v>
      </c>
      <c r="AM324" s="13">
        <v>0</v>
      </c>
      <c r="AN324" s="13">
        <v>19320.026999999998</v>
      </c>
      <c r="AO324" s="13">
        <v>6749.6790000000001</v>
      </c>
      <c r="AP324" s="13">
        <v>15376</v>
      </c>
      <c r="AQ324" s="13">
        <v>0</v>
      </c>
      <c r="AR324" s="13">
        <v>0</v>
      </c>
      <c r="AS324" s="13">
        <v>22125.679</v>
      </c>
      <c r="AT324" s="15">
        <v>7.5</v>
      </c>
      <c r="AU324" s="15">
        <v>10.7</v>
      </c>
      <c r="AV324" s="15">
        <v>0</v>
      </c>
      <c r="AW324" s="15">
        <v>0</v>
      </c>
      <c r="AX324" s="10" t="s">
        <v>6</v>
      </c>
      <c r="AY324" s="10" t="str">
        <f>IFERROR(VLOOKUP(B324,Sales!$B$4:$H$2834,7,FALSE),"Not Found")</f>
        <v>Investor Owned</v>
      </c>
      <c r="AZ324" s="30">
        <f>IFERROR(SUMIFS(Sales!$K$4:$K$2834,Sales!$B$4:$B$2834,$B324,Sales!$G$4:$G$2834,$D324),"")</f>
        <v>6116579</v>
      </c>
      <c r="BA324" s="30">
        <f>IFERROR(SUMIFS(Sales!$N$4:$N$2834,Sales!$B$4:$B$2834,$B324,Sales!$G$4:$G$2834,$D324),"")</f>
        <v>5872283</v>
      </c>
      <c r="BB324" s="30">
        <f>IFERROR(SUMIFS(Sales!$Q$4:$Q$2834,Sales!$B$4:$B$2834,$B324,Sales!$G$4:$G$2834,$D324),"")</f>
        <v>5713383</v>
      </c>
      <c r="BC324" s="30">
        <f t="shared" si="125"/>
        <v>17702245</v>
      </c>
      <c r="BD324" s="33"/>
      <c r="BE324" s="35">
        <f t="shared" si="126"/>
        <v>1.4633506736363579E-2</v>
      </c>
      <c r="BF324" s="35">
        <f t="shared" si="127"/>
        <v>1.0572038166416707E-2</v>
      </c>
      <c r="BG324" s="35">
        <f t="shared" si="128"/>
        <v>0</v>
      </c>
      <c r="BH324" s="35">
        <f t="shared" si="129"/>
        <v>8.5632641509593831E-3</v>
      </c>
      <c r="BJ324" s="31">
        <f>IFERROR(SUMIFS(Sales!$J$4:$J$2834,Sales!$B$4:$B$2834,$B324,Sales!$G$4:$G$2834,$D324),"")</f>
        <v>579751</v>
      </c>
      <c r="BK324" s="31">
        <f>IFERROR(SUMIFS(Sales!$M$4:$M$2834,Sales!$B$4:$B$2834,$B324,Sales!$G$4:$G$2834,$D324),"")</f>
        <v>386464.2</v>
      </c>
      <c r="BL324" s="31">
        <f>IFERROR(SUMIFS(Sales!$P$4:$P$2834,Sales!$B$4:$B$2834,$B324,Sales!$G$4:$G$2834,$D324),"")</f>
        <v>221249.6</v>
      </c>
      <c r="BM324" s="31">
        <f t="shared" si="130"/>
        <v>1187464.8</v>
      </c>
      <c r="BP324" s="36">
        <f t="shared" si="131"/>
        <v>0.63149486385872056</v>
      </c>
      <c r="BQ324" s="36">
        <f t="shared" si="132"/>
        <v>0.36850513614127944</v>
      </c>
      <c r="BR324" s="36">
        <f t="shared" si="133"/>
        <v>0.62275519851618177</v>
      </c>
      <c r="BS324" s="36">
        <f t="shared" si="134"/>
        <v>0.37724480148381817</v>
      </c>
      <c r="BV324" s="38">
        <f t="shared" si="177"/>
        <v>5.879836976163939E-3</v>
      </c>
      <c r="BW324" s="37">
        <f t="shared" si="178"/>
        <v>3.6616990433337598E-3</v>
      </c>
      <c r="BX324" s="37">
        <f t="shared" si="179"/>
        <v>2.2181379328301788E-3</v>
      </c>
      <c r="CB324" s="38">
        <f t="shared" si="180"/>
        <v>8.9679112152042193E-3</v>
      </c>
      <c r="CC324" s="37">
        <f t="shared" si="181"/>
        <v>5.6631898719424817E-3</v>
      </c>
      <c r="CD324" s="37">
        <f t="shared" si="182"/>
        <v>3.3047213432617377E-3</v>
      </c>
    </row>
    <row r="325" spans="1:82" x14ac:dyDescent="0.35">
      <c r="A325" s="8">
        <v>2020</v>
      </c>
      <c r="B325" s="9">
        <v>15477</v>
      </c>
      <c r="C325" s="10" t="s">
        <v>479</v>
      </c>
      <c r="D325" s="10" t="s">
        <v>56</v>
      </c>
      <c r="E325" s="10" t="s">
        <v>45</v>
      </c>
      <c r="F325" s="11">
        <v>32567</v>
      </c>
      <c r="G325" s="11">
        <v>13504</v>
      </c>
      <c r="H325" s="11"/>
      <c r="I325" s="11" t="s">
        <v>25</v>
      </c>
      <c r="J325" s="11">
        <v>46071</v>
      </c>
      <c r="K325" s="12">
        <v>7.6239999999999997</v>
      </c>
      <c r="L325" s="12">
        <v>2.0270000000000001</v>
      </c>
      <c r="M325" s="12" t="s">
        <v>25</v>
      </c>
      <c r="N325" s="12" t="s">
        <v>25</v>
      </c>
      <c r="O325" s="12">
        <v>9.6509999999999998</v>
      </c>
      <c r="P325" s="13">
        <v>284774</v>
      </c>
      <c r="Q325" s="13">
        <v>231999</v>
      </c>
      <c r="R325" s="13" t="s">
        <v>25</v>
      </c>
      <c r="S325" s="13" t="s">
        <v>25</v>
      </c>
      <c r="T325" s="13">
        <v>516773</v>
      </c>
      <c r="U325" s="14">
        <v>7.6239999999999997</v>
      </c>
      <c r="V325" s="14">
        <v>2.0270000000000001</v>
      </c>
      <c r="W325" s="14" t="s">
        <v>25</v>
      </c>
      <c r="X325" s="14" t="s">
        <v>25</v>
      </c>
      <c r="Y325" s="14">
        <v>9.6509999999999998</v>
      </c>
      <c r="Z325" s="11">
        <v>8844.9509999999991</v>
      </c>
      <c r="AA325" s="11">
        <v>10783.536</v>
      </c>
      <c r="AB325" s="11"/>
      <c r="AC325" s="11" t="s">
        <v>25</v>
      </c>
      <c r="AD325" s="11">
        <v>19628.487000000001</v>
      </c>
      <c r="AE325" s="11">
        <v>3743.5909999999999</v>
      </c>
      <c r="AF325" s="11">
        <v>2621.009</v>
      </c>
      <c r="AG325" s="11"/>
      <c r="AH325" s="11" t="s">
        <v>25</v>
      </c>
      <c r="AI325" s="11">
        <v>6364.6</v>
      </c>
      <c r="AJ325" s="13">
        <v>8844.9509999999991</v>
      </c>
      <c r="AK325" s="13">
        <v>10783.536</v>
      </c>
      <c r="AL325" s="13" t="s">
        <v>25</v>
      </c>
      <c r="AM325" s="13" t="s">
        <v>25</v>
      </c>
      <c r="AN325" s="13">
        <v>19628.487000000001</v>
      </c>
      <c r="AO325" s="13">
        <v>3743.5909999999999</v>
      </c>
      <c r="AP325" s="13">
        <v>2621.009</v>
      </c>
      <c r="AQ325" s="13" t="s">
        <v>25</v>
      </c>
      <c r="AR325" s="13" t="s">
        <v>25</v>
      </c>
      <c r="AS325" s="13">
        <v>6364.6</v>
      </c>
      <c r="AT325" s="15">
        <v>8.74</v>
      </c>
      <c r="AU325" s="15">
        <v>17.18</v>
      </c>
      <c r="AV325" s="15" t="s">
        <v>25</v>
      </c>
      <c r="AW325" s="15" t="s">
        <v>25</v>
      </c>
      <c r="AX325" s="10" t="s">
        <v>6</v>
      </c>
      <c r="AY325" s="10" t="str">
        <f>IFERROR(VLOOKUP(B325,Sales!$B$4:$H$2834,7,FALSE),"Not Found")</f>
        <v>Investor Owned</v>
      </c>
      <c r="AZ325" s="30">
        <f>IFERROR(SUMIFS(Sales!$K$4:$K$2834,Sales!$B$4:$B$2834,$B325,Sales!$G$4:$G$2834,$D325),"")</f>
        <v>13964381</v>
      </c>
      <c r="BA325" s="30">
        <f>IFERROR(SUMIFS(Sales!$N$4:$N$2834,Sales!$B$4:$B$2834,$B325,Sales!$G$4:$G$2834,$D325),"")</f>
        <v>21818552</v>
      </c>
      <c r="BB325" s="30">
        <f>IFERROR(SUMIFS(Sales!$Q$4:$Q$2834,Sales!$B$4:$B$2834,$B325,Sales!$G$4:$G$2834,$D325),"")</f>
        <v>3694923</v>
      </c>
      <c r="BC325" s="30">
        <f t="shared" ref="BC325:BC388" si="183">SUM(AZ325:BB325)</f>
        <v>39477856</v>
      </c>
      <c r="BD325" s="33"/>
      <c r="BE325" s="35">
        <f t="shared" ref="BE325:BE388" si="184">IFERROR(F325/AZ325,"")</f>
        <v>2.3321477693855532E-3</v>
      </c>
      <c r="BF325" s="35">
        <f t="shared" ref="BF325:BF388" si="185">IFERROR(G325/BA325,"")</f>
        <v>6.1892283227594569E-4</v>
      </c>
      <c r="BG325" s="35">
        <f t="shared" ref="BG325:BG388" si="186">IFERROR(H325/BB325,"")</f>
        <v>0</v>
      </c>
      <c r="BH325" s="35">
        <f t="shared" ref="BH325:BH388" si="187">IFERROR(SUM(F325:H325)/BC325,"")</f>
        <v>1.1670086643003105E-3</v>
      </c>
      <c r="BJ325" s="31">
        <f>IFERROR(SUMIFS(Sales!$J$4:$J$2834,Sales!$B$4:$B$2834,$B325,Sales!$G$4:$G$2834,$D325),"")</f>
        <v>2205848</v>
      </c>
      <c r="BK325" s="31">
        <f>IFERROR(SUMIFS(Sales!$M$4:$M$2834,Sales!$B$4:$B$2834,$B325,Sales!$G$4:$G$2834,$D325),"")</f>
        <v>1597295</v>
      </c>
      <c r="BL325" s="31">
        <f>IFERROR(SUMIFS(Sales!$P$4:$P$2834,Sales!$B$4:$B$2834,$B325,Sales!$G$4:$G$2834,$D325),"")</f>
        <v>179317</v>
      </c>
      <c r="BM325" s="31">
        <f t="shared" ref="BM325:BM388" si="188">SUM(BJ325:BL325)</f>
        <v>3982460</v>
      </c>
      <c r="BP325" s="36">
        <f t="shared" ref="BP325:BP388" si="189">IFERROR(Z325/(Z325+AE325),"")</f>
        <v>0.70261917543747321</v>
      </c>
      <c r="BQ325" s="36">
        <f t="shared" ref="BQ325:BQ388" si="190">IFERROR(AE325/(Z325+AE325),"")</f>
        <v>0.29738082456252679</v>
      </c>
      <c r="BR325" s="36">
        <f t="shared" ref="BR325:BR388" si="191">IFERROR((AA325+AB325)/(AA325+AB325+AF325+AG325),"")</f>
        <v>0.80446863358659315</v>
      </c>
      <c r="BS325" s="36">
        <f t="shared" ref="BS325:BS388" si="192">IFERROR((AF325+AG325)/(AA325+AB325+AF325+AG325),"")</f>
        <v>0.19553136641340679</v>
      </c>
      <c r="BV325" s="38">
        <f t="shared" si="177"/>
        <v>1.2789748804181216E-3</v>
      </c>
      <c r="BW325" s="37">
        <f t="shared" si="178"/>
        <v>1.0288951744415427E-3</v>
      </c>
      <c r="BX325" s="37">
        <f t="shared" si="179"/>
        <v>2.500797059765789E-4</v>
      </c>
      <c r="CB325" s="38">
        <f t="shared" si="180"/>
        <v>3.2629622772024068E-3</v>
      </c>
      <c r="CC325" s="37">
        <f t="shared" si="181"/>
        <v>2.292619864691535E-3</v>
      </c>
      <c r="CD325" s="37">
        <f t="shared" si="182"/>
        <v>9.7034241251087183E-4</v>
      </c>
    </row>
    <row r="326" spans="1:82" x14ac:dyDescent="0.35">
      <c r="A326" s="8">
        <v>2020</v>
      </c>
      <c r="B326" s="9">
        <v>15500</v>
      </c>
      <c r="C326" s="10" t="s">
        <v>480</v>
      </c>
      <c r="D326" s="10" t="s">
        <v>74</v>
      </c>
      <c r="E326" s="10" t="s">
        <v>481</v>
      </c>
      <c r="F326" s="11">
        <v>109978</v>
      </c>
      <c r="G326" s="11">
        <v>99535</v>
      </c>
      <c r="H326" s="11">
        <v>11059</v>
      </c>
      <c r="I326" s="11">
        <v>0</v>
      </c>
      <c r="J326" s="11">
        <v>220572</v>
      </c>
      <c r="K326" s="12">
        <v>22.283999999999999</v>
      </c>
      <c r="L326" s="12">
        <v>13.313000000000001</v>
      </c>
      <c r="M326" s="12">
        <v>1.4790000000000001</v>
      </c>
      <c r="N326" s="12">
        <v>0</v>
      </c>
      <c r="O326" s="12">
        <v>37.076000000000001</v>
      </c>
      <c r="P326" s="13">
        <v>895590.32799999998</v>
      </c>
      <c r="Q326" s="13">
        <v>1487914.1810000001</v>
      </c>
      <c r="R326" s="13">
        <v>165323.79800000001</v>
      </c>
      <c r="S326" s="13">
        <v>0</v>
      </c>
      <c r="T326" s="13">
        <v>2548828.307</v>
      </c>
      <c r="U326" s="14">
        <v>22.283999999999999</v>
      </c>
      <c r="V326" s="14">
        <v>13.313000000000001</v>
      </c>
      <c r="W326" s="14">
        <v>1.4790000000000001</v>
      </c>
      <c r="X326" s="14">
        <v>0</v>
      </c>
      <c r="Y326" s="14">
        <v>37.076000000000001</v>
      </c>
      <c r="Z326" s="11">
        <v>21906.261999999999</v>
      </c>
      <c r="AA326" s="11">
        <v>18338.71</v>
      </c>
      <c r="AB326" s="11">
        <v>2037.635</v>
      </c>
      <c r="AC326" s="11">
        <v>0</v>
      </c>
      <c r="AD326" s="11">
        <v>42282.607000000004</v>
      </c>
      <c r="AE326" s="11">
        <v>6626.1549999999997</v>
      </c>
      <c r="AF326" s="11">
        <v>6307.9629999999997</v>
      </c>
      <c r="AG326" s="11">
        <v>698.61400000000003</v>
      </c>
      <c r="AH326" s="11">
        <v>0</v>
      </c>
      <c r="AI326" s="11">
        <v>13632.732</v>
      </c>
      <c r="AJ326" s="13">
        <v>21906.261999999999</v>
      </c>
      <c r="AK326" s="13">
        <v>18338.71</v>
      </c>
      <c r="AL326" s="13">
        <v>2037.635</v>
      </c>
      <c r="AM326" s="13">
        <v>0</v>
      </c>
      <c r="AN326" s="13">
        <v>42282.607000000004</v>
      </c>
      <c r="AO326" s="13">
        <v>6626.1549999999997</v>
      </c>
      <c r="AP326" s="13">
        <v>6307.9629999999997</v>
      </c>
      <c r="AQ326" s="13">
        <v>698.61400000000003</v>
      </c>
      <c r="AR326" s="13">
        <v>0</v>
      </c>
      <c r="AS326" s="13">
        <v>13632.732</v>
      </c>
      <c r="AT326" s="15">
        <v>8.5</v>
      </c>
      <c r="AU326" s="15">
        <v>14.95</v>
      </c>
      <c r="AV326" s="15">
        <v>14.95</v>
      </c>
      <c r="AW326" s="15" t="s">
        <v>25</v>
      </c>
      <c r="AX326" s="10" t="s">
        <v>482</v>
      </c>
      <c r="AY326" s="10" t="str">
        <f>IFERROR(VLOOKUP(B326,Sales!$B$4:$H$2834,7,FALSE),"Not Found")</f>
        <v>Investor Owned</v>
      </c>
      <c r="AZ326" s="30">
        <f>IFERROR(SUMIFS(Sales!$K$4:$K$2834,Sales!$B$4:$B$2834,$B326,Sales!$G$4:$G$2834,$D326),"")</f>
        <v>10976067</v>
      </c>
      <c r="BA326" s="30">
        <f>IFERROR(SUMIFS(Sales!$N$4:$N$2834,Sales!$B$4:$B$2834,$B326,Sales!$G$4:$G$2834,$D326),"")</f>
        <v>8325319</v>
      </c>
      <c r="BB326" s="30">
        <f>IFERROR(SUMIFS(Sales!$Q$4:$Q$2834,Sales!$B$4:$B$2834,$B326,Sales!$G$4:$G$2834,$D326),"")</f>
        <v>3002574</v>
      </c>
      <c r="BC326" s="30">
        <f t="shared" si="183"/>
        <v>22303960</v>
      </c>
      <c r="BD326" s="33"/>
      <c r="BE326" s="35">
        <f t="shared" si="184"/>
        <v>1.0019800352895077E-2</v>
      </c>
      <c r="BF326" s="35">
        <f t="shared" si="185"/>
        <v>1.1955698033913175E-2</v>
      </c>
      <c r="BG326" s="35">
        <f t="shared" si="186"/>
        <v>3.6831731707528273E-3</v>
      </c>
      <c r="BH326" s="35">
        <f t="shared" si="187"/>
        <v>9.8893649378854701E-3</v>
      </c>
      <c r="BJ326" s="31">
        <f>IFERROR(SUMIFS(Sales!$J$4:$J$2834,Sales!$B$4:$B$2834,$B326,Sales!$G$4:$G$2834,$D326),"")</f>
        <v>1186013.5</v>
      </c>
      <c r="BK326" s="31">
        <f>IFERROR(SUMIFS(Sales!$M$4:$M$2834,Sales!$B$4:$B$2834,$B326,Sales!$G$4:$G$2834,$D326),"")</f>
        <v>818077.10000000009</v>
      </c>
      <c r="BL326" s="31">
        <f>IFERROR(SUMIFS(Sales!$P$4:$P$2834,Sales!$B$4:$B$2834,$B326,Sales!$G$4:$G$2834,$D326),"")</f>
        <v>112449.8</v>
      </c>
      <c r="BM326" s="31">
        <f t="shared" si="188"/>
        <v>2116540.4</v>
      </c>
      <c r="BP326" s="36">
        <f t="shared" si="189"/>
        <v>0.76776748356089153</v>
      </c>
      <c r="BQ326" s="36">
        <f t="shared" si="190"/>
        <v>0.23223251643910856</v>
      </c>
      <c r="BR326" s="36">
        <f t="shared" si="191"/>
        <v>0.74412602862470256</v>
      </c>
      <c r="BS326" s="36">
        <f t="shared" si="192"/>
        <v>0.25587397137529733</v>
      </c>
      <c r="BV326" s="38">
        <f t="shared" si="177"/>
        <v>1.0474448157950367E-2</v>
      </c>
      <c r="BW326" s="37">
        <f t="shared" si="178"/>
        <v>7.7943095098109375E-3</v>
      </c>
      <c r="BX326" s="37">
        <f t="shared" si="179"/>
        <v>2.6801386481394279E-3</v>
      </c>
      <c r="CB326" s="38">
        <f t="shared" si="180"/>
        <v>1.1018947564165146E-2</v>
      </c>
      <c r="CC326" s="37">
        <f t="shared" si="181"/>
        <v>8.4599896428284894E-3</v>
      </c>
      <c r="CD326" s="37">
        <f t="shared" si="182"/>
        <v>2.5589579213366573E-3</v>
      </c>
    </row>
    <row r="327" spans="1:82" x14ac:dyDescent="0.35">
      <c r="A327" s="8">
        <v>2020</v>
      </c>
      <c r="B327" s="9">
        <v>15671</v>
      </c>
      <c r="C327" s="10" t="s">
        <v>483</v>
      </c>
      <c r="D327" s="10" t="s">
        <v>87</v>
      </c>
      <c r="E327" s="10" t="s">
        <v>108</v>
      </c>
      <c r="F327" s="11" t="s">
        <v>25</v>
      </c>
      <c r="G327" s="11">
        <v>73</v>
      </c>
      <c r="H327" s="11" t="s">
        <v>25</v>
      </c>
      <c r="I327" s="11" t="s">
        <v>25</v>
      </c>
      <c r="J327" s="11">
        <v>73</v>
      </c>
      <c r="K327" s="12" t="s">
        <v>25</v>
      </c>
      <c r="L327" s="12" t="s">
        <v>25</v>
      </c>
      <c r="M327" s="12" t="s">
        <v>25</v>
      </c>
      <c r="N327" s="12" t="s">
        <v>25</v>
      </c>
      <c r="O327" s="12" t="s">
        <v>25</v>
      </c>
      <c r="P327" s="13" t="s">
        <v>25</v>
      </c>
      <c r="Q327" s="13">
        <v>1800</v>
      </c>
      <c r="R327" s="13" t="s">
        <v>25</v>
      </c>
      <c r="S327" s="13" t="s">
        <v>25</v>
      </c>
      <c r="T327" s="13">
        <v>1800</v>
      </c>
      <c r="U327" s="14" t="s">
        <v>25</v>
      </c>
      <c r="V327" s="14" t="s">
        <v>25</v>
      </c>
      <c r="W327" s="14" t="s">
        <v>25</v>
      </c>
      <c r="X327" s="14" t="s">
        <v>25</v>
      </c>
      <c r="Y327" s="14" t="s">
        <v>25</v>
      </c>
      <c r="Z327" s="11" t="s">
        <v>25</v>
      </c>
      <c r="AA327" s="11">
        <v>11</v>
      </c>
      <c r="AB327" s="11" t="s">
        <v>25</v>
      </c>
      <c r="AC327" s="11" t="s">
        <v>25</v>
      </c>
      <c r="AD327" s="11">
        <v>11</v>
      </c>
      <c r="AE327" s="11" t="s">
        <v>25</v>
      </c>
      <c r="AF327" s="11" t="s">
        <v>25</v>
      </c>
      <c r="AG327" s="11" t="s">
        <v>25</v>
      </c>
      <c r="AH327" s="11" t="s">
        <v>25</v>
      </c>
      <c r="AI327" s="11" t="s">
        <v>25</v>
      </c>
      <c r="AJ327" s="13" t="s">
        <v>25</v>
      </c>
      <c r="AK327" s="13">
        <v>11</v>
      </c>
      <c r="AL327" s="13" t="s">
        <v>25</v>
      </c>
      <c r="AM327" s="13" t="s">
        <v>25</v>
      </c>
      <c r="AN327" s="13">
        <v>11</v>
      </c>
      <c r="AO327" s="13" t="s">
        <v>25</v>
      </c>
      <c r="AP327" s="13" t="s">
        <v>25</v>
      </c>
      <c r="AQ327" s="13" t="s">
        <v>25</v>
      </c>
      <c r="AR327" s="13" t="s">
        <v>25</v>
      </c>
      <c r="AS327" s="13" t="s">
        <v>25</v>
      </c>
      <c r="AT327" s="15" t="s">
        <v>25</v>
      </c>
      <c r="AU327" s="15">
        <v>15</v>
      </c>
      <c r="AV327" s="15" t="s">
        <v>25</v>
      </c>
      <c r="AW327" s="15" t="s">
        <v>25</v>
      </c>
      <c r="AX327" s="10" t="s">
        <v>6</v>
      </c>
      <c r="AY327" s="10" t="str">
        <f>IFERROR(VLOOKUP(B327,Sales!$B$4:$H$2834,7,FALSE),"Not Found")</f>
        <v>Cooperative</v>
      </c>
      <c r="AZ327" s="30">
        <f>IFERROR(SUMIFS(Sales!$K$4:$K$2834,Sales!$B$4:$B$2834,$B327,Sales!$G$4:$G$2834,$D327),"")</f>
        <v>366114</v>
      </c>
      <c r="BA327" s="30">
        <f>IFERROR(SUMIFS(Sales!$N$4:$N$2834,Sales!$B$4:$B$2834,$B327,Sales!$G$4:$G$2834,$D327),"")</f>
        <v>112390</v>
      </c>
      <c r="BB327" s="30">
        <f>IFERROR(SUMIFS(Sales!$Q$4:$Q$2834,Sales!$B$4:$B$2834,$B327,Sales!$G$4:$G$2834,$D327),"")</f>
        <v>20284</v>
      </c>
      <c r="BC327" s="30">
        <f t="shared" si="183"/>
        <v>498788</v>
      </c>
      <c r="BD327" s="33"/>
      <c r="BE327" s="35" t="str">
        <f t="shared" si="184"/>
        <v/>
      </c>
      <c r="BF327" s="35">
        <f t="shared" si="185"/>
        <v>6.4952397900169053E-4</v>
      </c>
      <c r="BG327" s="35" t="str">
        <f t="shared" si="186"/>
        <v/>
      </c>
      <c r="BH327" s="35">
        <f t="shared" si="187"/>
        <v>1.4635476394780949E-4</v>
      </c>
      <c r="BJ327" s="31">
        <f>IFERROR(SUMIFS(Sales!$J$4:$J$2834,Sales!$B$4:$B$2834,$B327,Sales!$G$4:$G$2834,$D327),"")</f>
        <v>49052.6</v>
      </c>
      <c r="BK327" s="31">
        <f>IFERROR(SUMIFS(Sales!$M$4:$M$2834,Sales!$B$4:$B$2834,$B327,Sales!$G$4:$G$2834,$D327),"")</f>
        <v>11739.2</v>
      </c>
      <c r="BL327" s="31">
        <f>IFERROR(SUMIFS(Sales!$P$4:$P$2834,Sales!$B$4:$B$2834,$B327,Sales!$G$4:$G$2834,$D327),"")</f>
        <v>1577.8</v>
      </c>
      <c r="BM327" s="31">
        <f t="shared" si="188"/>
        <v>62369.600000000006</v>
      </c>
      <c r="BP327" s="36" t="str">
        <f t="shared" si="189"/>
        <v/>
      </c>
      <c r="BQ327" s="36" t="str">
        <f t="shared" si="190"/>
        <v/>
      </c>
      <c r="BR327" s="36" t="str">
        <f t="shared" si="191"/>
        <v/>
      </c>
      <c r="BS327" s="36" t="str">
        <f t="shared" si="192"/>
        <v/>
      </c>
    </row>
    <row r="328" spans="1:82" x14ac:dyDescent="0.35">
      <c r="A328" s="8">
        <v>2020</v>
      </c>
      <c r="B328" s="9">
        <v>15700</v>
      </c>
      <c r="C328" s="10" t="s">
        <v>484</v>
      </c>
      <c r="D328" s="10" t="s">
        <v>38</v>
      </c>
      <c r="E328" s="10" t="s">
        <v>30</v>
      </c>
      <c r="F328" s="11" t="s">
        <v>25</v>
      </c>
      <c r="G328" s="11" t="s">
        <v>25</v>
      </c>
      <c r="H328" s="11" t="s">
        <v>25</v>
      </c>
      <c r="I328" s="11" t="s">
        <v>25</v>
      </c>
      <c r="J328" s="11" t="s">
        <v>25</v>
      </c>
      <c r="K328" s="12" t="s">
        <v>25</v>
      </c>
      <c r="L328" s="12" t="s">
        <v>25</v>
      </c>
      <c r="M328" s="12" t="s">
        <v>25</v>
      </c>
      <c r="N328" s="12" t="s">
        <v>25</v>
      </c>
      <c r="O328" s="12" t="s">
        <v>25</v>
      </c>
      <c r="P328" s="13" t="s">
        <v>25</v>
      </c>
      <c r="Q328" s="13" t="s">
        <v>25</v>
      </c>
      <c r="R328" s="13" t="s">
        <v>25</v>
      </c>
      <c r="S328" s="13" t="s">
        <v>25</v>
      </c>
      <c r="T328" s="13" t="s">
        <v>25</v>
      </c>
      <c r="U328" s="14" t="s">
        <v>25</v>
      </c>
      <c r="V328" s="14" t="s">
        <v>25</v>
      </c>
      <c r="W328" s="14" t="s">
        <v>25</v>
      </c>
      <c r="X328" s="14" t="s">
        <v>25</v>
      </c>
      <c r="Y328" s="14" t="s">
        <v>25</v>
      </c>
      <c r="Z328" s="11">
        <v>0</v>
      </c>
      <c r="AA328" s="11" t="s">
        <v>25</v>
      </c>
      <c r="AB328" s="11" t="s">
        <v>25</v>
      </c>
      <c r="AC328" s="11" t="s">
        <v>25</v>
      </c>
      <c r="AD328" s="11">
        <v>0</v>
      </c>
      <c r="AE328" s="11" t="s">
        <v>25</v>
      </c>
      <c r="AF328" s="11" t="s">
        <v>25</v>
      </c>
      <c r="AG328" s="11" t="s">
        <v>25</v>
      </c>
      <c r="AH328" s="11" t="s">
        <v>25</v>
      </c>
      <c r="AI328" s="11" t="s">
        <v>25</v>
      </c>
      <c r="AJ328" s="13">
        <v>47</v>
      </c>
      <c r="AK328" s="13" t="s">
        <v>25</v>
      </c>
      <c r="AL328" s="13" t="s">
        <v>25</v>
      </c>
      <c r="AM328" s="13" t="s">
        <v>25</v>
      </c>
      <c r="AN328" s="13">
        <v>47</v>
      </c>
      <c r="AO328" s="13" t="s">
        <v>25</v>
      </c>
      <c r="AP328" s="13" t="s">
        <v>25</v>
      </c>
      <c r="AQ328" s="13" t="s">
        <v>25</v>
      </c>
      <c r="AR328" s="13" t="s">
        <v>25</v>
      </c>
      <c r="AS328" s="13" t="s">
        <v>25</v>
      </c>
      <c r="AT328" s="15" t="s">
        <v>25</v>
      </c>
      <c r="AU328" s="15" t="s">
        <v>25</v>
      </c>
      <c r="AV328" s="15" t="s">
        <v>25</v>
      </c>
      <c r="AW328" s="15" t="s">
        <v>25</v>
      </c>
      <c r="AX328" s="10" t="s">
        <v>6</v>
      </c>
      <c r="AY328" s="10" t="str">
        <f>IFERROR(VLOOKUP(B328,Sales!$B$4:$H$2834,7,FALSE),"Not Found")</f>
        <v>Cooperative</v>
      </c>
      <c r="AZ328" s="30">
        <f>IFERROR(SUMIFS(Sales!$K$4:$K$2834,Sales!$B$4:$B$2834,$B328,Sales!$G$4:$G$2834,$D328),"")</f>
        <v>201446</v>
      </c>
      <c r="BA328" s="30">
        <f>IFERROR(SUMIFS(Sales!$N$4:$N$2834,Sales!$B$4:$B$2834,$B328,Sales!$G$4:$G$2834,$D328),"")</f>
        <v>55479</v>
      </c>
      <c r="BB328" s="30">
        <f>IFERROR(SUMIFS(Sales!$Q$4:$Q$2834,Sales!$B$4:$B$2834,$B328,Sales!$G$4:$G$2834,$D328),"")</f>
        <v>12285</v>
      </c>
      <c r="BC328" s="30">
        <f t="shared" si="183"/>
        <v>269210</v>
      </c>
      <c r="BD328" s="33"/>
      <c r="BE328" s="35" t="str">
        <f t="shared" si="184"/>
        <v/>
      </c>
      <c r="BF328" s="35" t="str">
        <f t="shared" si="185"/>
        <v/>
      </c>
      <c r="BG328" s="35" t="str">
        <f t="shared" si="186"/>
        <v/>
      </c>
      <c r="BH328" s="35">
        <f t="shared" si="187"/>
        <v>0</v>
      </c>
      <c r="BJ328" s="31">
        <f>IFERROR(SUMIFS(Sales!$J$4:$J$2834,Sales!$B$4:$B$2834,$B328,Sales!$G$4:$G$2834,$D328),"")</f>
        <v>26351.9</v>
      </c>
      <c r="BK328" s="31">
        <f>IFERROR(SUMIFS(Sales!$M$4:$M$2834,Sales!$B$4:$B$2834,$B328,Sales!$G$4:$G$2834,$D328),"")</f>
        <v>7426.5</v>
      </c>
      <c r="BL328" s="31">
        <f>IFERROR(SUMIFS(Sales!$P$4:$P$2834,Sales!$B$4:$B$2834,$B328,Sales!$G$4:$G$2834,$D328),"")</f>
        <v>1002.1</v>
      </c>
      <c r="BM328" s="31">
        <f t="shared" si="188"/>
        <v>34780.5</v>
      </c>
      <c r="BP328" s="36" t="str">
        <f t="shared" si="189"/>
        <v/>
      </c>
      <c r="BQ328" s="36" t="str">
        <f t="shared" si="190"/>
        <v/>
      </c>
      <c r="BR328" s="36" t="str">
        <f t="shared" si="191"/>
        <v/>
      </c>
      <c r="BS328" s="36" t="str">
        <f t="shared" si="192"/>
        <v/>
      </c>
    </row>
    <row r="329" spans="1:82" x14ac:dyDescent="0.35">
      <c r="A329" s="8">
        <v>2020</v>
      </c>
      <c r="B329" s="9">
        <v>15748</v>
      </c>
      <c r="C329" s="10" t="s">
        <v>485</v>
      </c>
      <c r="D329" s="10" t="s">
        <v>139</v>
      </c>
      <c r="E329" s="10" t="s">
        <v>95</v>
      </c>
      <c r="F329" s="11">
        <v>161.20599999999999</v>
      </c>
      <c r="G329" s="11">
        <v>6071.4129999999996</v>
      </c>
      <c r="H329" s="11">
        <v>0</v>
      </c>
      <c r="I329" s="11">
        <v>0</v>
      </c>
      <c r="J329" s="11">
        <v>6232.6189999999997</v>
      </c>
      <c r="K329" s="12">
        <v>7.5999999999999998E-2</v>
      </c>
      <c r="L329" s="12">
        <v>2.044</v>
      </c>
      <c r="M329" s="12">
        <v>0</v>
      </c>
      <c r="N329" s="12">
        <v>0</v>
      </c>
      <c r="O329" s="12">
        <v>2.12</v>
      </c>
      <c r="P329" s="13">
        <v>1663.164</v>
      </c>
      <c r="Q329" s="13">
        <v>57434.94</v>
      </c>
      <c r="R329" s="13">
        <v>0</v>
      </c>
      <c r="S329" s="13">
        <v>0</v>
      </c>
      <c r="T329" s="13">
        <v>59098.103999999999</v>
      </c>
      <c r="U329" s="14">
        <v>7.5999999999999998E-2</v>
      </c>
      <c r="V329" s="14">
        <v>2.044</v>
      </c>
      <c r="W329" s="14">
        <v>0</v>
      </c>
      <c r="X329" s="14">
        <v>0</v>
      </c>
      <c r="Y329" s="14">
        <v>2.12</v>
      </c>
      <c r="Z329" s="11">
        <v>58.6</v>
      </c>
      <c r="AA329" s="11">
        <v>391.85</v>
      </c>
      <c r="AB329" s="11">
        <v>0</v>
      </c>
      <c r="AC329" s="11">
        <v>0</v>
      </c>
      <c r="AD329" s="11">
        <v>450.45</v>
      </c>
      <c r="AE329" s="11">
        <v>23.46</v>
      </c>
      <c r="AF329" s="11">
        <v>162.02000000000001</v>
      </c>
      <c r="AG329" s="11">
        <v>0</v>
      </c>
      <c r="AH329" s="11">
        <v>0</v>
      </c>
      <c r="AI329" s="11">
        <v>185.48</v>
      </c>
      <c r="AJ329" s="13">
        <v>58.6</v>
      </c>
      <c r="AK329" s="13">
        <v>391.85</v>
      </c>
      <c r="AL329" s="13">
        <v>0</v>
      </c>
      <c r="AM329" s="13">
        <v>0</v>
      </c>
      <c r="AN329" s="13">
        <v>450.45</v>
      </c>
      <c r="AO329" s="13">
        <v>23.46</v>
      </c>
      <c r="AP329" s="13">
        <v>162.02000000000001</v>
      </c>
      <c r="AQ329" s="13">
        <v>0</v>
      </c>
      <c r="AR329" s="13">
        <v>0</v>
      </c>
      <c r="AS329" s="13">
        <v>185.48</v>
      </c>
      <c r="AT329" s="15">
        <v>10.32</v>
      </c>
      <c r="AU329" s="15">
        <v>9.4600000000000009</v>
      </c>
      <c r="AV329" s="15" t="s">
        <v>25</v>
      </c>
      <c r="AW329" s="15" t="s">
        <v>25</v>
      </c>
      <c r="AX329" s="10" t="s">
        <v>486</v>
      </c>
      <c r="AY329" s="10" t="str">
        <f>IFERROR(VLOOKUP(B329,Sales!$B$4:$H$2834,7,FALSE),"Not Found")</f>
        <v>Municipal</v>
      </c>
      <c r="AZ329" s="30">
        <f>IFERROR(SUMIFS(Sales!$K$4:$K$2834,Sales!$B$4:$B$2834,$B329,Sales!$G$4:$G$2834,$D329),"")</f>
        <v>258485</v>
      </c>
      <c r="BA329" s="30">
        <f>IFERROR(SUMIFS(Sales!$N$4:$N$2834,Sales!$B$4:$B$2834,$B329,Sales!$G$4:$G$2834,$D329),"")</f>
        <v>389401</v>
      </c>
      <c r="BB329" s="30">
        <f>IFERROR(SUMIFS(Sales!$Q$4:$Q$2834,Sales!$B$4:$B$2834,$B329,Sales!$G$4:$G$2834,$D329),"")</f>
        <v>0</v>
      </c>
      <c r="BC329" s="30">
        <f t="shared" si="183"/>
        <v>647886</v>
      </c>
      <c r="BD329" s="33"/>
      <c r="BE329" s="35">
        <f t="shared" si="184"/>
        <v>6.2365707874731608E-4</v>
      </c>
      <c r="BF329" s="35">
        <f t="shared" si="185"/>
        <v>1.5591672851379424E-2</v>
      </c>
      <c r="BG329" s="35" t="str">
        <f t="shared" si="186"/>
        <v/>
      </c>
      <c r="BH329" s="35">
        <f t="shared" si="187"/>
        <v>9.6199315929036897E-3</v>
      </c>
      <c r="BJ329" s="31">
        <f>IFERROR(SUMIFS(Sales!$J$4:$J$2834,Sales!$B$4:$B$2834,$B329,Sales!$G$4:$G$2834,$D329),"")</f>
        <v>38121</v>
      </c>
      <c r="BK329" s="31">
        <f>IFERROR(SUMIFS(Sales!$M$4:$M$2834,Sales!$B$4:$B$2834,$B329,Sales!$G$4:$G$2834,$D329),"")</f>
        <v>45981</v>
      </c>
      <c r="BL329" s="31">
        <f>IFERROR(SUMIFS(Sales!$P$4:$P$2834,Sales!$B$4:$B$2834,$B329,Sales!$G$4:$G$2834,$D329),"")</f>
        <v>0</v>
      </c>
      <c r="BM329" s="31">
        <f t="shared" si="188"/>
        <v>84102</v>
      </c>
      <c r="BP329" s="36">
        <f t="shared" si="189"/>
        <v>0.71411162563977582</v>
      </c>
      <c r="BQ329" s="36">
        <f t="shared" si="190"/>
        <v>0.28588837436022424</v>
      </c>
      <c r="BR329" s="36">
        <f t="shared" si="191"/>
        <v>0.70747648365139837</v>
      </c>
      <c r="BS329" s="36">
        <f t="shared" si="192"/>
        <v>0.29252351634860169</v>
      </c>
    </row>
    <row r="330" spans="1:82" x14ac:dyDescent="0.35">
      <c r="A330" s="8">
        <v>2020</v>
      </c>
      <c r="B330" s="9">
        <v>15776</v>
      </c>
      <c r="C330" s="10" t="s">
        <v>487</v>
      </c>
      <c r="D330" s="10" t="s">
        <v>118</v>
      </c>
      <c r="E330" s="10" t="s">
        <v>223</v>
      </c>
      <c r="F330" s="11" t="s">
        <v>25</v>
      </c>
      <c r="G330" s="11">
        <v>5667.701</v>
      </c>
      <c r="H330" s="11" t="s">
        <v>25</v>
      </c>
      <c r="I330" s="11" t="s">
        <v>25</v>
      </c>
      <c r="J330" s="11">
        <v>5667.701</v>
      </c>
      <c r="K330" s="12" t="s">
        <v>25</v>
      </c>
      <c r="L330" s="12">
        <v>0.64700000000000002</v>
      </c>
      <c r="M330" s="12" t="s">
        <v>25</v>
      </c>
      <c r="N330" s="12" t="s">
        <v>25</v>
      </c>
      <c r="O330" s="12">
        <v>0.64700000000000002</v>
      </c>
      <c r="P330" s="13" t="s">
        <v>25</v>
      </c>
      <c r="Q330" s="13">
        <v>464301.027</v>
      </c>
      <c r="R330" s="13" t="s">
        <v>25</v>
      </c>
      <c r="S330" s="13" t="s">
        <v>25</v>
      </c>
      <c r="T330" s="13">
        <v>464301.027</v>
      </c>
      <c r="U330" s="14" t="s">
        <v>25</v>
      </c>
      <c r="V330" s="14">
        <v>0.64700000000000002</v>
      </c>
      <c r="W330" s="14" t="s">
        <v>25</v>
      </c>
      <c r="X330" s="14" t="s">
        <v>25</v>
      </c>
      <c r="Y330" s="14">
        <v>0.64700000000000002</v>
      </c>
      <c r="Z330" s="11" t="s">
        <v>25</v>
      </c>
      <c r="AA330" s="11" t="s">
        <v>25</v>
      </c>
      <c r="AB330" s="11" t="s">
        <v>25</v>
      </c>
      <c r="AC330" s="11" t="s">
        <v>25</v>
      </c>
      <c r="AD330" s="11" t="s">
        <v>25</v>
      </c>
      <c r="AE330" s="11" t="s">
        <v>25</v>
      </c>
      <c r="AF330" s="11">
        <v>443.56799999999998</v>
      </c>
      <c r="AG330" s="11" t="s">
        <v>25</v>
      </c>
      <c r="AH330" s="11" t="s">
        <v>25</v>
      </c>
      <c r="AI330" s="11">
        <v>443.56799999999998</v>
      </c>
      <c r="AJ330" s="13" t="s">
        <v>25</v>
      </c>
      <c r="AK330" s="13" t="s">
        <v>25</v>
      </c>
      <c r="AL330" s="13" t="s">
        <v>25</v>
      </c>
      <c r="AM330" s="13" t="s">
        <v>25</v>
      </c>
      <c r="AN330" s="13" t="s">
        <v>25</v>
      </c>
      <c r="AO330" s="13" t="s">
        <v>25</v>
      </c>
      <c r="AP330" s="13">
        <v>2217.8420000000001</v>
      </c>
      <c r="AQ330" s="13" t="s">
        <v>25</v>
      </c>
      <c r="AR330" s="13" t="s">
        <v>25</v>
      </c>
      <c r="AS330" s="13">
        <v>2217.8420000000001</v>
      </c>
      <c r="AT330" s="15" t="s">
        <v>25</v>
      </c>
      <c r="AU330" s="15">
        <v>15.01</v>
      </c>
      <c r="AV330" s="15" t="s">
        <v>25</v>
      </c>
      <c r="AW330" s="15" t="s">
        <v>25</v>
      </c>
      <c r="AX330" s="10" t="s">
        <v>6</v>
      </c>
      <c r="AY330" s="10" t="str">
        <f>IFERROR(VLOOKUP(B330,Sales!$B$4:$H$2834,7,FALSE),"Not Found")</f>
        <v>Municipal</v>
      </c>
      <c r="AZ330" s="30">
        <f>IFERROR(SUMIFS(Sales!$K$4:$K$2834,Sales!$B$4:$B$2834,$B330,Sales!$G$4:$G$2834,$D330),"")</f>
        <v>111</v>
      </c>
      <c r="BA330" s="30">
        <f>IFERROR(SUMIFS(Sales!$N$4:$N$2834,Sales!$B$4:$B$2834,$B330,Sales!$G$4:$G$2834,$D330),"")</f>
        <v>1081057</v>
      </c>
      <c r="BB330" s="30">
        <f>IFERROR(SUMIFS(Sales!$Q$4:$Q$2834,Sales!$B$4:$B$2834,$B330,Sales!$G$4:$G$2834,$D330),"")</f>
        <v>0</v>
      </c>
      <c r="BC330" s="30">
        <f t="shared" si="183"/>
        <v>1081168</v>
      </c>
      <c r="BD330" s="33"/>
      <c r="BE330" s="35" t="str">
        <f t="shared" si="184"/>
        <v/>
      </c>
      <c r="BF330" s="35">
        <f t="shared" si="185"/>
        <v>5.2427402070381116E-3</v>
      </c>
      <c r="BG330" s="35" t="str">
        <f t="shared" si="186"/>
        <v/>
      </c>
      <c r="BH330" s="35">
        <f t="shared" si="187"/>
        <v>5.2422019519630624E-3</v>
      </c>
      <c r="BJ330" s="31">
        <f>IFERROR(SUMIFS(Sales!$J$4:$J$2834,Sales!$B$4:$B$2834,$B330,Sales!$G$4:$G$2834,$D330),"")</f>
        <v>12</v>
      </c>
      <c r="BK330" s="31">
        <f>IFERROR(SUMIFS(Sales!$M$4:$M$2834,Sales!$B$4:$B$2834,$B330,Sales!$G$4:$G$2834,$D330),"")</f>
        <v>88732</v>
      </c>
      <c r="BL330" s="31">
        <f>IFERROR(SUMIFS(Sales!$P$4:$P$2834,Sales!$B$4:$B$2834,$B330,Sales!$G$4:$G$2834,$D330),"")</f>
        <v>0</v>
      </c>
      <c r="BM330" s="31">
        <f t="shared" si="188"/>
        <v>88744</v>
      </c>
      <c r="BP330" s="36" t="str">
        <f t="shared" si="189"/>
        <v/>
      </c>
      <c r="BQ330" s="36" t="str">
        <f t="shared" si="190"/>
        <v/>
      </c>
      <c r="BR330" s="36" t="str">
        <f t="shared" si="191"/>
        <v/>
      </c>
      <c r="BS330" s="36" t="str">
        <f t="shared" si="192"/>
        <v/>
      </c>
    </row>
    <row r="331" spans="1:82" x14ac:dyDescent="0.35">
      <c r="A331" s="8">
        <v>2020</v>
      </c>
      <c r="B331" s="9">
        <v>15783</v>
      </c>
      <c r="C331" s="10" t="s">
        <v>488</v>
      </c>
      <c r="D331" s="10" t="s">
        <v>32</v>
      </c>
      <c r="E331" s="10" t="s">
        <v>379</v>
      </c>
      <c r="F331" s="11">
        <v>783</v>
      </c>
      <c r="G331" s="11">
        <v>3266</v>
      </c>
      <c r="H331" s="11">
        <v>0</v>
      </c>
      <c r="I331" s="11">
        <v>0</v>
      </c>
      <c r="J331" s="11">
        <v>4049</v>
      </c>
      <c r="K331" s="12">
        <v>0.108</v>
      </c>
      <c r="L331" s="12">
        <v>1</v>
      </c>
      <c r="M331" s="12">
        <v>0</v>
      </c>
      <c r="N331" s="12">
        <v>0</v>
      </c>
      <c r="O331" s="12">
        <v>1.1080000000000001</v>
      </c>
      <c r="P331" s="13">
        <v>10704</v>
      </c>
      <c r="Q331" s="13">
        <v>27607</v>
      </c>
      <c r="R331" s="13">
        <v>0</v>
      </c>
      <c r="S331" s="13">
        <v>0</v>
      </c>
      <c r="T331" s="13">
        <v>38311</v>
      </c>
      <c r="U331" s="14">
        <v>0.108</v>
      </c>
      <c r="V331" s="14">
        <v>1</v>
      </c>
      <c r="W331" s="14">
        <v>0</v>
      </c>
      <c r="X331" s="14">
        <v>0</v>
      </c>
      <c r="Y331" s="14">
        <v>1.1080000000000001</v>
      </c>
      <c r="Z331" s="11">
        <v>854</v>
      </c>
      <c r="AA331" s="11">
        <v>485</v>
      </c>
      <c r="AB331" s="11">
        <v>0</v>
      </c>
      <c r="AC331" s="11">
        <v>0</v>
      </c>
      <c r="AD331" s="11">
        <v>1339</v>
      </c>
      <c r="AE331" s="11">
        <v>258</v>
      </c>
      <c r="AF331" s="11">
        <v>95</v>
      </c>
      <c r="AG331" s="11">
        <v>0</v>
      </c>
      <c r="AH331" s="11">
        <v>0</v>
      </c>
      <c r="AI331" s="11">
        <v>353</v>
      </c>
      <c r="AJ331" s="13">
        <v>854</v>
      </c>
      <c r="AK331" s="13">
        <v>485</v>
      </c>
      <c r="AL331" s="13">
        <v>0</v>
      </c>
      <c r="AM331" s="13">
        <v>0</v>
      </c>
      <c r="AN331" s="13">
        <v>1339</v>
      </c>
      <c r="AO331" s="13">
        <v>258</v>
      </c>
      <c r="AP331" s="13">
        <v>95</v>
      </c>
      <c r="AQ331" s="13">
        <v>0</v>
      </c>
      <c r="AR331" s="13">
        <v>0</v>
      </c>
      <c r="AS331" s="13">
        <v>353</v>
      </c>
      <c r="AT331" s="15">
        <v>14.475</v>
      </c>
      <c r="AU331" s="15">
        <v>10.788</v>
      </c>
      <c r="AV331" s="15">
        <v>0</v>
      </c>
      <c r="AW331" s="15">
        <v>0</v>
      </c>
      <c r="AX331" s="10" t="s">
        <v>6</v>
      </c>
      <c r="AY331" s="10" t="str">
        <f>IFERROR(VLOOKUP(B331,Sales!$B$4:$H$2834,7,FALSE),"Not Found")</f>
        <v>Municipal</v>
      </c>
      <c r="AZ331" s="30">
        <f>IFERROR(SUMIFS(Sales!$K$4:$K$2834,Sales!$B$4:$B$2834,$B331,Sales!$G$4:$G$2834,$D331),"")</f>
        <v>383013</v>
      </c>
      <c r="BA331" s="30">
        <f>IFERROR(SUMIFS(Sales!$N$4:$N$2834,Sales!$B$4:$B$2834,$B331,Sales!$G$4:$G$2834,$D331),"")</f>
        <v>341907</v>
      </c>
      <c r="BB331" s="30">
        <f>IFERROR(SUMIFS(Sales!$Q$4:$Q$2834,Sales!$B$4:$B$2834,$B331,Sales!$G$4:$G$2834,$D331),"")</f>
        <v>11599</v>
      </c>
      <c r="BC331" s="30">
        <f t="shared" si="183"/>
        <v>736519</v>
      </c>
      <c r="BD331" s="33"/>
      <c r="BE331" s="35">
        <f t="shared" si="184"/>
        <v>2.0443170336254903E-3</v>
      </c>
      <c r="BF331" s="35">
        <f t="shared" si="185"/>
        <v>9.5523051590052262E-3</v>
      </c>
      <c r="BG331" s="35">
        <f t="shared" si="186"/>
        <v>0</v>
      </c>
      <c r="BH331" s="35">
        <f t="shared" si="187"/>
        <v>5.4974820744610794E-3</v>
      </c>
      <c r="BJ331" s="31">
        <f>IFERROR(SUMIFS(Sales!$J$4:$J$2834,Sales!$B$4:$B$2834,$B331,Sales!$G$4:$G$2834,$D331),"")</f>
        <v>64588</v>
      </c>
      <c r="BK331" s="31">
        <f>IFERROR(SUMIFS(Sales!$M$4:$M$2834,Sales!$B$4:$B$2834,$B331,Sales!$G$4:$G$2834,$D331),"")</f>
        <v>54231</v>
      </c>
      <c r="BL331" s="31">
        <f>IFERROR(SUMIFS(Sales!$P$4:$P$2834,Sales!$B$4:$B$2834,$B331,Sales!$G$4:$G$2834,$D331),"")</f>
        <v>2096</v>
      </c>
      <c r="BM331" s="31">
        <f t="shared" si="188"/>
        <v>120915</v>
      </c>
      <c r="BP331" s="36">
        <f t="shared" si="189"/>
        <v>0.76798561151079137</v>
      </c>
      <c r="BQ331" s="36">
        <f t="shared" si="190"/>
        <v>0.23201438848920863</v>
      </c>
      <c r="BR331" s="36">
        <f t="shared" si="191"/>
        <v>0.83620689655172409</v>
      </c>
      <c r="BS331" s="36">
        <f t="shared" si="192"/>
        <v>0.16379310344827586</v>
      </c>
    </row>
    <row r="332" spans="1:82" x14ac:dyDescent="0.35">
      <c r="A332" s="8">
        <v>2020</v>
      </c>
      <c r="B332" s="9">
        <v>15979</v>
      </c>
      <c r="C332" s="10" t="s">
        <v>489</v>
      </c>
      <c r="D332" s="10" t="s">
        <v>74</v>
      </c>
      <c r="E332" s="10" t="s">
        <v>75</v>
      </c>
      <c r="F332" s="11">
        <v>824</v>
      </c>
      <c r="G332" s="11">
        <v>324</v>
      </c>
      <c r="H332" s="11">
        <v>1569</v>
      </c>
      <c r="I332" s="11" t="s">
        <v>25</v>
      </c>
      <c r="J332" s="11">
        <v>2717</v>
      </c>
      <c r="K332" s="12">
        <v>9.4E-2</v>
      </c>
      <c r="L332" s="12">
        <v>1E-3</v>
      </c>
      <c r="M332" s="12">
        <v>0.17899999999999999</v>
      </c>
      <c r="N332" s="12" t="s">
        <v>25</v>
      </c>
      <c r="O332" s="12">
        <v>0.27400000000000002</v>
      </c>
      <c r="P332" s="13">
        <v>16741</v>
      </c>
      <c r="Q332" s="13">
        <v>3706</v>
      </c>
      <c r="R332" s="13">
        <v>31371</v>
      </c>
      <c r="S332" s="13" t="s">
        <v>25</v>
      </c>
      <c r="T332" s="13">
        <v>51818</v>
      </c>
      <c r="U332" s="14">
        <v>9.4E-2</v>
      </c>
      <c r="V332" s="14">
        <v>1E-3</v>
      </c>
      <c r="W332" s="14">
        <v>0.17899999999999999</v>
      </c>
      <c r="X332" s="14" t="s">
        <v>25</v>
      </c>
      <c r="Y332" s="14">
        <v>0.27400000000000002</v>
      </c>
      <c r="Z332" s="11">
        <v>411</v>
      </c>
      <c r="AA332" s="11">
        <v>81</v>
      </c>
      <c r="AB332" s="11">
        <v>185</v>
      </c>
      <c r="AC332" s="11" t="s">
        <v>25</v>
      </c>
      <c r="AD332" s="11">
        <v>677</v>
      </c>
      <c r="AE332" s="11" t="s">
        <v>25</v>
      </c>
      <c r="AF332" s="11" t="s">
        <v>25</v>
      </c>
      <c r="AG332" s="11" t="s">
        <v>25</v>
      </c>
      <c r="AH332" s="11" t="s">
        <v>25</v>
      </c>
      <c r="AI332" s="11" t="s">
        <v>25</v>
      </c>
      <c r="AJ332" s="13">
        <v>411</v>
      </c>
      <c r="AK332" s="13">
        <v>81</v>
      </c>
      <c r="AL332" s="13">
        <v>185</v>
      </c>
      <c r="AM332" s="13" t="s">
        <v>25</v>
      </c>
      <c r="AN332" s="13">
        <v>677</v>
      </c>
      <c r="AO332" s="13" t="s">
        <v>25</v>
      </c>
      <c r="AP332" s="13" t="s">
        <v>25</v>
      </c>
      <c r="AQ332" s="13" t="s">
        <v>25</v>
      </c>
      <c r="AR332" s="13" t="s">
        <v>25</v>
      </c>
      <c r="AS332" s="13" t="s">
        <v>25</v>
      </c>
      <c r="AT332" s="15">
        <v>20.32</v>
      </c>
      <c r="AU332" s="15">
        <v>11.45</v>
      </c>
      <c r="AV332" s="15">
        <v>20</v>
      </c>
      <c r="AW332" s="15" t="s">
        <v>25</v>
      </c>
      <c r="AX332" s="10" t="s">
        <v>6</v>
      </c>
      <c r="AY332" s="10" t="str">
        <f>IFERROR(VLOOKUP(B332,Sales!$B$4:$H$2834,7,FALSE),"Not Found")</f>
        <v>Municipal</v>
      </c>
      <c r="AZ332" s="30">
        <f>IFERROR(SUMIFS(Sales!$K$4:$K$2834,Sales!$B$4:$B$2834,$B332,Sales!$G$4:$G$2834,$D332),"")</f>
        <v>348079</v>
      </c>
      <c r="BA332" s="30">
        <f>IFERROR(SUMIFS(Sales!$N$4:$N$2834,Sales!$B$4:$B$2834,$B332,Sales!$G$4:$G$2834,$D332),"")</f>
        <v>383410</v>
      </c>
      <c r="BB332" s="30">
        <f>IFERROR(SUMIFS(Sales!$Q$4:$Q$2834,Sales!$B$4:$B$2834,$B332,Sales!$G$4:$G$2834,$D332),"")</f>
        <v>174573</v>
      </c>
      <c r="BC332" s="30">
        <f t="shared" si="183"/>
        <v>906062</v>
      </c>
      <c r="BD332" s="33"/>
      <c r="BE332" s="35">
        <f t="shared" si="184"/>
        <v>2.3672786924807299E-3</v>
      </c>
      <c r="BF332" s="35">
        <f t="shared" si="185"/>
        <v>8.450483816280222E-4</v>
      </c>
      <c r="BG332" s="35">
        <f t="shared" si="186"/>
        <v>8.9876441374095659E-3</v>
      </c>
      <c r="BH332" s="35">
        <f t="shared" si="187"/>
        <v>2.998691038803084E-3</v>
      </c>
      <c r="BJ332" s="31">
        <f>IFERROR(SUMIFS(Sales!$J$4:$J$2834,Sales!$B$4:$B$2834,$B332,Sales!$G$4:$G$2834,$D332),"")</f>
        <v>34762</v>
      </c>
      <c r="BK332" s="31">
        <f>IFERROR(SUMIFS(Sales!$M$4:$M$2834,Sales!$B$4:$B$2834,$B332,Sales!$G$4:$G$2834,$D332),"")</f>
        <v>25984</v>
      </c>
      <c r="BL332" s="31">
        <f>IFERROR(SUMIFS(Sales!$P$4:$P$2834,Sales!$B$4:$B$2834,$B332,Sales!$G$4:$G$2834,$D332),"")</f>
        <v>10790</v>
      </c>
      <c r="BM332" s="31">
        <f t="shared" si="188"/>
        <v>71536</v>
      </c>
      <c r="BP332" s="36" t="str">
        <f t="shared" si="189"/>
        <v/>
      </c>
      <c r="BQ332" s="36" t="str">
        <f t="shared" si="190"/>
        <v/>
      </c>
      <c r="BR332" s="36" t="str">
        <f t="shared" si="191"/>
        <v/>
      </c>
      <c r="BS332" s="36" t="str">
        <f t="shared" si="192"/>
        <v/>
      </c>
    </row>
    <row r="333" spans="1:82" x14ac:dyDescent="0.35">
      <c r="A333" s="8">
        <v>2020</v>
      </c>
      <c r="B333" s="9">
        <v>16060</v>
      </c>
      <c r="C333" s="10" t="s">
        <v>490</v>
      </c>
      <c r="D333" s="10" t="s">
        <v>66</v>
      </c>
      <c r="E333" s="10" t="s">
        <v>36</v>
      </c>
      <c r="F333" s="11">
        <v>787</v>
      </c>
      <c r="G333" s="11">
        <v>2488</v>
      </c>
      <c r="H333" s="11">
        <v>24</v>
      </c>
      <c r="I333" s="11">
        <v>0</v>
      </c>
      <c r="J333" s="11">
        <v>3299</v>
      </c>
      <c r="K333" s="12">
        <v>0.13600000000000001</v>
      </c>
      <c r="L333" s="12">
        <v>0.13400000000000001</v>
      </c>
      <c r="M333" s="12">
        <v>4.0000000000000001E-3</v>
      </c>
      <c r="N333" s="12">
        <v>0</v>
      </c>
      <c r="O333" s="12">
        <v>0.27400000000000002</v>
      </c>
      <c r="P333" s="13">
        <v>12057</v>
      </c>
      <c r="Q333" s="13">
        <v>30750</v>
      </c>
      <c r="R333" s="13">
        <v>352</v>
      </c>
      <c r="S333" s="13">
        <v>0</v>
      </c>
      <c r="T333" s="13">
        <v>43159</v>
      </c>
      <c r="U333" s="14">
        <v>0.13600000000000001</v>
      </c>
      <c r="V333" s="14">
        <v>0.13400000000000001</v>
      </c>
      <c r="W333" s="14">
        <v>4.0000000000000001E-3</v>
      </c>
      <c r="X333" s="14">
        <v>0</v>
      </c>
      <c r="Y333" s="14">
        <v>0.27400000000000002</v>
      </c>
      <c r="Z333" s="11">
        <v>78.08</v>
      </c>
      <c r="AA333" s="11">
        <v>75.117000000000004</v>
      </c>
      <c r="AB333" s="11">
        <v>5.6000000000000001E-2</v>
      </c>
      <c r="AC333" s="11">
        <v>0</v>
      </c>
      <c r="AD333" s="11">
        <v>153.25299999999999</v>
      </c>
      <c r="AE333" s="11">
        <v>0</v>
      </c>
      <c r="AF333" s="11">
        <v>0</v>
      </c>
      <c r="AG333" s="11">
        <v>0</v>
      </c>
      <c r="AH333" s="11">
        <v>0</v>
      </c>
      <c r="AI333" s="11">
        <v>0</v>
      </c>
      <c r="AJ333" s="13">
        <v>79.08</v>
      </c>
      <c r="AK333" s="13">
        <v>75.117000000000004</v>
      </c>
      <c r="AL333" s="13">
        <v>5.6000000000000001E-2</v>
      </c>
      <c r="AM333" s="13">
        <v>0</v>
      </c>
      <c r="AN333" s="13">
        <v>154.25299999999999</v>
      </c>
      <c r="AO333" s="13">
        <v>0</v>
      </c>
      <c r="AP333" s="13">
        <v>0</v>
      </c>
      <c r="AQ333" s="13">
        <v>0</v>
      </c>
      <c r="AR333" s="13">
        <v>0</v>
      </c>
      <c r="AS333" s="13">
        <v>0</v>
      </c>
      <c r="AT333" s="15">
        <v>15.321</v>
      </c>
      <c r="AU333" s="15">
        <v>12.359</v>
      </c>
      <c r="AV333" s="15">
        <v>14.667</v>
      </c>
      <c r="AW333" s="15">
        <v>0</v>
      </c>
      <c r="AX333" s="10" t="s">
        <v>6</v>
      </c>
      <c r="AY333" s="10" t="str">
        <f>IFERROR(VLOOKUP(B333,Sales!$B$4:$H$2834,7,FALSE),"Not Found")</f>
        <v>Cooperative</v>
      </c>
      <c r="AZ333" s="30">
        <f>IFERROR(SUMIFS(Sales!$K$4:$K$2834,Sales!$B$4:$B$2834,$B333,Sales!$G$4:$G$2834,$D333),"")</f>
        <v>228107</v>
      </c>
      <c r="BA333" s="30">
        <f>IFERROR(SUMIFS(Sales!$N$4:$N$2834,Sales!$B$4:$B$2834,$B333,Sales!$G$4:$G$2834,$D333),"")</f>
        <v>40691</v>
      </c>
      <c r="BB333" s="30">
        <f>IFERROR(SUMIFS(Sales!$Q$4:$Q$2834,Sales!$B$4:$B$2834,$B333,Sales!$G$4:$G$2834,$D333),"")</f>
        <v>12800</v>
      </c>
      <c r="BC333" s="30">
        <f t="shared" si="183"/>
        <v>281598</v>
      </c>
      <c r="BD333" s="33"/>
      <c r="BE333" s="35">
        <f t="shared" si="184"/>
        <v>3.4501352435479839E-3</v>
      </c>
      <c r="BF333" s="35">
        <f t="shared" si="185"/>
        <v>6.1143741859379222E-2</v>
      </c>
      <c r="BG333" s="35">
        <f t="shared" si="186"/>
        <v>1.8749999999999999E-3</v>
      </c>
      <c r="BH333" s="35">
        <f t="shared" si="187"/>
        <v>1.1715282068764692E-2</v>
      </c>
      <c r="BJ333" s="31">
        <f>IFERROR(SUMIFS(Sales!$J$4:$J$2834,Sales!$B$4:$B$2834,$B333,Sales!$G$4:$G$2834,$D333),"")</f>
        <v>32684.400000000001</v>
      </c>
      <c r="BK333" s="31">
        <f>IFERROR(SUMIFS(Sales!$M$4:$M$2834,Sales!$B$4:$B$2834,$B333,Sales!$G$4:$G$2834,$D333),"")</f>
        <v>4551.3</v>
      </c>
      <c r="BL333" s="31">
        <f>IFERROR(SUMIFS(Sales!$P$4:$P$2834,Sales!$B$4:$B$2834,$B333,Sales!$G$4:$G$2834,$D333),"")</f>
        <v>1137</v>
      </c>
      <c r="BM333" s="31">
        <f t="shared" si="188"/>
        <v>38372.700000000004</v>
      </c>
      <c r="BP333" s="36">
        <f t="shared" si="189"/>
        <v>1</v>
      </c>
      <c r="BQ333" s="36">
        <f t="shared" si="190"/>
        <v>0</v>
      </c>
      <c r="BR333" s="36">
        <f t="shared" si="191"/>
        <v>1</v>
      </c>
      <c r="BS333" s="36">
        <f t="shared" si="192"/>
        <v>0</v>
      </c>
    </row>
    <row r="334" spans="1:82" x14ac:dyDescent="0.35">
      <c r="A334" s="8">
        <v>2020</v>
      </c>
      <c r="B334" s="9">
        <v>16088</v>
      </c>
      <c r="C334" s="10" t="s">
        <v>491</v>
      </c>
      <c r="D334" s="10" t="s">
        <v>32</v>
      </c>
      <c r="E334" s="10" t="s">
        <v>33</v>
      </c>
      <c r="F334" s="11">
        <v>5409</v>
      </c>
      <c r="G334" s="11">
        <v>12330</v>
      </c>
      <c r="H334" s="11" t="s">
        <v>25</v>
      </c>
      <c r="I334" s="11" t="s">
        <v>25</v>
      </c>
      <c r="J334" s="11">
        <v>17739</v>
      </c>
      <c r="K334" s="12">
        <v>0.6</v>
      </c>
      <c r="L334" s="12">
        <v>1.4</v>
      </c>
      <c r="M334" s="12" t="s">
        <v>25</v>
      </c>
      <c r="N334" s="12" t="s">
        <v>25</v>
      </c>
      <c r="O334" s="12">
        <v>2</v>
      </c>
      <c r="P334" s="13">
        <v>125064</v>
      </c>
      <c r="Q334" s="13">
        <v>151807</v>
      </c>
      <c r="R334" s="13" t="s">
        <v>25</v>
      </c>
      <c r="S334" s="13" t="s">
        <v>25</v>
      </c>
      <c r="T334" s="13">
        <v>276871</v>
      </c>
      <c r="U334" s="14">
        <v>0.6</v>
      </c>
      <c r="V334" s="14">
        <v>1.4</v>
      </c>
      <c r="W334" s="14" t="s">
        <v>25</v>
      </c>
      <c r="X334" s="14" t="s">
        <v>25</v>
      </c>
      <c r="Y334" s="14">
        <v>2</v>
      </c>
      <c r="Z334" s="11">
        <v>1477.73</v>
      </c>
      <c r="AA334" s="11">
        <v>770.29399999999998</v>
      </c>
      <c r="AB334" s="11" t="s">
        <v>25</v>
      </c>
      <c r="AC334" s="11" t="s">
        <v>25</v>
      </c>
      <c r="AD334" s="11">
        <v>2248.0239999999999</v>
      </c>
      <c r="AE334" s="11" t="s">
        <v>25</v>
      </c>
      <c r="AF334" s="11" t="s">
        <v>25</v>
      </c>
      <c r="AG334" s="11" t="s">
        <v>25</v>
      </c>
      <c r="AH334" s="11" t="s">
        <v>25</v>
      </c>
      <c r="AI334" s="11" t="s">
        <v>25</v>
      </c>
      <c r="AJ334" s="13">
        <v>1477.73</v>
      </c>
      <c r="AK334" s="13">
        <v>770.29399999999998</v>
      </c>
      <c r="AL334" s="13" t="s">
        <v>25</v>
      </c>
      <c r="AM334" s="13" t="s">
        <v>25</v>
      </c>
      <c r="AN334" s="13">
        <v>2248.0239999999999</v>
      </c>
      <c r="AO334" s="13" t="s">
        <v>25</v>
      </c>
      <c r="AP334" s="13" t="s">
        <v>25</v>
      </c>
      <c r="AQ334" s="13" t="s">
        <v>25</v>
      </c>
      <c r="AR334" s="13" t="s">
        <v>25</v>
      </c>
      <c r="AS334" s="13" t="s">
        <v>25</v>
      </c>
      <c r="AT334" s="15">
        <v>23.12</v>
      </c>
      <c r="AU334" s="15">
        <v>12.31</v>
      </c>
      <c r="AV334" s="15" t="s">
        <v>25</v>
      </c>
      <c r="AW334" s="15" t="s">
        <v>25</v>
      </c>
      <c r="AX334" s="10" t="s">
        <v>6</v>
      </c>
      <c r="AY334" s="10" t="str">
        <f>IFERROR(VLOOKUP(B334,Sales!$B$4:$H$2834,7,FALSE),"Not Found")</f>
        <v>Municipal</v>
      </c>
      <c r="AZ334" s="30">
        <f>IFERROR(SUMIFS(Sales!$K$4:$K$2834,Sales!$B$4:$B$2834,$B334,Sales!$G$4:$G$2834,$D334),"")</f>
        <v>792707</v>
      </c>
      <c r="BA334" s="30">
        <f>IFERROR(SUMIFS(Sales!$N$4:$N$2834,Sales!$B$4:$B$2834,$B334,Sales!$G$4:$G$2834,$D334),"")</f>
        <v>422771</v>
      </c>
      <c r="BB334" s="30">
        <f>IFERROR(SUMIFS(Sales!$Q$4:$Q$2834,Sales!$B$4:$B$2834,$B334,Sales!$G$4:$G$2834,$D334),"")</f>
        <v>929201</v>
      </c>
      <c r="BC334" s="30">
        <f t="shared" si="183"/>
        <v>2144679</v>
      </c>
      <c r="BD334" s="33"/>
      <c r="BE334" s="35">
        <f t="shared" si="184"/>
        <v>6.8234543154027903E-3</v>
      </c>
      <c r="BF334" s="35">
        <f t="shared" si="185"/>
        <v>2.916472511123043E-2</v>
      </c>
      <c r="BG334" s="35" t="str">
        <f t="shared" si="186"/>
        <v/>
      </c>
      <c r="BH334" s="35">
        <f t="shared" si="187"/>
        <v>8.2711678530913019E-3</v>
      </c>
      <c r="BJ334" s="31">
        <f>IFERROR(SUMIFS(Sales!$J$4:$J$2834,Sales!$B$4:$B$2834,$B334,Sales!$G$4:$G$2834,$D334),"")</f>
        <v>134402</v>
      </c>
      <c r="BK334" s="31">
        <f>IFERROR(SUMIFS(Sales!$M$4:$M$2834,Sales!$B$4:$B$2834,$B334,Sales!$G$4:$G$2834,$D334),"")</f>
        <v>72895</v>
      </c>
      <c r="BL334" s="31">
        <f>IFERROR(SUMIFS(Sales!$P$4:$P$2834,Sales!$B$4:$B$2834,$B334,Sales!$G$4:$G$2834,$D334),"")</f>
        <v>115287</v>
      </c>
      <c r="BM334" s="31">
        <f t="shared" si="188"/>
        <v>322584</v>
      </c>
      <c r="BP334" s="36" t="str">
        <f t="shared" si="189"/>
        <v/>
      </c>
      <c r="BQ334" s="36" t="str">
        <f t="shared" si="190"/>
        <v/>
      </c>
      <c r="BR334" s="36" t="str">
        <f t="shared" si="191"/>
        <v/>
      </c>
      <c r="BS334" s="36" t="str">
        <f t="shared" si="192"/>
        <v/>
      </c>
    </row>
    <row r="335" spans="1:82" x14ac:dyDescent="0.35">
      <c r="A335" s="8">
        <v>2020</v>
      </c>
      <c r="B335" s="9">
        <v>16101</v>
      </c>
      <c r="C335" s="10" t="s">
        <v>492</v>
      </c>
      <c r="D335" s="10" t="s">
        <v>87</v>
      </c>
      <c r="E335" s="10" t="s">
        <v>45</v>
      </c>
      <c r="F335" s="11">
        <v>216.20699999999999</v>
      </c>
      <c r="G335" s="11" t="s">
        <v>25</v>
      </c>
      <c r="H335" s="11" t="s">
        <v>25</v>
      </c>
      <c r="I335" s="11" t="s">
        <v>25</v>
      </c>
      <c r="J335" s="11">
        <v>216.20699999999999</v>
      </c>
      <c r="K335" s="12">
        <v>0.1</v>
      </c>
      <c r="L335" s="12" t="s">
        <v>25</v>
      </c>
      <c r="M335" s="12" t="s">
        <v>25</v>
      </c>
      <c r="N335" s="12" t="s">
        <v>25</v>
      </c>
      <c r="O335" s="12">
        <v>0.1</v>
      </c>
      <c r="P335" s="13">
        <v>3243</v>
      </c>
      <c r="Q335" s="13" t="s">
        <v>25</v>
      </c>
      <c r="R335" s="13" t="s">
        <v>25</v>
      </c>
      <c r="S335" s="13" t="s">
        <v>25</v>
      </c>
      <c r="T335" s="13">
        <v>3243</v>
      </c>
      <c r="U335" s="14">
        <v>0.1</v>
      </c>
      <c r="V335" s="14" t="s">
        <v>25</v>
      </c>
      <c r="W335" s="14" t="s">
        <v>25</v>
      </c>
      <c r="X335" s="14" t="s">
        <v>25</v>
      </c>
      <c r="Y335" s="14">
        <v>0.1</v>
      </c>
      <c r="Z335" s="11">
        <v>490</v>
      </c>
      <c r="AA335" s="11" t="s">
        <v>25</v>
      </c>
      <c r="AB335" s="11" t="s">
        <v>25</v>
      </c>
      <c r="AC335" s="11" t="s">
        <v>25</v>
      </c>
      <c r="AD335" s="11">
        <v>490</v>
      </c>
      <c r="AE335" s="11">
        <v>30</v>
      </c>
      <c r="AF335" s="11" t="s">
        <v>25</v>
      </c>
      <c r="AG335" s="11" t="s">
        <v>25</v>
      </c>
      <c r="AH335" s="11" t="s">
        <v>25</v>
      </c>
      <c r="AI335" s="11">
        <v>30</v>
      </c>
      <c r="AJ335" s="13">
        <v>490</v>
      </c>
      <c r="AK335" s="13" t="s">
        <v>25</v>
      </c>
      <c r="AL335" s="13" t="s">
        <v>25</v>
      </c>
      <c r="AM335" s="13" t="s">
        <v>25</v>
      </c>
      <c r="AN335" s="13">
        <v>490</v>
      </c>
      <c r="AO335" s="13">
        <v>30</v>
      </c>
      <c r="AP335" s="13" t="s">
        <v>25</v>
      </c>
      <c r="AQ335" s="13" t="s">
        <v>25</v>
      </c>
      <c r="AR335" s="13" t="s">
        <v>25</v>
      </c>
      <c r="AS335" s="13">
        <v>30</v>
      </c>
      <c r="AT335" s="15">
        <v>15</v>
      </c>
      <c r="AU335" s="15" t="s">
        <v>25</v>
      </c>
      <c r="AV335" s="15" t="s">
        <v>25</v>
      </c>
      <c r="AW335" s="15" t="s">
        <v>25</v>
      </c>
      <c r="AX335" s="10" t="s">
        <v>6</v>
      </c>
      <c r="AY335" s="10" t="str">
        <f>IFERROR(VLOOKUP(B335,Sales!$B$4:$H$2834,7,FALSE),"Not Found")</f>
        <v>Cooperative</v>
      </c>
      <c r="AZ335" s="30">
        <f>IFERROR(SUMIFS(Sales!$K$4:$K$2834,Sales!$B$4:$B$2834,$B335,Sales!$G$4:$G$2834,$D335),"")</f>
        <v>162029</v>
      </c>
      <c r="BA335" s="30">
        <f>IFERROR(SUMIFS(Sales!$N$4:$N$2834,Sales!$B$4:$B$2834,$B335,Sales!$G$4:$G$2834,$D335),"")</f>
        <v>60432</v>
      </c>
      <c r="BB335" s="30">
        <f>IFERROR(SUMIFS(Sales!$Q$4:$Q$2834,Sales!$B$4:$B$2834,$B335,Sales!$G$4:$G$2834,$D335),"")</f>
        <v>34374</v>
      </c>
      <c r="BC335" s="30">
        <f t="shared" si="183"/>
        <v>256835</v>
      </c>
      <c r="BD335" s="33"/>
      <c r="BE335" s="35">
        <f t="shared" si="184"/>
        <v>1.3343722420060607E-3</v>
      </c>
      <c r="BF335" s="35" t="str">
        <f t="shared" si="185"/>
        <v/>
      </c>
      <c r="BG335" s="35" t="str">
        <f t="shared" si="186"/>
        <v/>
      </c>
      <c r="BH335" s="35">
        <f t="shared" si="187"/>
        <v>8.4181283703545077E-4</v>
      </c>
      <c r="BJ335" s="31">
        <f>IFERROR(SUMIFS(Sales!$J$4:$J$2834,Sales!$B$4:$B$2834,$B335,Sales!$G$4:$G$2834,$D335),"")</f>
        <v>27060</v>
      </c>
      <c r="BK335" s="31">
        <f>IFERROR(SUMIFS(Sales!$M$4:$M$2834,Sales!$B$4:$B$2834,$B335,Sales!$G$4:$G$2834,$D335),"")</f>
        <v>8677</v>
      </c>
      <c r="BL335" s="31">
        <f>IFERROR(SUMIFS(Sales!$P$4:$P$2834,Sales!$B$4:$B$2834,$B335,Sales!$G$4:$G$2834,$D335),"")</f>
        <v>2972</v>
      </c>
      <c r="BM335" s="31">
        <f t="shared" si="188"/>
        <v>38709</v>
      </c>
      <c r="BP335" s="36">
        <f t="shared" si="189"/>
        <v>0.94230769230769229</v>
      </c>
      <c r="BQ335" s="36">
        <f t="shared" si="190"/>
        <v>5.7692307692307696E-2</v>
      </c>
      <c r="BR335" s="36" t="str">
        <f t="shared" si="191"/>
        <v/>
      </c>
      <c r="BS335" s="36" t="str">
        <f t="shared" si="192"/>
        <v/>
      </c>
    </row>
    <row r="336" spans="1:82" x14ac:dyDescent="0.35">
      <c r="A336" s="8">
        <v>2020</v>
      </c>
      <c r="B336" s="9">
        <v>16181</v>
      </c>
      <c r="C336" s="10" t="s">
        <v>493</v>
      </c>
      <c r="D336" s="10" t="s">
        <v>35</v>
      </c>
      <c r="E336" s="10" t="s">
        <v>36</v>
      </c>
      <c r="F336" s="11">
        <v>3185</v>
      </c>
      <c r="G336" s="11">
        <v>13305</v>
      </c>
      <c r="H336" s="11">
        <v>4212</v>
      </c>
      <c r="I336" s="11" t="s">
        <v>25</v>
      </c>
      <c r="J336" s="11">
        <v>20702</v>
      </c>
      <c r="K336" s="12">
        <v>0.73</v>
      </c>
      <c r="L336" s="12">
        <v>1.61</v>
      </c>
      <c r="M336" s="12">
        <v>0.6</v>
      </c>
      <c r="N336" s="12" t="s">
        <v>25</v>
      </c>
      <c r="O336" s="12">
        <v>2.94</v>
      </c>
      <c r="P336" s="13">
        <v>36556</v>
      </c>
      <c r="Q336" s="13">
        <v>120175</v>
      </c>
      <c r="R336" s="13">
        <v>72359</v>
      </c>
      <c r="S336" s="13" t="s">
        <v>25</v>
      </c>
      <c r="T336" s="13">
        <v>229090</v>
      </c>
      <c r="U336" s="14">
        <v>0.73</v>
      </c>
      <c r="V336" s="14">
        <v>1.61</v>
      </c>
      <c r="W336" s="14">
        <v>0.6</v>
      </c>
      <c r="X336" s="14" t="s">
        <v>25</v>
      </c>
      <c r="Y336" s="14">
        <v>2.94</v>
      </c>
      <c r="Z336" s="11">
        <v>452</v>
      </c>
      <c r="AA336" s="11">
        <v>1032</v>
      </c>
      <c r="AB336" s="11">
        <v>145</v>
      </c>
      <c r="AC336" s="11" t="s">
        <v>25</v>
      </c>
      <c r="AD336" s="11">
        <v>1629</v>
      </c>
      <c r="AE336" s="11">
        <v>184</v>
      </c>
      <c r="AF336" s="11">
        <v>369</v>
      </c>
      <c r="AG336" s="11">
        <v>52</v>
      </c>
      <c r="AH336" s="11" t="s">
        <v>25</v>
      </c>
      <c r="AI336" s="11">
        <v>605</v>
      </c>
      <c r="AJ336" s="13">
        <v>452</v>
      </c>
      <c r="AK336" s="13">
        <v>1032</v>
      </c>
      <c r="AL336" s="13">
        <v>145</v>
      </c>
      <c r="AM336" s="13" t="s">
        <v>25</v>
      </c>
      <c r="AN336" s="13">
        <v>1629</v>
      </c>
      <c r="AO336" s="13">
        <v>184</v>
      </c>
      <c r="AP336" s="13">
        <v>369</v>
      </c>
      <c r="AQ336" s="13">
        <v>52</v>
      </c>
      <c r="AR336" s="13" t="s">
        <v>25</v>
      </c>
      <c r="AS336" s="13">
        <v>605</v>
      </c>
      <c r="AT336" s="15">
        <v>10</v>
      </c>
      <c r="AU336" s="15">
        <v>10</v>
      </c>
      <c r="AV336" s="15">
        <v>10</v>
      </c>
      <c r="AW336" s="15" t="s">
        <v>25</v>
      </c>
      <c r="AX336" s="10" t="s">
        <v>6</v>
      </c>
      <c r="AY336" s="10" t="str">
        <f>IFERROR(VLOOKUP(B336,Sales!$B$4:$H$2834,7,FALSE),"Not Found")</f>
        <v>Municipal</v>
      </c>
      <c r="AZ336" s="30">
        <f>IFERROR(SUMIFS(Sales!$K$4:$K$2834,Sales!$B$4:$B$2834,$B336,Sales!$G$4:$G$2834,$D336),"")</f>
        <v>373658</v>
      </c>
      <c r="BA336" s="30">
        <f>IFERROR(SUMIFS(Sales!$N$4:$N$2834,Sales!$B$4:$B$2834,$B336,Sales!$G$4:$G$2834,$D336),"")</f>
        <v>660092</v>
      </c>
      <c r="BB336" s="30">
        <f>IFERROR(SUMIFS(Sales!$Q$4:$Q$2834,Sales!$B$4:$B$2834,$B336,Sales!$G$4:$G$2834,$D336),"")</f>
        <v>94218</v>
      </c>
      <c r="BC336" s="30">
        <f t="shared" si="183"/>
        <v>1127968</v>
      </c>
      <c r="BD336" s="33"/>
      <c r="BE336" s="35">
        <f t="shared" si="184"/>
        <v>8.523837305771588E-3</v>
      </c>
      <c r="BF336" s="35">
        <f t="shared" si="185"/>
        <v>2.0156281245644548E-2</v>
      </c>
      <c r="BG336" s="35">
        <f t="shared" si="186"/>
        <v>4.4704833471311212E-2</v>
      </c>
      <c r="BH336" s="35">
        <f t="shared" si="187"/>
        <v>1.835335754205793E-2</v>
      </c>
      <c r="BJ336" s="31">
        <f>IFERROR(SUMIFS(Sales!$J$4:$J$2834,Sales!$B$4:$B$2834,$B336,Sales!$G$4:$G$2834,$D336),"")</f>
        <v>55698.5</v>
      </c>
      <c r="BK336" s="31">
        <f>IFERROR(SUMIFS(Sales!$M$4:$M$2834,Sales!$B$4:$B$2834,$B336,Sales!$G$4:$G$2834,$D336),"")</f>
        <v>75980.899999999994</v>
      </c>
      <c r="BL336" s="31">
        <f>IFERROR(SUMIFS(Sales!$P$4:$P$2834,Sales!$B$4:$B$2834,$B336,Sales!$G$4:$G$2834,$D336),"")</f>
        <v>10244.299999999999</v>
      </c>
      <c r="BM336" s="31">
        <f t="shared" si="188"/>
        <v>141923.69999999998</v>
      </c>
      <c r="BP336" s="36">
        <f t="shared" si="189"/>
        <v>0.71069182389937102</v>
      </c>
      <c r="BQ336" s="36">
        <f t="shared" si="190"/>
        <v>0.28930817610062892</v>
      </c>
      <c r="BR336" s="36">
        <f t="shared" si="191"/>
        <v>0.73654568210262827</v>
      </c>
      <c r="BS336" s="36">
        <f t="shared" si="192"/>
        <v>0.26345431789737173</v>
      </c>
    </row>
    <row r="337" spans="1:82" x14ac:dyDescent="0.35">
      <c r="A337" s="8">
        <v>2020</v>
      </c>
      <c r="B337" s="9">
        <v>16183</v>
      </c>
      <c r="C337" s="10" t="s">
        <v>494</v>
      </c>
      <c r="D337" s="10" t="s">
        <v>122</v>
      </c>
      <c r="E337" s="10" t="s">
        <v>123</v>
      </c>
      <c r="F337" s="11">
        <v>7884.1</v>
      </c>
      <c r="G337" s="11">
        <v>30594.7</v>
      </c>
      <c r="H337" s="11"/>
      <c r="I337" s="11" t="s">
        <v>25</v>
      </c>
      <c r="J337" s="11">
        <v>38478.800000000003</v>
      </c>
      <c r="K337" s="12">
        <v>2.2189999999999999</v>
      </c>
      <c r="L337" s="12">
        <v>5.415</v>
      </c>
      <c r="M337" s="12" t="s">
        <v>25</v>
      </c>
      <c r="N337" s="12" t="s">
        <v>25</v>
      </c>
      <c r="O337" s="12">
        <v>7.6340000000000003</v>
      </c>
      <c r="P337" s="13">
        <v>72983.899999999994</v>
      </c>
      <c r="Q337" s="13">
        <v>340950.4</v>
      </c>
      <c r="R337" s="13" t="s">
        <v>25</v>
      </c>
      <c r="S337" s="13" t="s">
        <v>25</v>
      </c>
      <c r="T337" s="13">
        <v>413934.3</v>
      </c>
      <c r="U337" s="14">
        <v>2.4</v>
      </c>
      <c r="V337" s="14">
        <v>6</v>
      </c>
      <c r="W337" s="14" t="s">
        <v>25</v>
      </c>
      <c r="X337" s="14" t="s">
        <v>25</v>
      </c>
      <c r="Y337" s="14">
        <v>8.4</v>
      </c>
      <c r="Z337" s="11">
        <v>2694.9740000000002</v>
      </c>
      <c r="AA337" s="11">
        <v>5043.7449999999999</v>
      </c>
      <c r="AB337" s="11"/>
      <c r="AC337" s="11" t="s">
        <v>25</v>
      </c>
      <c r="AD337" s="11">
        <v>7738.7190000000001</v>
      </c>
      <c r="AE337" s="11">
        <v>532.46900000000005</v>
      </c>
      <c r="AF337" s="11">
        <v>862.08299999999997</v>
      </c>
      <c r="AG337" s="11"/>
      <c r="AH337" s="11" t="s">
        <v>25</v>
      </c>
      <c r="AI337" s="11">
        <v>1394.5519999999999</v>
      </c>
      <c r="AJ337" s="13">
        <v>2694.9740000000002</v>
      </c>
      <c r="AK337" s="13">
        <v>5043.7449999999999</v>
      </c>
      <c r="AL337" s="13" t="s">
        <v>25</v>
      </c>
      <c r="AM337" s="13" t="s">
        <v>25</v>
      </c>
      <c r="AN337" s="13">
        <v>7738.7190000000001</v>
      </c>
      <c r="AO337" s="13">
        <v>532.46900000000005</v>
      </c>
      <c r="AP337" s="13">
        <v>862.08299999999997</v>
      </c>
      <c r="AQ337" s="13" t="s">
        <v>25</v>
      </c>
      <c r="AR337" s="13" t="s">
        <v>25</v>
      </c>
      <c r="AS337" s="13">
        <v>1394.5519999999999</v>
      </c>
      <c r="AT337" s="15">
        <v>15</v>
      </c>
      <c r="AU337" s="15">
        <v>15</v>
      </c>
      <c r="AV337" s="15" t="s">
        <v>25</v>
      </c>
      <c r="AW337" s="15" t="s">
        <v>25</v>
      </c>
      <c r="AX337" s="10" t="s">
        <v>6</v>
      </c>
      <c r="AY337" s="10" t="str">
        <f>IFERROR(VLOOKUP(B337,Sales!$B$4:$H$2834,7,FALSE),"Not Found")</f>
        <v>Investor Owned</v>
      </c>
      <c r="AZ337" s="30">
        <f>IFERROR(SUMIFS(Sales!$K$4:$K$2834,Sales!$B$4:$B$2834,$B337,Sales!$G$4:$G$2834,$D337),"")</f>
        <v>2865567</v>
      </c>
      <c r="BA337" s="30">
        <f>IFERROR(SUMIFS(Sales!$N$4:$N$2834,Sales!$B$4:$B$2834,$B337,Sales!$G$4:$G$2834,$D337),"")</f>
        <v>2937390</v>
      </c>
      <c r="BB337" s="30">
        <f>IFERROR(SUMIFS(Sales!$Q$4:$Q$2834,Sales!$B$4:$B$2834,$B337,Sales!$G$4:$G$2834,$D337),"")</f>
        <v>1106713</v>
      </c>
      <c r="BC337" s="30">
        <f t="shared" si="183"/>
        <v>6909670</v>
      </c>
      <c r="BD337" s="33"/>
      <c r="BE337" s="35">
        <f t="shared" si="184"/>
        <v>2.7513228621072203E-3</v>
      </c>
      <c r="BF337" s="35">
        <f t="shared" si="185"/>
        <v>1.0415607052519415E-2</v>
      </c>
      <c r="BG337" s="35">
        <f t="shared" si="186"/>
        <v>0</v>
      </c>
      <c r="BH337" s="35">
        <f t="shared" si="187"/>
        <v>5.5688332438452205E-3</v>
      </c>
      <c r="BJ337" s="31">
        <f>IFERROR(SUMIFS(Sales!$J$4:$J$2834,Sales!$B$4:$B$2834,$B337,Sales!$G$4:$G$2834,$D337),"")</f>
        <v>342677.7</v>
      </c>
      <c r="BK337" s="31">
        <f>IFERROR(SUMIFS(Sales!$M$4:$M$2834,Sales!$B$4:$B$2834,$B337,Sales!$G$4:$G$2834,$D337),"")</f>
        <v>190835.7</v>
      </c>
      <c r="BL337" s="31">
        <f>IFERROR(SUMIFS(Sales!$P$4:$P$2834,Sales!$B$4:$B$2834,$B337,Sales!$G$4:$G$2834,$D337),"")</f>
        <v>43146.400000000001</v>
      </c>
      <c r="BM337" s="31">
        <f t="shared" si="188"/>
        <v>576659.80000000005</v>
      </c>
      <c r="BP337" s="36">
        <f t="shared" si="189"/>
        <v>0.83501831016070616</v>
      </c>
      <c r="BQ337" s="36">
        <f t="shared" si="190"/>
        <v>0.16498168983929384</v>
      </c>
      <c r="BR337" s="36">
        <f t="shared" si="191"/>
        <v>0.85402842751261976</v>
      </c>
      <c r="BS337" s="36">
        <f t="shared" si="192"/>
        <v>0.14597157248738027</v>
      </c>
      <c r="BV337" s="38">
        <f>IFERROR((G337+H337)/$BV$3,"")</f>
        <v>2.8976490502020374E-3</v>
      </c>
      <c r="BW337" s="37">
        <f>IFERROR(BR337*BV337,"")</f>
        <v>2.4746746618274822E-3</v>
      </c>
      <c r="BX337" s="37">
        <f>IFERROR(BS337*BV337,"")</f>
        <v>4.2297438837455529E-4</v>
      </c>
      <c r="CB337" s="38">
        <f>IFERROR((F337)/$CB$3,"")</f>
        <v>7.8992602602915522E-4</v>
      </c>
      <c r="CC337" s="37">
        <f>IFERROR(BP337*CB337,"")</f>
        <v>6.5960269540682719E-4</v>
      </c>
      <c r="CD337" s="37">
        <f>IFERROR(BQ337*CB337,"")</f>
        <v>1.3032333062232805E-4</v>
      </c>
    </row>
    <row r="338" spans="1:82" x14ac:dyDescent="0.35">
      <c r="A338" s="8">
        <v>2020</v>
      </c>
      <c r="B338" s="9">
        <v>16213</v>
      </c>
      <c r="C338" s="10" t="s">
        <v>495</v>
      </c>
      <c r="D338" s="10" t="s">
        <v>56</v>
      </c>
      <c r="E338" s="10" t="s">
        <v>45</v>
      </c>
      <c r="F338" s="11">
        <v>60.783000000000001</v>
      </c>
      <c r="G338" s="11" t="s">
        <v>25</v>
      </c>
      <c r="H338" s="11" t="s">
        <v>25</v>
      </c>
      <c r="I338" s="11" t="s">
        <v>25</v>
      </c>
      <c r="J338" s="11">
        <v>60.783000000000001</v>
      </c>
      <c r="K338" s="12">
        <v>0.54</v>
      </c>
      <c r="L338" s="12" t="s">
        <v>25</v>
      </c>
      <c r="M338" s="12" t="s">
        <v>25</v>
      </c>
      <c r="N338" s="12" t="s">
        <v>25</v>
      </c>
      <c r="O338" s="12">
        <v>0.54</v>
      </c>
      <c r="P338" s="13">
        <v>515.51300000000003</v>
      </c>
      <c r="Q338" s="13" t="s">
        <v>25</v>
      </c>
      <c r="R338" s="13" t="s">
        <v>25</v>
      </c>
      <c r="S338" s="13" t="s">
        <v>25</v>
      </c>
      <c r="T338" s="13">
        <v>515.51300000000003</v>
      </c>
      <c r="U338" s="14">
        <v>0.54</v>
      </c>
      <c r="V338" s="14" t="s">
        <v>25</v>
      </c>
      <c r="W338" s="14" t="s">
        <v>25</v>
      </c>
      <c r="X338" s="14" t="s">
        <v>25</v>
      </c>
      <c r="Y338" s="14">
        <v>0.54</v>
      </c>
      <c r="Z338" s="11">
        <v>62.537999999999997</v>
      </c>
      <c r="AA338" s="11" t="s">
        <v>25</v>
      </c>
      <c r="AB338" s="11" t="s">
        <v>25</v>
      </c>
      <c r="AC338" s="11" t="s">
        <v>25</v>
      </c>
      <c r="AD338" s="11">
        <v>62.537999999999997</v>
      </c>
      <c r="AE338" s="11">
        <v>33</v>
      </c>
      <c r="AF338" s="11" t="s">
        <v>25</v>
      </c>
      <c r="AG338" s="11" t="s">
        <v>25</v>
      </c>
      <c r="AH338" s="11" t="s">
        <v>25</v>
      </c>
      <c r="AI338" s="11">
        <v>33</v>
      </c>
      <c r="AJ338" s="13">
        <v>62.537999999999997</v>
      </c>
      <c r="AK338" s="13" t="s">
        <v>25</v>
      </c>
      <c r="AL338" s="13" t="s">
        <v>25</v>
      </c>
      <c r="AM338" s="13" t="s">
        <v>25</v>
      </c>
      <c r="AN338" s="13">
        <v>62.537999999999997</v>
      </c>
      <c r="AO338" s="13">
        <v>33</v>
      </c>
      <c r="AP338" s="13" t="s">
        <v>25</v>
      </c>
      <c r="AQ338" s="13" t="s">
        <v>25</v>
      </c>
      <c r="AR338" s="13" t="s">
        <v>25</v>
      </c>
      <c r="AS338" s="13">
        <v>33</v>
      </c>
      <c r="AT338" s="15">
        <v>8.4809999999999999</v>
      </c>
      <c r="AU338" s="15" t="s">
        <v>25</v>
      </c>
      <c r="AV338" s="15" t="s">
        <v>25</v>
      </c>
      <c r="AW338" s="15" t="s">
        <v>25</v>
      </c>
      <c r="AX338" s="10" t="s">
        <v>6</v>
      </c>
      <c r="AY338" s="10" t="str">
        <f>IFERROR(VLOOKUP(B338,Sales!$B$4:$H$2834,7,FALSE),"Not Found")</f>
        <v>Investor Owned</v>
      </c>
      <c r="AZ338" s="30">
        <f>IFERROR(SUMIFS(Sales!$K$4:$K$2834,Sales!$B$4:$B$2834,$B338,Sales!$G$4:$G$2834,$D338),"")</f>
        <v>738349</v>
      </c>
      <c r="BA338" s="30">
        <f>IFERROR(SUMIFS(Sales!$N$4:$N$2834,Sales!$B$4:$B$2834,$B338,Sales!$G$4:$G$2834,$D338),"")</f>
        <v>742637</v>
      </c>
      <c r="BB338" s="30">
        <f>IFERROR(SUMIFS(Sales!$Q$4:$Q$2834,Sales!$B$4:$B$2834,$B338,Sales!$G$4:$G$2834,$D338),"")</f>
        <v>12935</v>
      </c>
      <c r="BC338" s="30">
        <f t="shared" si="183"/>
        <v>1493921</v>
      </c>
      <c r="BD338" s="33"/>
      <c r="BE338" s="35">
        <f t="shared" si="184"/>
        <v>8.2322858160571767E-5</v>
      </c>
      <c r="BF338" s="35" t="str">
        <f t="shared" si="185"/>
        <v/>
      </c>
      <c r="BG338" s="35" t="str">
        <f t="shared" si="186"/>
        <v/>
      </c>
      <c r="BH338" s="35">
        <f t="shared" si="187"/>
        <v>4.0686890404512691E-5</v>
      </c>
      <c r="BJ338" s="31">
        <f>IFERROR(SUMIFS(Sales!$J$4:$J$2834,Sales!$B$4:$B$2834,$B338,Sales!$G$4:$G$2834,$D338),"")</f>
        <v>116265.60000000001</v>
      </c>
      <c r="BK338" s="31">
        <f>IFERROR(SUMIFS(Sales!$M$4:$M$2834,Sales!$B$4:$B$2834,$B338,Sales!$G$4:$G$2834,$D338),"")</f>
        <v>61298.400000000001</v>
      </c>
      <c r="BL338" s="31">
        <f>IFERROR(SUMIFS(Sales!$P$4:$P$2834,Sales!$B$4:$B$2834,$B338,Sales!$G$4:$G$2834,$D338),"")</f>
        <v>1198.5</v>
      </c>
      <c r="BM338" s="31">
        <f t="shared" si="188"/>
        <v>178762.5</v>
      </c>
      <c r="BP338" s="36">
        <f t="shared" si="189"/>
        <v>0.65458770332223826</v>
      </c>
      <c r="BQ338" s="36">
        <f t="shared" si="190"/>
        <v>0.34541229667776174</v>
      </c>
      <c r="BR338" s="36" t="str">
        <f t="shared" si="191"/>
        <v/>
      </c>
      <c r="BS338" s="36" t="str">
        <f t="shared" si="192"/>
        <v/>
      </c>
    </row>
    <row r="339" spans="1:82" x14ac:dyDescent="0.35">
      <c r="A339" s="8">
        <v>2020</v>
      </c>
      <c r="B339" s="9">
        <v>16295</v>
      </c>
      <c r="C339" s="10" t="s">
        <v>496</v>
      </c>
      <c r="D339" s="10" t="s">
        <v>32</v>
      </c>
      <c r="E339" s="10" t="s">
        <v>379</v>
      </c>
      <c r="F339" s="11">
        <v>12411</v>
      </c>
      <c r="G339" s="11">
        <v>5171</v>
      </c>
      <c r="H339" s="11">
        <v>5975</v>
      </c>
      <c r="I339" s="11" t="s">
        <v>25</v>
      </c>
      <c r="J339" s="11">
        <v>23557</v>
      </c>
      <c r="K339" s="12">
        <v>0.5</v>
      </c>
      <c r="L339" s="12">
        <v>1.2</v>
      </c>
      <c r="M339" s="12">
        <v>0.8</v>
      </c>
      <c r="N339" s="12" t="s">
        <v>25</v>
      </c>
      <c r="O339" s="12">
        <v>2.5</v>
      </c>
      <c r="P339" s="13">
        <v>34755</v>
      </c>
      <c r="Q339" s="13">
        <v>60132</v>
      </c>
      <c r="R339" s="13">
        <v>89621</v>
      </c>
      <c r="S339" s="13" t="s">
        <v>25</v>
      </c>
      <c r="T339" s="13">
        <v>184508</v>
      </c>
      <c r="U339" s="14">
        <v>0.3</v>
      </c>
      <c r="V339" s="14">
        <v>1.2</v>
      </c>
      <c r="W339" s="14">
        <v>0.8</v>
      </c>
      <c r="X339" s="14" t="s">
        <v>25</v>
      </c>
      <c r="Y339" s="14">
        <v>2.2999999999999998</v>
      </c>
      <c r="Z339" s="11">
        <v>1247</v>
      </c>
      <c r="AA339" s="11">
        <v>2412</v>
      </c>
      <c r="AB339" s="11">
        <v>479</v>
      </c>
      <c r="AC339" s="11" t="s">
        <v>25</v>
      </c>
      <c r="AD339" s="11">
        <v>4138</v>
      </c>
      <c r="AE339" s="11">
        <v>1026</v>
      </c>
      <c r="AF339" s="11">
        <v>456</v>
      </c>
      <c r="AG339" s="11">
        <v>147</v>
      </c>
      <c r="AH339" s="11" t="s">
        <v>25</v>
      </c>
      <c r="AI339" s="11">
        <v>1629</v>
      </c>
      <c r="AJ339" s="13">
        <v>1247</v>
      </c>
      <c r="AK339" s="13">
        <v>2412</v>
      </c>
      <c r="AL339" s="13">
        <v>479</v>
      </c>
      <c r="AM339" s="13" t="s">
        <v>25</v>
      </c>
      <c r="AN339" s="13">
        <v>4138</v>
      </c>
      <c r="AO339" s="13">
        <v>1026</v>
      </c>
      <c r="AP339" s="13">
        <v>456</v>
      </c>
      <c r="AQ339" s="13">
        <v>147</v>
      </c>
      <c r="AR339" s="13" t="s">
        <v>25</v>
      </c>
      <c r="AS339" s="13">
        <v>1629</v>
      </c>
      <c r="AT339" s="15">
        <v>11.055999999999999</v>
      </c>
      <c r="AU339" s="15">
        <v>12.557</v>
      </c>
      <c r="AV339" s="15">
        <v>15</v>
      </c>
      <c r="AW339" s="15" t="s">
        <v>25</v>
      </c>
      <c r="AX339" s="10" t="s">
        <v>6</v>
      </c>
      <c r="AY339" s="10" t="str">
        <f>IFERROR(VLOOKUP(B339,Sales!$B$4:$H$2834,7,FALSE),"Not Found")</f>
        <v>Municipal</v>
      </c>
      <c r="AZ339" s="30">
        <f>IFERROR(SUMIFS(Sales!$K$4:$K$2834,Sales!$B$4:$B$2834,$B339,Sales!$G$4:$G$2834,$D339),"")</f>
        <v>496889</v>
      </c>
      <c r="BA339" s="30">
        <f>IFERROR(SUMIFS(Sales!$N$4:$N$2834,Sales!$B$4:$B$2834,$B339,Sales!$G$4:$G$2834,$D339),"")</f>
        <v>404507</v>
      </c>
      <c r="BB339" s="30">
        <f>IFERROR(SUMIFS(Sales!$Q$4:$Q$2834,Sales!$B$4:$B$2834,$B339,Sales!$G$4:$G$2834,$D339),"")</f>
        <v>248703</v>
      </c>
      <c r="BC339" s="30">
        <f t="shared" si="183"/>
        <v>1150099</v>
      </c>
      <c r="BD339" s="33"/>
      <c r="BE339" s="35">
        <f t="shared" si="184"/>
        <v>2.4977409441545296E-2</v>
      </c>
      <c r="BF339" s="35">
        <f t="shared" si="185"/>
        <v>1.2783462338105397E-2</v>
      </c>
      <c r="BG339" s="35">
        <f t="shared" si="186"/>
        <v>2.4024639831445538E-2</v>
      </c>
      <c r="BH339" s="35">
        <f t="shared" si="187"/>
        <v>2.0482584542721973E-2</v>
      </c>
      <c r="BJ339" s="31">
        <f>IFERROR(SUMIFS(Sales!$J$4:$J$2834,Sales!$B$4:$B$2834,$B339,Sales!$G$4:$G$2834,$D339),"")</f>
        <v>77130.5</v>
      </c>
      <c r="BK339" s="31">
        <f>IFERROR(SUMIFS(Sales!$M$4:$M$2834,Sales!$B$4:$B$2834,$B339,Sales!$G$4:$G$2834,$D339),"")</f>
        <v>56900.5</v>
      </c>
      <c r="BL339" s="31">
        <f>IFERROR(SUMIFS(Sales!$P$4:$P$2834,Sales!$B$4:$B$2834,$B339,Sales!$G$4:$G$2834,$D339),"")</f>
        <v>25918.799999999999</v>
      </c>
      <c r="BM339" s="31">
        <f t="shared" si="188"/>
        <v>159949.79999999999</v>
      </c>
      <c r="BP339" s="36">
        <f t="shared" si="189"/>
        <v>0.548614166300044</v>
      </c>
      <c r="BQ339" s="36">
        <f t="shared" si="190"/>
        <v>0.451385833699956</v>
      </c>
      <c r="BR339" s="36">
        <f t="shared" si="191"/>
        <v>0.82741843159702344</v>
      </c>
      <c r="BS339" s="36">
        <f t="shared" si="192"/>
        <v>0.17258156840297653</v>
      </c>
    </row>
    <row r="340" spans="1:82" x14ac:dyDescent="0.35">
      <c r="A340" s="8">
        <v>2020</v>
      </c>
      <c r="B340" s="9">
        <v>16496</v>
      </c>
      <c r="C340" s="10" t="s">
        <v>497</v>
      </c>
      <c r="D340" s="10" t="s">
        <v>87</v>
      </c>
      <c r="E340" s="10" t="s">
        <v>88</v>
      </c>
      <c r="F340" s="11" t="s">
        <v>25</v>
      </c>
      <c r="G340" s="11" t="s">
        <v>25</v>
      </c>
      <c r="H340" s="11" t="s">
        <v>25</v>
      </c>
      <c r="I340" s="11" t="s">
        <v>25</v>
      </c>
      <c r="J340" s="11" t="s">
        <v>25</v>
      </c>
      <c r="K340" s="12" t="s">
        <v>25</v>
      </c>
      <c r="L340" s="12" t="s">
        <v>25</v>
      </c>
      <c r="M340" s="12" t="s">
        <v>25</v>
      </c>
      <c r="N340" s="12" t="s">
        <v>25</v>
      </c>
      <c r="O340" s="12" t="s">
        <v>25</v>
      </c>
      <c r="P340" s="13" t="s">
        <v>25</v>
      </c>
      <c r="Q340" s="13" t="s">
        <v>25</v>
      </c>
      <c r="R340" s="13" t="s">
        <v>25</v>
      </c>
      <c r="S340" s="13" t="s">
        <v>25</v>
      </c>
      <c r="T340" s="13" t="s">
        <v>25</v>
      </c>
      <c r="U340" s="14" t="s">
        <v>25</v>
      </c>
      <c r="V340" s="14" t="s">
        <v>25</v>
      </c>
      <c r="W340" s="14" t="s">
        <v>25</v>
      </c>
      <c r="X340" s="14" t="s">
        <v>25</v>
      </c>
      <c r="Y340" s="14" t="s">
        <v>25</v>
      </c>
      <c r="Z340" s="11" t="s">
        <v>25</v>
      </c>
      <c r="AA340" s="11" t="s">
        <v>25</v>
      </c>
      <c r="AB340" s="11" t="s">
        <v>25</v>
      </c>
      <c r="AC340" s="11" t="s">
        <v>25</v>
      </c>
      <c r="AD340" s="11" t="s">
        <v>25</v>
      </c>
      <c r="AE340" s="11" t="s">
        <v>25</v>
      </c>
      <c r="AF340" s="11" t="s">
        <v>25</v>
      </c>
      <c r="AG340" s="11" t="s">
        <v>25</v>
      </c>
      <c r="AH340" s="11" t="s">
        <v>25</v>
      </c>
      <c r="AI340" s="11" t="s">
        <v>25</v>
      </c>
      <c r="AJ340" s="13" t="s">
        <v>25</v>
      </c>
      <c r="AK340" s="13" t="s">
        <v>25</v>
      </c>
      <c r="AL340" s="13" t="s">
        <v>25</v>
      </c>
      <c r="AM340" s="13" t="s">
        <v>25</v>
      </c>
      <c r="AN340" s="13" t="s">
        <v>25</v>
      </c>
      <c r="AO340" s="13" t="s">
        <v>25</v>
      </c>
      <c r="AP340" s="13" t="s">
        <v>25</v>
      </c>
      <c r="AQ340" s="13" t="s">
        <v>25</v>
      </c>
      <c r="AR340" s="13" t="s">
        <v>25</v>
      </c>
      <c r="AS340" s="13" t="s">
        <v>25</v>
      </c>
      <c r="AT340" s="15" t="s">
        <v>25</v>
      </c>
      <c r="AU340" s="15" t="s">
        <v>25</v>
      </c>
      <c r="AV340" s="15" t="s">
        <v>25</v>
      </c>
      <c r="AW340" s="15" t="s">
        <v>25</v>
      </c>
      <c r="AX340" s="10" t="s">
        <v>6</v>
      </c>
      <c r="AY340" s="10" t="str">
        <f>IFERROR(VLOOKUP(B340,Sales!$B$4:$H$2834,7,FALSE),"Not Found")</f>
        <v>Cooperative</v>
      </c>
      <c r="AZ340" s="30">
        <f>IFERROR(SUMIFS(Sales!$K$4:$K$2834,Sales!$B$4:$B$2834,$B340,Sales!$G$4:$G$2834,$D340),"")</f>
        <v>898126</v>
      </c>
      <c r="BA340" s="30">
        <f>IFERROR(SUMIFS(Sales!$N$4:$N$2834,Sales!$B$4:$B$2834,$B340,Sales!$G$4:$G$2834,$D340),"")</f>
        <v>152415</v>
      </c>
      <c r="BB340" s="30">
        <f>IFERROR(SUMIFS(Sales!$Q$4:$Q$2834,Sales!$B$4:$B$2834,$B340,Sales!$G$4:$G$2834,$D340),"")</f>
        <v>218096</v>
      </c>
      <c r="BC340" s="30">
        <f t="shared" si="183"/>
        <v>1268637</v>
      </c>
      <c r="BD340" s="33"/>
      <c r="BE340" s="35" t="str">
        <f t="shared" si="184"/>
        <v/>
      </c>
      <c r="BF340" s="35" t="str">
        <f t="shared" si="185"/>
        <v/>
      </c>
      <c r="BG340" s="35" t="str">
        <f t="shared" si="186"/>
        <v/>
      </c>
      <c r="BH340" s="35">
        <f t="shared" si="187"/>
        <v>0</v>
      </c>
      <c r="BJ340" s="31">
        <f>IFERROR(SUMIFS(Sales!$J$4:$J$2834,Sales!$B$4:$B$2834,$B340,Sales!$G$4:$G$2834,$D340),"")</f>
        <v>102591.2</v>
      </c>
      <c r="BK340" s="31">
        <f>IFERROR(SUMIFS(Sales!$M$4:$M$2834,Sales!$B$4:$B$2834,$B340,Sales!$G$4:$G$2834,$D340),"")</f>
        <v>17581.599999999999</v>
      </c>
      <c r="BL340" s="31">
        <f>IFERROR(SUMIFS(Sales!$P$4:$P$2834,Sales!$B$4:$B$2834,$B340,Sales!$G$4:$G$2834,$D340),"")</f>
        <v>16663.7</v>
      </c>
      <c r="BM340" s="31">
        <f t="shared" si="188"/>
        <v>136836.5</v>
      </c>
      <c r="BP340" s="36" t="str">
        <f t="shared" si="189"/>
        <v/>
      </c>
      <c r="BQ340" s="36" t="str">
        <f t="shared" si="190"/>
        <v/>
      </c>
      <c r="BR340" s="36" t="str">
        <f t="shared" si="191"/>
        <v/>
      </c>
      <c r="BS340" s="36" t="str">
        <f t="shared" si="192"/>
        <v/>
      </c>
    </row>
    <row r="341" spans="1:82" x14ac:dyDescent="0.35">
      <c r="A341" s="8">
        <v>2020</v>
      </c>
      <c r="B341" s="9">
        <v>16534</v>
      </c>
      <c r="C341" s="10" t="s">
        <v>498</v>
      </c>
      <c r="D341" s="10" t="s">
        <v>32</v>
      </c>
      <c r="E341" s="10" t="s">
        <v>379</v>
      </c>
      <c r="F341" s="11">
        <v>23596</v>
      </c>
      <c r="G341" s="11">
        <v>51180</v>
      </c>
      <c r="H341" s="11">
        <v>0</v>
      </c>
      <c r="I341" s="11">
        <v>0</v>
      </c>
      <c r="J341" s="11">
        <v>74776</v>
      </c>
      <c r="K341" s="12">
        <v>5.39</v>
      </c>
      <c r="L341" s="12">
        <v>8.42</v>
      </c>
      <c r="M341" s="12">
        <v>0</v>
      </c>
      <c r="N341" s="12">
        <v>0</v>
      </c>
      <c r="O341" s="12">
        <v>13.81</v>
      </c>
      <c r="P341" s="13">
        <v>232477</v>
      </c>
      <c r="Q341" s="13">
        <v>592100</v>
      </c>
      <c r="R341" s="13">
        <v>0</v>
      </c>
      <c r="S341" s="13">
        <v>0</v>
      </c>
      <c r="T341" s="13">
        <v>824577</v>
      </c>
      <c r="U341" s="14">
        <v>5.39</v>
      </c>
      <c r="V341" s="14">
        <v>8.42</v>
      </c>
      <c r="W341" s="14">
        <v>0</v>
      </c>
      <c r="X341" s="14">
        <v>0</v>
      </c>
      <c r="Y341" s="14">
        <v>13.81</v>
      </c>
      <c r="Z341" s="11">
        <v>11762.574000000001</v>
      </c>
      <c r="AA341" s="11">
        <v>5912.1719999999996</v>
      </c>
      <c r="AB341" s="11">
        <v>0</v>
      </c>
      <c r="AC341" s="11">
        <v>0</v>
      </c>
      <c r="AD341" s="11">
        <v>17674.745999999999</v>
      </c>
      <c r="AE341" s="11">
        <v>7728.3370000000004</v>
      </c>
      <c r="AF341" s="11">
        <v>6040.2809999999999</v>
      </c>
      <c r="AG341" s="11">
        <v>0</v>
      </c>
      <c r="AH341" s="11">
        <v>0</v>
      </c>
      <c r="AI341" s="11">
        <v>13768.618</v>
      </c>
      <c r="AJ341" s="13">
        <v>11762.574000000001</v>
      </c>
      <c r="AK341" s="13">
        <v>5912.1719999999996</v>
      </c>
      <c r="AL341" s="13">
        <v>0</v>
      </c>
      <c r="AM341" s="13">
        <v>0</v>
      </c>
      <c r="AN341" s="13">
        <v>17674.745999999999</v>
      </c>
      <c r="AO341" s="13">
        <v>7728.3370000000004</v>
      </c>
      <c r="AP341" s="13">
        <v>6040.2809999999999</v>
      </c>
      <c r="AQ341" s="13">
        <v>0</v>
      </c>
      <c r="AR341" s="13">
        <v>0</v>
      </c>
      <c r="AS341" s="13">
        <v>13768.618</v>
      </c>
      <c r="AT341" s="15">
        <v>11.5</v>
      </c>
      <c r="AU341" s="15">
        <v>10.6</v>
      </c>
      <c r="AV341" s="15">
        <v>0</v>
      </c>
      <c r="AW341" s="15">
        <v>0</v>
      </c>
      <c r="AX341" s="10" t="s">
        <v>499</v>
      </c>
      <c r="AY341" s="10" t="str">
        <f>IFERROR(VLOOKUP(B341,Sales!$B$4:$H$2834,7,FALSE),"Not Found")</f>
        <v>Political Subdivision</v>
      </c>
      <c r="AZ341" s="30">
        <f>IFERROR(SUMIFS(Sales!$K$4:$K$2834,Sales!$B$4:$B$2834,$B341,Sales!$G$4:$G$2834,$D341),"")</f>
        <v>4909892</v>
      </c>
      <c r="BA341" s="30">
        <f>IFERROR(SUMIFS(Sales!$N$4:$N$2834,Sales!$B$4:$B$2834,$B341,Sales!$G$4:$G$2834,$D341),"")</f>
        <v>3451268</v>
      </c>
      <c r="BB341" s="30">
        <f>IFERROR(SUMIFS(Sales!$Q$4:$Q$2834,Sales!$B$4:$B$2834,$B341,Sales!$G$4:$G$2834,$D341),"")</f>
        <v>2025835</v>
      </c>
      <c r="BC341" s="30">
        <f t="shared" si="183"/>
        <v>10386995</v>
      </c>
      <c r="BD341" s="33"/>
      <c r="BE341" s="35">
        <f t="shared" si="184"/>
        <v>4.8058083558660761E-3</v>
      </c>
      <c r="BF341" s="35">
        <f t="shared" si="185"/>
        <v>1.4829332291783773E-2</v>
      </c>
      <c r="BG341" s="35">
        <f t="shared" si="186"/>
        <v>0</v>
      </c>
      <c r="BH341" s="35">
        <f t="shared" si="187"/>
        <v>7.1990022138260388E-3</v>
      </c>
      <c r="BJ341" s="31">
        <f>IFERROR(SUMIFS(Sales!$J$4:$J$2834,Sales!$B$4:$B$2834,$B341,Sales!$G$4:$G$2834,$D341),"")</f>
        <v>750174.9</v>
      </c>
      <c r="BK341" s="31">
        <f>IFERROR(SUMIFS(Sales!$M$4:$M$2834,Sales!$B$4:$B$2834,$B341,Sales!$G$4:$G$2834,$D341),"")</f>
        <v>502977.4</v>
      </c>
      <c r="BL341" s="31">
        <f>IFERROR(SUMIFS(Sales!$P$4:$P$2834,Sales!$B$4:$B$2834,$B341,Sales!$G$4:$G$2834,$D341),"")</f>
        <v>217760.1</v>
      </c>
      <c r="BM341" s="31">
        <f t="shared" si="188"/>
        <v>1470912.4000000001</v>
      </c>
      <c r="BP341" s="36">
        <f t="shared" si="189"/>
        <v>0.60349021141187298</v>
      </c>
      <c r="BQ341" s="36">
        <f t="shared" si="190"/>
        <v>0.39650978858812708</v>
      </c>
      <c r="BR341" s="36">
        <f t="shared" si="191"/>
        <v>0.49464089086984903</v>
      </c>
      <c r="BS341" s="36">
        <f t="shared" si="192"/>
        <v>0.50535910913015092</v>
      </c>
    </row>
    <row r="342" spans="1:82" x14ac:dyDescent="0.35">
      <c r="A342" s="8">
        <v>2020</v>
      </c>
      <c r="B342" s="9">
        <v>16555</v>
      </c>
      <c r="C342" s="10" t="s">
        <v>500</v>
      </c>
      <c r="D342" s="10" t="s">
        <v>116</v>
      </c>
      <c r="E342" s="10" t="s">
        <v>75</v>
      </c>
      <c r="F342" s="11">
        <v>519</v>
      </c>
      <c r="G342" s="11">
        <v>706</v>
      </c>
      <c r="H342" s="11" t="s">
        <v>25</v>
      </c>
      <c r="I342" s="11" t="s">
        <v>25</v>
      </c>
      <c r="J342" s="11">
        <v>1225</v>
      </c>
      <c r="K342" s="12">
        <v>4.2</v>
      </c>
      <c r="L342" s="12">
        <v>4.4000000000000004</v>
      </c>
      <c r="M342" s="12" t="s">
        <v>25</v>
      </c>
      <c r="N342" s="12" t="s">
        <v>25</v>
      </c>
      <c r="O342" s="12">
        <v>8.6</v>
      </c>
      <c r="P342" s="13">
        <v>10719</v>
      </c>
      <c r="Q342" s="13">
        <v>8473</v>
      </c>
      <c r="R342" s="13" t="s">
        <v>25</v>
      </c>
      <c r="S342" s="13" t="s">
        <v>25</v>
      </c>
      <c r="T342" s="13">
        <v>19192</v>
      </c>
      <c r="U342" s="14">
        <v>4.2</v>
      </c>
      <c r="V342" s="14">
        <v>4.4000000000000004</v>
      </c>
      <c r="W342" s="14" t="s">
        <v>25</v>
      </c>
      <c r="X342" s="14" t="s">
        <v>25</v>
      </c>
      <c r="Y342" s="14">
        <v>8.6</v>
      </c>
      <c r="Z342" s="11">
        <v>229</v>
      </c>
      <c r="AA342" s="11">
        <v>107</v>
      </c>
      <c r="AB342" s="11" t="s">
        <v>25</v>
      </c>
      <c r="AC342" s="11" t="s">
        <v>25</v>
      </c>
      <c r="AD342" s="11">
        <v>336</v>
      </c>
      <c r="AE342" s="11">
        <v>149</v>
      </c>
      <c r="AF342" s="11">
        <v>67</v>
      </c>
      <c r="AG342" s="11" t="s">
        <v>25</v>
      </c>
      <c r="AH342" s="11" t="s">
        <v>25</v>
      </c>
      <c r="AI342" s="11">
        <v>216</v>
      </c>
      <c r="AJ342" s="13">
        <v>229</v>
      </c>
      <c r="AK342" s="13">
        <v>107</v>
      </c>
      <c r="AL342" s="13" t="s">
        <v>25</v>
      </c>
      <c r="AM342" s="13" t="s">
        <v>25</v>
      </c>
      <c r="AN342" s="13">
        <v>336</v>
      </c>
      <c r="AO342" s="13">
        <v>149</v>
      </c>
      <c r="AP342" s="13">
        <v>67</v>
      </c>
      <c r="AQ342" s="13" t="s">
        <v>25</v>
      </c>
      <c r="AR342" s="13" t="s">
        <v>25</v>
      </c>
      <c r="AS342" s="13">
        <v>216</v>
      </c>
      <c r="AT342" s="15">
        <v>20.66</v>
      </c>
      <c r="AU342" s="15">
        <v>12.01</v>
      </c>
      <c r="AV342" s="15" t="s">
        <v>25</v>
      </c>
      <c r="AW342" s="15" t="s">
        <v>25</v>
      </c>
      <c r="AX342" s="10" t="s">
        <v>6</v>
      </c>
      <c r="AY342" s="10" t="str">
        <f>IFERROR(VLOOKUP(B342,Sales!$B$4:$H$2834,7,FALSE),"Not Found")</f>
        <v>Cooperative</v>
      </c>
      <c r="AZ342" s="30">
        <f>IFERROR(SUMIFS(Sales!$K$4:$K$2834,Sales!$B$4:$B$2834,$B342,Sales!$G$4:$G$2834,$D342),"")</f>
        <v>190503</v>
      </c>
      <c r="BA342" s="30">
        <f>IFERROR(SUMIFS(Sales!$N$4:$N$2834,Sales!$B$4:$B$2834,$B342,Sales!$G$4:$G$2834,$D342),"")</f>
        <v>99638</v>
      </c>
      <c r="BB342" s="30">
        <f>IFERROR(SUMIFS(Sales!$Q$4:$Q$2834,Sales!$B$4:$B$2834,$B342,Sales!$G$4:$G$2834,$D342),"")</f>
        <v>26525</v>
      </c>
      <c r="BC342" s="30">
        <f t="shared" si="183"/>
        <v>316666</v>
      </c>
      <c r="BD342" s="33"/>
      <c r="BE342" s="35">
        <f t="shared" si="184"/>
        <v>2.7243665454087336E-3</v>
      </c>
      <c r="BF342" s="35">
        <f t="shared" si="185"/>
        <v>7.0856500531925569E-3</v>
      </c>
      <c r="BG342" s="35" t="str">
        <f t="shared" si="186"/>
        <v/>
      </c>
      <c r="BH342" s="35">
        <f t="shared" si="187"/>
        <v>3.8684291966930456E-3</v>
      </c>
      <c r="BJ342" s="31">
        <f>IFERROR(SUMIFS(Sales!$J$4:$J$2834,Sales!$B$4:$B$2834,$B342,Sales!$G$4:$G$2834,$D342),"")</f>
        <v>18708.599999999999</v>
      </c>
      <c r="BK342" s="31">
        <f>IFERROR(SUMIFS(Sales!$M$4:$M$2834,Sales!$B$4:$B$2834,$B342,Sales!$G$4:$G$2834,$D342),"")</f>
        <v>8858.2999999999993</v>
      </c>
      <c r="BL342" s="31">
        <f>IFERROR(SUMIFS(Sales!$P$4:$P$2834,Sales!$B$4:$B$2834,$B342,Sales!$G$4:$G$2834,$D342),"")</f>
        <v>2105.9</v>
      </c>
      <c r="BM342" s="31">
        <f t="shared" si="188"/>
        <v>29672.799999999999</v>
      </c>
      <c r="BP342" s="36">
        <f t="shared" si="189"/>
        <v>0.60582010582010581</v>
      </c>
      <c r="BQ342" s="36">
        <f t="shared" si="190"/>
        <v>0.39417989417989419</v>
      </c>
      <c r="BR342" s="36" t="str">
        <f t="shared" si="191"/>
        <v/>
      </c>
      <c r="BS342" s="36" t="str">
        <f t="shared" si="192"/>
        <v/>
      </c>
    </row>
    <row r="343" spans="1:82" x14ac:dyDescent="0.35">
      <c r="A343" s="8">
        <v>2020</v>
      </c>
      <c r="B343" s="9">
        <v>16572</v>
      </c>
      <c r="C343" s="10" t="s">
        <v>501</v>
      </c>
      <c r="D343" s="10" t="s">
        <v>48</v>
      </c>
      <c r="E343" s="10" t="s">
        <v>502</v>
      </c>
      <c r="F343" s="11">
        <v>454234</v>
      </c>
      <c r="G343" s="11">
        <v>174342</v>
      </c>
      <c r="H343" s="11">
        <v>0</v>
      </c>
      <c r="I343" s="11">
        <v>0</v>
      </c>
      <c r="J343" s="11">
        <v>628576</v>
      </c>
      <c r="K343" s="12">
        <v>124</v>
      </c>
      <c r="L343" s="12">
        <v>55</v>
      </c>
      <c r="M343" s="12">
        <v>0</v>
      </c>
      <c r="N343" s="12">
        <v>0</v>
      </c>
      <c r="O343" s="12">
        <v>179</v>
      </c>
      <c r="P343" s="13">
        <v>2172204</v>
      </c>
      <c r="Q343" s="13">
        <v>3066285</v>
      </c>
      <c r="R343" s="13">
        <v>0</v>
      </c>
      <c r="S343" s="13">
        <v>0</v>
      </c>
      <c r="T343" s="13">
        <v>5238489</v>
      </c>
      <c r="U343" s="14">
        <v>124</v>
      </c>
      <c r="V343" s="14">
        <v>55</v>
      </c>
      <c r="W343" s="14">
        <v>0</v>
      </c>
      <c r="X343" s="14">
        <v>0</v>
      </c>
      <c r="Y343" s="14">
        <v>179</v>
      </c>
      <c r="Z343" s="11">
        <v>12618</v>
      </c>
      <c r="AA343" s="11">
        <v>13036</v>
      </c>
      <c r="AB343" s="11">
        <v>0</v>
      </c>
      <c r="AC343" s="11">
        <v>0</v>
      </c>
      <c r="AD343" s="11">
        <v>25654</v>
      </c>
      <c r="AE343" s="11">
        <v>7735</v>
      </c>
      <c r="AF343" s="11">
        <v>7406</v>
      </c>
      <c r="AG343" s="11">
        <v>0</v>
      </c>
      <c r="AH343" s="11">
        <v>0</v>
      </c>
      <c r="AI343" s="11">
        <v>15141</v>
      </c>
      <c r="AJ343" s="13">
        <v>12618</v>
      </c>
      <c r="AK343" s="13">
        <v>13036</v>
      </c>
      <c r="AL343" s="13">
        <v>0</v>
      </c>
      <c r="AM343" s="13">
        <v>0</v>
      </c>
      <c r="AN343" s="13">
        <v>25654</v>
      </c>
      <c r="AO343" s="13">
        <v>7735</v>
      </c>
      <c r="AP343" s="13">
        <v>7406</v>
      </c>
      <c r="AQ343" s="13">
        <v>0</v>
      </c>
      <c r="AR343" s="13">
        <v>0</v>
      </c>
      <c r="AS343" s="13">
        <v>15141</v>
      </c>
      <c r="AT343" s="15">
        <v>4.78</v>
      </c>
      <c r="AU343" s="15">
        <v>17.59</v>
      </c>
      <c r="AV343" s="15">
        <v>0</v>
      </c>
      <c r="AW343" s="15">
        <v>0</v>
      </c>
      <c r="AX343" s="10" t="s">
        <v>6</v>
      </c>
      <c r="AY343" s="10" t="str">
        <f>IFERROR(VLOOKUP(B343,Sales!$B$4:$H$2834,7,FALSE),"Not Found")</f>
        <v>Political Subdivision</v>
      </c>
      <c r="AZ343" s="30">
        <f>IFERROR(SUMIFS(Sales!$K$4:$K$2834,Sales!$B$4:$B$2834,$B343,Sales!$G$4:$G$2834,$D343),"")</f>
        <v>14752185</v>
      </c>
      <c r="BA343" s="30">
        <f>IFERROR(SUMIFS(Sales!$N$4:$N$2834,Sales!$B$4:$B$2834,$B343,Sales!$G$4:$G$2834,$D343),"")</f>
        <v>11451334</v>
      </c>
      <c r="BB343" s="30">
        <f>IFERROR(SUMIFS(Sales!$Q$4:$Q$2834,Sales!$B$4:$B$2834,$B343,Sales!$G$4:$G$2834,$D343),"")</f>
        <v>4292429</v>
      </c>
      <c r="BC343" s="30">
        <f t="shared" si="183"/>
        <v>30495948</v>
      </c>
      <c r="BD343" s="33"/>
      <c r="BE343" s="35">
        <f t="shared" si="184"/>
        <v>3.0790964185983295E-2</v>
      </c>
      <c r="BF343" s="35">
        <f t="shared" si="185"/>
        <v>1.522460178001969E-2</v>
      </c>
      <c r="BG343" s="35">
        <f t="shared" si="186"/>
        <v>0</v>
      </c>
      <c r="BH343" s="35">
        <f t="shared" si="187"/>
        <v>2.0611787506982896E-2</v>
      </c>
      <c r="BJ343" s="31">
        <f>IFERROR(SUMIFS(Sales!$J$4:$J$2834,Sales!$B$4:$B$2834,$B343,Sales!$G$4:$G$2834,$D343),"")</f>
        <v>1688883.3</v>
      </c>
      <c r="BK343" s="31">
        <f>IFERROR(SUMIFS(Sales!$M$4:$M$2834,Sales!$B$4:$B$2834,$B343,Sales!$G$4:$G$2834,$D343),"")</f>
        <v>1032527.4</v>
      </c>
      <c r="BL343" s="31">
        <f>IFERROR(SUMIFS(Sales!$P$4:$P$2834,Sales!$B$4:$B$2834,$B343,Sales!$G$4:$G$2834,$D343),"")</f>
        <v>245801</v>
      </c>
      <c r="BM343" s="31">
        <f t="shared" si="188"/>
        <v>2967211.7</v>
      </c>
      <c r="BP343" s="36">
        <f t="shared" si="189"/>
        <v>0.61995774578686191</v>
      </c>
      <c r="BQ343" s="36">
        <f t="shared" si="190"/>
        <v>0.38004225421313809</v>
      </c>
      <c r="BR343" s="36">
        <f t="shared" si="191"/>
        <v>0.63770668232071226</v>
      </c>
      <c r="BS343" s="36">
        <f t="shared" si="192"/>
        <v>0.36229331767928774</v>
      </c>
    </row>
    <row r="344" spans="1:82" x14ac:dyDescent="0.35">
      <c r="A344" s="8">
        <v>2020</v>
      </c>
      <c r="B344" s="9">
        <v>16603</v>
      </c>
      <c r="C344" s="10" t="s">
        <v>503</v>
      </c>
      <c r="D344" s="10" t="s">
        <v>157</v>
      </c>
      <c r="E344" s="10" t="s">
        <v>99</v>
      </c>
      <c r="F344" s="11">
        <v>3.12</v>
      </c>
      <c r="G344" s="11" t="s">
        <v>25</v>
      </c>
      <c r="H344" s="11">
        <v>168.28</v>
      </c>
      <c r="I344" s="11" t="s">
        <v>25</v>
      </c>
      <c r="J344" s="11">
        <v>171.4</v>
      </c>
      <c r="K344" s="12">
        <v>0</v>
      </c>
      <c r="L344" s="12" t="s">
        <v>25</v>
      </c>
      <c r="M344" s="12">
        <v>7.0000000000000007E-2</v>
      </c>
      <c r="N344" s="12" t="s">
        <v>25</v>
      </c>
      <c r="O344" s="12">
        <v>7.0000000000000007E-2</v>
      </c>
      <c r="P344" s="13">
        <v>38.549999999999997</v>
      </c>
      <c r="Q344" s="13" t="s">
        <v>25</v>
      </c>
      <c r="R344" s="13">
        <v>2291.2600000000002</v>
      </c>
      <c r="S344" s="13" t="s">
        <v>25</v>
      </c>
      <c r="T344" s="13">
        <v>2329.81</v>
      </c>
      <c r="U344" s="14">
        <v>0</v>
      </c>
      <c r="V344" s="14" t="s">
        <v>25</v>
      </c>
      <c r="W344" s="14">
        <v>0.06</v>
      </c>
      <c r="X344" s="14" t="s">
        <v>25</v>
      </c>
      <c r="Y344" s="14">
        <v>0.06</v>
      </c>
      <c r="Z344" s="11">
        <v>2.2770000000000001</v>
      </c>
      <c r="AA344" s="11" t="s">
        <v>25</v>
      </c>
      <c r="AB344" s="11">
        <v>5.1420000000000003</v>
      </c>
      <c r="AC344" s="11" t="s">
        <v>25</v>
      </c>
      <c r="AD344" s="11">
        <v>7.4189999999999996</v>
      </c>
      <c r="AE344" s="11">
        <v>0</v>
      </c>
      <c r="AF344" s="11" t="s">
        <v>25</v>
      </c>
      <c r="AG344" s="11">
        <v>0</v>
      </c>
      <c r="AH344" s="11" t="s">
        <v>25</v>
      </c>
      <c r="AI344" s="11">
        <v>0</v>
      </c>
      <c r="AJ344" s="13">
        <v>2.2770000000000001</v>
      </c>
      <c r="AK344" s="13" t="s">
        <v>25</v>
      </c>
      <c r="AL344" s="13">
        <v>5.1420000000000003</v>
      </c>
      <c r="AM344" s="13" t="s">
        <v>25</v>
      </c>
      <c r="AN344" s="13">
        <v>7.4189999999999996</v>
      </c>
      <c r="AO344" s="13">
        <v>0</v>
      </c>
      <c r="AP344" s="13" t="s">
        <v>25</v>
      </c>
      <c r="AQ344" s="13">
        <v>0</v>
      </c>
      <c r="AR344" s="13" t="s">
        <v>25</v>
      </c>
      <c r="AS344" s="13">
        <v>0</v>
      </c>
      <c r="AT344" s="15">
        <v>17.98</v>
      </c>
      <c r="AU344" s="15" t="s">
        <v>25</v>
      </c>
      <c r="AV344" s="15">
        <v>16.89</v>
      </c>
      <c r="AW344" s="15" t="s">
        <v>25</v>
      </c>
      <c r="AX344" s="10" t="s">
        <v>6</v>
      </c>
      <c r="AY344" s="10" t="str">
        <f>IFERROR(VLOOKUP(B344,Sales!$B$4:$H$2834,7,FALSE),"Not Found")</f>
        <v>Cooperative</v>
      </c>
      <c r="AZ344" s="30">
        <f>IFERROR(SUMIFS(Sales!$K$4:$K$2834,Sales!$B$4:$B$2834,$B344,Sales!$G$4:$G$2834,$D344),"")</f>
        <v>70045</v>
      </c>
      <c r="BA344" s="30">
        <f>IFERROR(SUMIFS(Sales!$N$4:$N$2834,Sales!$B$4:$B$2834,$B344,Sales!$G$4:$G$2834,$D344),"")</f>
        <v>51225</v>
      </c>
      <c r="BB344" s="30">
        <f>IFERROR(SUMIFS(Sales!$Q$4:$Q$2834,Sales!$B$4:$B$2834,$B344,Sales!$G$4:$G$2834,$D344),"")</f>
        <v>108463</v>
      </c>
      <c r="BC344" s="30">
        <f t="shared" si="183"/>
        <v>229733</v>
      </c>
      <c r="BD344" s="33"/>
      <c r="BE344" s="35">
        <f t="shared" si="184"/>
        <v>4.4542793918195449E-5</v>
      </c>
      <c r="BF344" s="35" t="str">
        <f t="shared" si="185"/>
        <v/>
      </c>
      <c r="BG344" s="35">
        <f t="shared" si="186"/>
        <v>1.551496823801665E-3</v>
      </c>
      <c r="BH344" s="35">
        <f t="shared" si="187"/>
        <v>7.4608349692904374E-4</v>
      </c>
      <c r="BJ344" s="31">
        <f>IFERROR(SUMIFS(Sales!$J$4:$J$2834,Sales!$B$4:$B$2834,$B344,Sales!$G$4:$G$2834,$D344),"")</f>
        <v>11965</v>
      </c>
      <c r="BK344" s="31">
        <f>IFERROR(SUMIFS(Sales!$M$4:$M$2834,Sales!$B$4:$B$2834,$B344,Sales!$G$4:$G$2834,$D344),"")</f>
        <v>6786</v>
      </c>
      <c r="BL344" s="31">
        <f>IFERROR(SUMIFS(Sales!$P$4:$P$2834,Sales!$B$4:$B$2834,$B344,Sales!$G$4:$G$2834,$D344),"")</f>
        <v>16712</v>
      </c>
      <c r="BM344" s="31">
        <f t="shared" si="188"/>
        <v>35463</v>
      </c>
      <c r="BP344" s="36">
        <f t="shared" si="189"/>
        <v>1</v>
      </c>
      <c r="BQ344" s="36">
        <f t="shared" si="190"/>
        <v>0</v>
      </c>
      <c r="BR344" s="36" t="str">
        <f t="shared" si="191"/>
        <v/>
      </c>
      <c r="BS344" s="36" t="str">
        <f t="shared" si="192"/>
        <v/>
      </c>
    </row>
    <row r="345" spans="1:82" x14ac:dyDescent="0.35">
      <c r="A345" s="8">
        <v>2020</v>
      </c>
      <c r="B345" s="9">
        <v>16604</v>
      </c>
      <c r="C345" s="10" t="s">
        <v>504</v>
      </c>
      <c r="D345" s="10" t="s">
        <v>59</v>
      </c>
      <c r="E345" s="10" t="s">
        <v>60</v>
      </c>
      <c r="F345" s="11">
        <v>34975</v>
      </c>
      <c r="G345" s="11">
        <v>86466</v>
      </c>
      <c r="H345" s="11">
        <v>0</v>
      </c>
      <c r="I345" s="11">
        <v>0</v>
      </c>
      <c r="J345" s="11">
        <v>121441</v>
      </c>
      <c r="K345" s="12">
        <v>13.13</v>
      </c>
      <c r="L345" s="12">
        <v>15.4</v>
      </c>
      <c r="M345" s="12">
        <v>0</v>
      </c>
      <c r="N345" s="12">
        <v>0</v>
      </c>
      <c r="O345" s="12">
        <v>28.53</v>
      </c>
      <c r="P345" s="13">
        <v>568531</v>
      </c>
      <c r="Q345" s="13">
        <v>1098634</v>
      </c>
      <c r="R345" s="13">
        <v>0</v>
      </c>
      <c r="S345" s="13">
        <v>0</v>
      </c>
      <c r="T345" s="13">
        <v>1667165</v>
      </c>
      <c r="U345" s="14">
        <v>13.13</v>
      </c>
      <c r="V345" s="14">
        <v>15.4</v>
      </c>
      <c r="W345" s="14">
        <v>0</v>
      </c>
      <c r="X345" s="14">
        <v>0</v>
      </c>
      <c r="Y345" s="14">
        <v>28.53</v>
      </c>
      <c r="Z345" s="11">
        <v>15931.519</v>
      </c>
      <c r="AA345" s="11">
        <v>13865.539000000001</v>
      </c>
      <c r="AB345" s="11">
        <v>0</v>
      </c>
      <c r="AC345" s="11">
        <v>0</v>
      </c>
      <c r="AD345" s="11">
        <v>29797.058000000001</v>
      </c>
      <c r="AE345" s="11">
        <v>1538.182</v>
      </c>
      <c r="AF345" s="11">
        <v>646.29499999999996</v>
      </c>
      <c r="AG345" s="11">
        <v>0</v>
      </c>
      <c r="AH345" s="11">
        <v>0</v>
      </c>
      <c r="AI345" s="11">
        <v>2184.4769999999999</v>
      </c>
      <c r="AJ345" s="13">
        <v>15931.519</v>
      </c>
      <c r="AK345" s="13">
        <v>13865.539000000001</v>
      </c>
      <c r="AL345" s="13">
        <v>0</v>
      </c>
      <c r="AM345" s="13">
        <v>0</v>
      </c>
      <c r="AN345" s="13">
        <v>29797.058000000001</v>
      </c>
      <c r="AO345" s="13">
        <v>1538.182</v>
      </c>
      <c r="AP345" s="13">
        <v>646.29499999999996</v>
      </c>
      <c r="AQ345" s="13">
        <v>0</v>
      </c>
      <c r="AR345" s="13">
        <v>0</v>
      </c>
      <c r="AS345" s="13">
        <v>2184.4769999999999</v>
      </c>
      <c r="AT345" s="15">
        <v>16.260000000000002</v>
      </c>
      <c r="AU345" s="15">
        <v>12.71</v>
      </c>
      <c r="AV345" s="15">
        <v>0</v>
      </c>
      <c r="AW345" s="15">
        <v>0</v>
      </c>
      <c r="AX345" s="10" t="s">
        <v>6</v>
      </c>
      <c r="AY345" s="10" t="str">
        <f>IFERROR(VLOOKUP(B345,Sales!$B$4:$H$2834,7,FALSE),"Not Found")</f>
        <v>Municipal</v>
      </c>
      <c r="AZ345" s="30">
        <f>IFERROR(SUMIFS(Sales!$K$4:$K$2834,Sales!$B$4:$B$2834,$B345,Sales!$G$4:$G$2834,$D345),"")</f>
        <v>10290250</v>
      </c>
      <c r="BA345" s="30">
        <f>IFERROR(SUMIFS(Sales!$N$4:$N$2834,Sales!$B$4:$B$2834,$B345,Sales!$G$4:$G$2834,$D345),"")</f>
        <v>11288827</v>
      </c>
      <c r="BB345" s="30">
        <f>IFERROR(SUMIFS(Sales!$Q$4:$Q$2834,Sales!$B$4:$B$2834,$B345,Sales!$G$4:$G$2834,$D345),"")</f>
        <v>605504</v>
      </c>
      <c r="BC345" s="30">
        <f t="shared" si="183"/>
        <v>22184581</v>
      </c>
      <c r="BD345" s="33"/>
      <c r="BE345" s="35">
        <f t="shared" si="184"/>
        <v>3.3988484244794831E-3</v>
      </c>
      <c r="BF345" s="35">
        <f t="shared" si="185"/>
        <v>7.6594317549555854E-3</v>
      </c>
      <c r="BG345" s="35">
        <f t="shared" si="186"/>
        <v>0</v>
      </c>
      <c r="BH345" s="35">
        <f t="shared" si="187"/>
        <v>5.4741173610626231E-3</v>
      </c>
      <c r="BJ345" s="31">
        <f>IFERROR(SUMIFS(Sales!$J$4:$J$2834,Sales!$B$4:$B$2834,$B345,Sales!$G$4:$G$2834,$D345),"")</f>
        <v>1104662</v>
      </c>
      <c r="BK345" s="31">
        <f>IFERROR(SUMIFS(Sales!$M$4:$M$2834,Sales!$B$4:$B$2834,$B345,Sales!$G$4:$G$2834,$D345),"")</f>
        <v>1013671</v>
      </c>
      <c r="BL345" s="31">
        <f>IFERROR(SUMIFS(Sales!$P$4:$P$2834,Sales!$B$4:$B$2834,$B345,Sales!$G$4:$G$2834,$D345),"")</f>
        <v>45877</v>
      </c>
      <c r="BM345" s="31">
        <f t="shared" si="188"/>
        <v>2164210</v>
      </c>
      <c r="BP345" s="36">
        <f t="shared" si="189"/>
        <v>0.91195144095482794</v>
      </c>
      <c r="BQ345" s="36">
        <f t="shared" si="190"/>
        <v>8.8048559045171976E-2</v>
      </c>
      <c r="BR345" s="36">
        <f t="shared" si="191"/>
        <v>0.95546427832622671</v>
      </c>
      <c r="BS345" s="36">
        <f t="shared" si="192"/>
        <v>4.4535721673773274E-2</v>
      </c>
    </row>
    <row r="346" spans="1:82" ht="26" x14ac:dyDescent="0.35">
      <c r="A346" s="8">
        <v>2020</v>
      </c>
      <c r="B346" s="9">
        <v>16606</v>
      </c>
      <c r="C346" s="10" t="s">
        <v>505</v>
      </c>
      <c r="D346" s="10" t="s">
        <v>24</v>
      </c>
      <c r="E346" s="10" t="s">
        <v>24</v>
      </c>
      <c r="F346" s="11" t="s">
        <v>25</v>
      </c>
      <c r="G346" s="11" t="s">
        <v>25</v>
      </c>
      <c r="H346" s="11" t="s">
        <v>25</v>
      </c>
      <c r="I346" s="11" t="s">
        <v>25</v>
      </c>
      <c r="J346" s="11" t="s">
        <v>25</v>
      </c>
      <c r="K346" s="12" t="s">
        <v>25</v>
      </c>
      <c r="L346" s="12" t="s">
        <v>25</v>
      </c>
      <c r="M346" s="12" t="s">
        <v>25</v>
      </c>
      <c r="N346" s="12" t="s">
        <v>25</v>
      </c>
      <c r="O346" s="12" t="s">
        <v>25</v>
      </c>
      <c r="P346" s="13" t="s">
        <v>25</v>
      </c>
      <c r="Q346" s="13" t="s">
        <v>25</v>
      </c>
      <c r="R346" s="13" t="s">
        <v>25</v>
      </c>
      <c r="S346" s="13" t="s">
        <v>25</v>
      </c>
      <c r="T346" s="13" t="s">
        <v>25</v>
      </c>
      <c r="U346" s="14" t="s">
        <v>25</v>
      </c>
      <c r="V346" s="14" t="s">
        <v>25</v>
      </c>
      <c r="W346" s="14" t="s">
        <v>25</v>
      </c>
      <c r="X346" s="14" t="s">
        <v>25</v>
      </c>
      <c r="Y346" s="14" t="s">
        <v>25</v>
      </c>
      <c r="Z346" s="11" t="s">
        <v>25</v>
      </c>
      <c r="AA346" s="11" t="s">
        <v>25</v>
      </c>
      <c r="AB346" s="11" t="s">
        <v>25</v>
      </c>
      <c r="AC346" s="11" t="s">
        <v>25</v>
      </c>
      <c r="AD346" s="11" t="s">
        <v>25</v>
      </c>
      <c r="AE346" s="11" t="s">
        <v>25</v>
      </c>
      <c r="AF346" s="11" t="s">
        <v>25</v>
      </c>
      <c r="AG346" s="11" t="s">
        <v>25</v>
      </c>
      <c r="AH346" s="11" t="s">
        <v>25</v>
      </c>
      <c r="AI346" s="11" t="s">
        <v>25</v>
      </c>
      <c r="AJ346" s="13" t="s">
        <v>25</v>
      </c>
      <c r="AK346" s="13" t="s">
        <v>25</v>
      </c>
      <c r="AL346" s="13" t="s">
        <v>25</v>
      </c>
      <c r="AM346" s="13" t="s">
        <v>25</v>
      </c>
      <c r="AN346" s="13" t="s">
        <v>25</v>
      </c>
      <c r="AO346" s="13" t="s">
        <v>25</v>
      </c>
      <c r="AP346" s="13" t="s">
        <v>25</v>
      </c>
      <c r="AQ346" s="13" t="s">
        <v>25</v>
      </c>
      <c r="AR346" s="13" t="s">
        <v>25</v>
      </c>
      <c r="AS346" s="13" t="s">
        <v>25</v>
      </c>
      <c r="AT346" s="15" t="s">
        <v>25</v>
      </c>
      <c r="AU346" s="15" t="s">
        <v>25</v>
      </c>
      <c r="AV346" s="15" t="s">
        <v>25</v>
      </c>
      <c r="AW346" s="15" t="s">
        <v>25</v>
      </c>
      <c r="AX346" s="10" t="s">
        <v>506</v>
      </c>
      <c r="AY346" s="10" t="str">
        <f>IFERROR(VLOOKUP(B346,Sales!$B$4:$H$2834,7,FALSE),"Not Found")</f>
        <v>Cooperative</v>
      </c>
      <c r="AZ346" s="30">
        <f>IFERROR(SUMIFS(Sales!$K$4:$K$2834,Sales!$B$4:$B$2834,$B346,Sales!$G$4:$G$2834,$D346),"")</f>
        <v>509309</v>
      </c>
      <c r="BA346" s="30">
        <f>IFERROR(SUMIFS(Sales!$N$4:$N$2834,Sales!$B$4:$B$2834,$B346,Sales!$G$4:$G$2834,$D346),"")</f>
        <v>125841</v>
      </c>
      <c r="BB346" s="30">
        <f>IFERROR(SUMIFS(Sales!$Q$4:$Q$2834,Sales!$B$4:$B$2834,$B346,Sales!$G$4:$G$2834,$D346),"")</f>
        <v>566179</v>
      </c>
      <c r="BC346" s="30">
        <f t="shared" si="183"/>
        <v>1201329</v>
      </c>
      <c r="BD346" s="33"/>
      <c r="BE346" s="35" t="str">
        <f t="shared" si="184"/>
        <v/>
      </c>
      <c r="BF346" s="35" t="str">
        <f t="shared" si="185"/>
        <v/>
      </c>
      <c r="BG346" s="35" t="str">
        <f t="shared" si="186"/>
        <v/>
      </c>
      <c r="BH346" s="35">
        <f t="shared" si="187"/>
        <v>0</v>
      </c>
      <c r="BJ346" s="31">
        <f>IFERROR(SUMIFS(Sales!$J$4:$J$2834,Sales!$B$4:$B$2834,$B346,Sales!$G$4:$G$2834,$D346),"")</f>
        <v>73488</v>
      </c>
      <c r="BK346" s="31">
        <f>IFERROR(SUMIFS(Sales!$M$4:$M$2834,Sales!$B$4:$B$2834,$B346,Sales!$G$4:$G$2834,$D346),"")</f>
        <v>18501.5</v>
      </c>
      <c r="BL346" s="31">
        <f>IFERROR(SUMIFS(Sales!$P$4:$P$2834,Sales!$B$4:$B$2834,$B346,Sales!$G$4:$G$2834,$D346),"")</f>
        <v>36953.800000000003</v>
      </c>
      <c r="BM346" s="31">
        <f t="shared" si="188"/>
        <v>128943.3</v>
      </c>
      <c r="BP346" s="36" t="str">
        <f t="shared" si="189"/>
        <v/>
      </c>
      <c r="BQ346" s="36" t="str">
        <f t="shared" si="190"/>
        <v/>
      </c>
      <c r="BR346" s="36" t="str">
        <f t="shared" si="191"/>
        <v/>
      </c>
      <c r="BS346" s="36" t="str">
        <f t="shared" si="192"/>
        <v/>
      </c>
    </row>
    <row r="347" spans="1:82" x14ac:dyDescent="0.35">
      <c r="A347" s="8">
        <v>2020</v>
      </c>
      <c r="B347" s="9">
        <v>16609</v>
      </c>
      <c r="C347" s="10" t="s">
        <v>507</v>
      </c>
      <c r="D347" s="10" t="s">
        <v>32</v>
      </c>
      <c r="E347" s="10" t="s">
        <v>33</v>
      </c>
      <c r="F347" s="11">
        <v>338349</v>
      </c>
      <c r="G347" s="11">
        <v>211248</v>
      </c>
      <c r="H347" s="11">
        <v>23163</v>
      </c>
      <c r="I347" s="11" t="s">
        <v>25</v>
      </c>
      <c r="J347" s="11">
        <v>572760</v>
      </c>
      <c r="K347" s="12">
        <v>47.5</v>
      </c>
      <c r="L347" s="12">
        <v>44.1</v>
      </c>
      <c r="M347" s="12">
        <v>3.73</v>
      </c>
      <c r="N347" s="12" t="s">
        <v>25</v>
      </c>
      <c r="O347" s="12">
        <v>95.33</v>
      </c>
      <c r="P347" s="13">
        <v>4546193</v>
      </c>
      <c r="Q347" s="13">
        <v>2809725</v>
      </c>
      <c r="R347" s="13">
        <v>300768</v>
      </c>
      <c r="S347" s="13" t="s">
        <v>25</v>
      </c>
      <c r="T347" s="13">
        <v>7656686</v>
      </c>
      <c r="U347" s="14">
        <v>28.04</v>
      </c>
      <c r="V347" s="14">
        <v>26.04</v>
      </c>
      <c r="W347" s="14">
        <v>2.2000000000000002</v>
      </c>
      <c r="X347" s="14" t="s">
        <v>25</v>
      </c>
      <c r="Y347" s="14">
        <v>56.28</v>
      </c>
      <c r="Z347" s="11">
        <v>1128</v>
      </c>
      <c r="AA347" s="11">
        <v>4162</v>
      </c>
      <c r="AB347" s="11">
        <v>933</v>
      </c>
      <c r="AC347" s="11" t="s">
        <v>25</v>
      </c>
      <c r="AD347" s="11">
        <v>6223</v>
      </c>
      <c r="AE347" s="11">
        <v>7279</v>
      </c>
      <c r="AF347" s="11">
        <v>26864</v>
      </c>
      <c r="AG347" s="11">
        <v>6024</v>
      </c>
      <c r="AH347" s="11" t="s">
        <v>25</v>
      </c>
      <c r="AI347" s="11">
        <v>40167</v>
      </c>
      <c r="AJ347" s="13">
        <v>1128</v>
      </c>
      <c r="AK347" s="13">
        <v>4162</v>
      </c>
      <c r="AL347" s="13">
        <v>933</v>
      </c>
      <c r="AM347" s="13" t="s">
        <v>25</v>
      </c>
      <c r="AN347" s="13">
        <v>6223</v>
      </c>
      <c r="AO347" s="13">
        <v>7279</v>
      </c>
      <c r="AP347" s="13">
        <v>26864</v>
      </c>
      <c r="AQ347" s="13">
        <v>6024</v>
      </c>
      <c r="AR347" s="13" t="s">
        <v>25</v>
      </c>
      <c r="AS347" s="13">
        <v>40167</v>
      </c>
      <c r="AT347" s="15">
        <v>13.44</v>
      </c>
      <c r="AU347" s="15">
        <v>13.3</v>
      </c>
      <c r="AV347" s="15">
        <v>12.98</v>
      </c>
      <c r="AW347" s="15" t="s">
        <v>25</v>
      </c>
      <c r="AX347" s="10" t="s">
        <v>6</v>
      </c>
      <c r="AY347" s="10" t="str">
        <f>IFERROR(VLOOKUP(B347,Sales!$B$4:$H$2834,7,FALSE),"Not Found")</f>
        <v>Investor Owned</v>
      </c>
      <c r="AZ347" s="30">
        <f>IFERROR(SUMIFS(Sales!$K$4:$K$2834,Sales!$B$4:$B$2834,$B347,Sales!$G$4:$G$2834,$D347),"")</f>
        <v>6644499</v>
      </c>
      <c r="BA347" s="30">
        <f>IFERROR(SUMIFS(Sales!$N$4:$N$2834,Sales!$B$4:$B$2834,$B347,Sales!$G$4:$G$2834,$D347),"")</f>
        <v>7024969</v>
      </c>
      <c r="BB347" s="30">
        <f>IFERROR(SUMIFS(Sales!$Q$4:$Q$2834,Sales!$B$4:$B$2834,$B347,Sales!$G$4:$G$2834,$D347),"")</f>
        <v>4163609</v>
      </c>
      <c r="BC347" s="30">
        <f t="shared" si="183"/>
        <v>17833077</v>
      </c>
      <c r="BD347" s="33"/>
      <c r="BE347" s="35">
        <f t="shared" si="184"/>
        <v>5.092167219831021E-2</v>
      </c>
      <c r="BF347" s="35">
        <f t="shared" si="185"/>
        <v>3.0071022377465294E-2</v>
      </c>
      <c r="BG347" s="35">
        <f t="shared" si="186"/>
        <v>5.5632025005229839E-3</v>
      </c>
      <c r="BH347" s="35">
        <f t="shared" si="187"/>
        <v>3.2117844834068737E-2</v>
      </c>
      <c r="BJ347" s="31">
        <f>IFERROR(SUMIFS(Sales!$J$4:$J$2834,Sales!$B$4:$B$2834,$B347,Sales!$G$4:$G$2834,$D347),"")</f>
        <v>1693169.3</v>
      </c>
      <c r="BK347" s="31">
        <f>IFERROR(SUMIFS(Sales!$M$4:$M$2834,Sales!$B$4:$B$2834,$B347,Sales!$G$4:$G$2834,$D347),"")</f>
        <v>1545679.3</v>
      </c>
      <c r="BL347" s="31">
        <f>IFERROR(SUMIFS(Sales!$P$4:$P$2834,Sales!$B$4:$B$2834,$B347,Sales!$G$4:$G$2834,$D347),"")</f>
        <v>512764.10000000003</v>
      </c>
      <c r="BM347" s="31">
        <f t="shared" si="188"/>
        <v>3751612.7</v>
      </c>
      <c r="BP347" s="36">
        <f t="shared" si="189"/>
        <v>0.13417390270013085</v>
      </c>
      <c r="BQ347" s="36">
        <f t="shared" si="190"/>
        <v>0.86582609729986915</v>
      </c>
      <c r="BR347" s="36">
        <f t="shared" si="191"/>
        <v>0.13413895690177186</v>
      </c>
      <c r="BS347" s="36">
        <f t="shared" si="192"/>
        <v>0.8658610430982282</v>
      </c>
      <c r="BV347" s="38">
        <f>IFERROR((G347+H347)/$BV$3,"")</f>
        <v>2.2201257456582666E-2</v>
      </c>
      <c r="BW347" s="37">
        <f>IFERROR(BR347*BV347,"")</f>
        <v>2.9780535171336831E-3</v>
      </c>
      <c r="BX347" s="37">
        <f>IFERROR(BS347*BV347,"")</f>
        <v>1.9223203939448985E-2</v>
      </c>
      <c r="CB347" s="38">
        <f>IFERROR((F347)/$CB$3,"")</f>
        <v>3.389996080477653E-2</v>
      </c>
      <c r="CC347" s="37">
        <f>IFERROR(BP347*CB347,"")</f>
        <v>4.5484900425583358E-3</v>
      </c>
      <c r="CD347" s="37">
        <f>IFERROR(BQ347*CB347,"")</f>
        <v>2.9351470762218196E-2</v>
      </c>
    </row>
    <row r="348" spans="1:82" x14ac:dyDescent="0.35">
      <c r="A348" s="8">
        <v>2020</v>
      </c>
      <c r="B348" s="9">
        <v>16611</v>
      </c>
      <c r="C348" s="10" t="s">
        <v>508</v>
      </c>
      <c r="D348" s="10" t="s">
        <v>40</v>
      </c>
      <c r="E348" s="10" t="s">
        <v>85</v>
      </c>
      <c r="F348" s="11" t="s">
        <v>25</v>
      </c>
      <c r="G348" s="11" t="s">
        <v>25</v>
      </c>
      <c r="H348" s="11" t="s">
        <v>25</v>
      </c>
      <c r="I348" s="11" t="s">
        <v>25</v>
      </c>
      <c r="J348" s="11" t="s">
        <v>25</v>
      </c>
      <c r="K348" s="12" t="s">
        <v>25</v>
      </c>
      <c r="L348" s="12" t="s">
        <v>25</v>
      </c>
      <c r="M348" s="12" t="s">
        <v>25</v>
      </c>
      <c r="N348" s="12" t="s">
        <v>25</v>
      </c>
      <c r="O348" s="12" t="s">
        <v>25</v>
      </c>
      <c r="P348" s="13" t="s">
        <v>25</v>
      </c>
      <c r="Q348" s="13" t="s">
        <v>25</v>
      </c>
      <c r="R348" s="13" t="s">
        <v>25</v>
      </c>
      <c r="S348" s="13" t="s">
        <v>25</v>
      </c>
      <c r="T348" s="13" t="s">
        <v>25</v>
      </c>
      <c r="U348" s="14" t="s">
        <v>25</v>
      </c>
      <c r="V348" s="14" t="s">
        <v>25</v>
      </c>
      <c r="W348" s="14" t="s">
        <v>25</v>
      </c>
      <c r="X348" s="14" t="s">
        <v>25</v>
      </c>
      <c r="Y348" s="14" t="s">
        <v>25</v>
      </c>
      <c r="Z348" s="11" t="s">
        <v>25</v>
      </c>
      <c r="AA348" s="11" t="s">
        <v>25</v>
      </c>
      <c r="AB348" s="11" t="s">
        <v>25</v>
      </c>
      <c r="AC348" s="11" t="s">
        <v>25</v>
      </c>
      <c r="AD348" s="11" t="s">
        <v>25</v>
      </c>
      <c r="AE348" s="11" t="s">
        <v>25</v>
      </c>
      <c r="AF348" s="11" t="s">
        <v>25</v>
      </c>
      <c r="AG348" s="11" t="s">
        <v>25</v>
      </c>
      <c r="AH348" s="11" t="s">
        <v>25</v>
      </c>
      <c r="AI348" s="11" t="s">
        <v>25</v>
      </c>
      <c r="AJ348" s="13" t="s">
        <v>25</v>
      </c>
      <c r="AK348" s="13" t="s">
        <v>25</v>
      </c>
      <c r="AL348" s="13" t="s">
        <v>25</v>
      </c>
      <c r="AM348" s="13" t="s">
        <v>25</v>
      </c>
      <c r="AN348" s="13" t="s">
        <v>25</v>
      </c>
      <c r="AO348" s="13" t="s">
        <v>25</v>
      </c>
      <c r="AP348" s="13" t="s">
        <v>25</v>
      </c>
      <c r="AQ348" s="13" t="s">
        <v>25</v>
      </c>
      <c r="AR348" s="13" t="s">
        <v>25</v>
      </c>
      <c r="AS348" s="13" t="s">
        <v>25</v>
      </c>
      <c r="AT348" s="15" t="s">
        <v>25</v>
      </c>
      <c r="AU348" s="15" t="s">
        <v>25</v>
      </c>
      <c r="AV348" s="15" t="s">
        <v>25</v>
      </c>
      <c r="AW348" s="15" t="s">
        <v>25</v>
      </c>
      <c r="AX348" s="10" t="s">
        <v>6</v>
      </c>
      <c r="AY348" s="10" t="str">
        <f>IFERROR(VLOOKUP(B348,Sales!$B$4:$H$2834,7,FALSE),"Not Found")</f>
        <v>Cooperative</v>
      </c>
      <c r="AZ348" s="30">
        <f>IFERROR(SUMIFS(Sales!$K$4:$K$2834,Sales!$B$4:$B$2834,$B348,Sales!$G$4:$G$2834,$D348),"")</f>
        <v>116455</v>
      </c>
      <c r="BA348" s="30">
        <f>IFERROR(SUMIFS(Sales!$N$4:$N$2834,Sales!$B$4:$B$2834,$B348,Sales!$G$4:$G$2834,$D348),"")</f>
        <v>29313</v>
      </c>
      <c r="BB348" s="30">
        <f>IFERROR(SUMIFS(Sales!$Q$4:$Q$2834,Sales!$B$4:$B$2834,$B348,Sales!$G$4:$G$2834,$D348),"")</f>
        <v>274239</v>
      </c>
      <c r="BC348" s="30">
        <f t="shared" si="183"/>
        <v>420007</v>
      </c>
      <c r="BD348" s="33"/>
      <c r="BE348" s="35" t="str">
        <f t="shared" si="184"/>
        <v/>
      </c>
      <c r="BF348" s="35" t="str">
        <f t="shared" si="185"/>
        <v/>
      </c>
      <c r="BG348" s="35" t="str">
        <f t="shared" si="186"/>
        <v/>
      </c>
      <c r="BH348" s="35">
        <f t="shared" si="187"/>
        <v>0</v>
      </c>
      <c r="BJ348" s="31">
        <f>IFERROR(SUMIFS(Sales!$J$4:$J$2834,Sales!$B$4:$B$2834,$B348,Sales!$G$4:$G$2834,$D348),"")</f>
        <v>14877.7</v>
      </c>
      <c r="BK348" s="31">
        <f>IFERROR(SUMIFS(Sales!$M$4:$M$2834,Sales!$B$4:$B$2834,$B348,Sales!$G$4:$G$2834,$D348),"")</f>
        <v>2949.3</v>
      </c>
      <c r="BL348" s="31">
        <f>IFERROR(SUMIFS(Sales!$P$4:$P$2834,Sales!$B$4:$B$2834,$B348,Sales!$G$4:$G$2834,$D348),"")</f>
        <v>18454.7</v>
      </c>
      <c r="BM348" s="31">
        <f t="shared" si="188"/>
        <v>36281.699999999997</v>
      </c>
      <c r="BP348" s="36" t="str">
        <f t="shared" si="189"/>
        <v/>
      </c>
      <c r="BQ348" s="36" t="str">
        <f t="shared" si="190"/>
        <v/>
      </c>
      <c r="BR348" s="36" t="str">
        <f t="shared" si="191"/>
        <v/>
      </c>
      <c r="BS348" s="36" t="str">
        <f t="shared" si="192"/>
        <v/>
      </c>
    </row>
    <row r="349" spans="1:82" x14ac:dyDescent="0.35">
      <c r="A349" s="8">
        <v>2020</v>
      </c>
      <c r="B349" s="9">
        <v>16612</v>
      </c>
      <c r="C349" s="10" t="s">
        <v>509</v>
      </c>
      <c r="D349" s="10" t="s">
        <v>32</v>
      </c>
      <c r="E349" s="10" t="s">
        <v>33</v>
      </c>
      <c r="F349" s="11" t="s">
        <v>25</v>
      </c>
      <c r="G349" s="11">
        <v>1804.2619999999999</v>
      </c>
      <c r="H349" s="11" t="s">
        <v>25</v>
      </c>
      <c r="I349" s="11" t="s">
        <v>25</v>
      </c>
      <c r="J349" s="11">
        <v>1804.2619999999999</v>
      </c>
      <c r="K349" s="12" t="s">
        <v>25</v>
      </c>
      <c r="L349" s="12">
        <v>0.67300000000000004</v>
      </c>
      <c r="M349" s="12" t="s">
        <v>25</v>
      </c>
      <c r="N349" s="12" t="s">
        <v>25</v>
      </c>
      <c r="O349" s="12">
        <v>0.67300000000000004</v>
      </c>
      <c r="P349" s="13" t="s">
        <v>25</v>
      </c>
      <c r="Q349" s="13">
        <v>27063.93</v>
      </c>
      <c r="R349" s="13" t="s">
        <v>25</v>
      </c>
      <c r="S349" s="13" t="s">
        <v>25</v>
      </c>
      <c r="T349" s="13">
        <v>27063.93</v>
      </c>
      <c r="U349" s="14" t="s">
        <v>25</v>
      </c>
      <c r="V349" s="14">
        <v>0.67300000000000004</v>
      </c>
      <c r="W349" s="14" t="s">
        <v>25</v>
      </c>
      <c r="X349" s="14" t="s">
        <v>25</v>
      </c>
      <c r="Y349" s="14">
        <v>0.67300000000000004</v>
      </c>
      <c r="Z349" s="11" t="s">
        <v>25</v>
      </c>
      <c r="AA349" s="11">
        <v>724.43100000000004</v>
      </c>
      <c r="AB349" s="11" t="s">
        <v>25</v>
      </c>
      <c r="AC349" s="11" t="s">
        <v>25</v>
      </c>
      <c r="AD349" s="11">
        <v>724.43100000000004</v>
      </c>
      <c r="AE349" s="11" t="s">
        <v>25</v>
      </c>
      <c r="AF349" s="11">
        <v>288.25200000000001</v>
      </c>
      <c r="AG349" s="11" t="s">
        <v>25</v>
      </c>
      <c r="AH349" s="11" t="s">
        <v>25</v>
      </c>
      <c r="AI349" s="11">
        <v>288.25200000000001</v>
      </c>
      <c r="AJ349" s="13" t="s">
        <v>25</v>
      </c>
      <c r="AK349" s="13">
        <v>724.43100000000004</v>
      </c>
      <c r="AL349" s="13" t="s">
        <v>25</v>
      </c>
      <c r="AM349" s="13" t="s">
        <v>25</v>
      </c>
      <c r="AN349" s="13">
        <v>724.43100000000004</v>
      </c>
      <c r="AO349" s="13" t="s">
        <v>25</v>
      </c>
      <c r="AP349" s="13">
        <v>288.25200000000001</v>
      </c>
      <c r="AQ349" s="13" t="s">
        <v>25</v>
      </c>
      <c r="AR349" s="13" t="s">
        <v>25</v>
      </c>
      <c r="AS349" s="13">
        <v>288.25200000000001</v>
      </c>
      <c r="AT349" s="15" t="s">
        <v>25</v>
      </c>
      <c r="AU349" s="15">
        <v>15</v>
      </c>
      <c r="AV349" s="15" t="s">
        <v>25</v>
      </c>
      <c r="AW349" s="15" t="s">
        <v>25</v>
      </c>
      <c r="AX349" s="10" t="s">
        <v>6</v>
      </c>
      <c r="AY349" s="10" t="str">
        <f>IFERROR(VLOOKUP(B349,Sales!$B$4:$H$2834,7,FALSE),"Not Found")</f>
        <v>Municipal</v>
      </c>
      <c r="AZ349" s="30">
        <f>IFERROR(SUMIFS(Sales!$K$4:$K$2834,Sales!$B$4:$B$2834,$B349,Sales!$G$4:$G$2834,$D349),"")</f>
        <v>6389</v>
      </c>
      <c r="BA349" s="30">
        <f>IFERROR(SUMIFS(Sales!$N$4:$N$2834,Sales!$B$4:$B$2834,$B349,Sales!$G$4:$G$2834,$D349),"")</f>
        <v>774252</v>
      </c>
      <c r="BB349" s="30">
        <f>IFERROR(SUMIFS(Sales!$Q$4:$Q$2834,Sales!$B$4:$B$2834,$B349,Sales!$G$4:$G$2834,$D349),"")</f>
        <v>5680</v>
      </c>
      <c r="BC349" s="30">
        <f t="shared" si="183"/>
        <v>786321</v>
      </c>
      <c r="BD349" s="33"/>
      <c r="BE349" s="35" t="str">
        <f t="shared" si="184"/>
        <v/>
      </c>
      <c r="BF349" s="35">
        <f t="shared" si="185"/>
        <v>2.3303291434830001E-3</v>
      </c>
      <c r="BG349" s="35" t="str">
        <f t="shared" si="186"/>
        <v/>
      </c>
      <c r="BH349" s="35">
        <f t="shared" si="187"/>
        <v>2.2945616357696159E-3</v>
      </c>
      <c r="BJ349" s="31">
        <f>IFERROR(SUMIFS(Sales!$J$4:$J$2834,Sales!$B$4:$B$2834,$B349,Sales!$G$4:$G$2834,$D349),"")</f>
        <v>1354.6</v>
      </c>
      <c r="BK349" s="31">
        <f>IFERROR(SUMIFS(Sales!$M$4:$M$2834,Sales!$B$4:$B$2834,$B349,Sales!$G$4:$G$2834,$D349),"")</f>
        <v>112971</v>
      </c>
      <c r="BL349" s="31">
        <f>IFERROR(SUMIFS(Sales!$P$4:$P$2834,Sales!$B$4:$B$2834,$B349,Sales!$G$4:$G$2834,$D349),"")</f>
        <v>554.29999999999995</v>
      </c>
      <c r="BM349" s="31">
        <f t="shared" si="188"/>
        <v>114879.90000000001</v>
      </c>
      <c r="BP349" s="36" t="str">
        <f t="shared" si="189"/>
        <v/>
      </c>
      <c r="BQ349" s="36" t="str">
        <f t="shared" si="190"/>
        <v/>
      </c>
      <c r="BR349" s="36" t="str">
        <f t="shared" si="191"/>
        <v/>
      </c>
      <c r="BS349" s="36" t="str">
        <f t="shared" si="192"/>
        <v/>
      </c>
    </row>
    <row r="350" spans="1:82" x14ac:dyDescent="0.35">
      <c r="A350" s="8">
        <v>2020</v>
      </c>
      <c r="B350" s="9">
        <v>16622</v>
      </c>
      <c r="C350" s="10" t="s">
        <v>510</v>
      </c>
      <c r="D350" s="10" t="s">
        <v>157</v>
      </c>
      <c r="E350" s="10" t="s">
        <v>99</v>
      </c>
      <c r="F350" s="11">
        <v>190.5</v>
      </c>
      <c r="G350" s="11">
        <v>1027.04</v>
      </c>
      <c r="H350" s="11" t="s">
        <v>25</v>
      </c>
      <c r="I350" s="11" t="s">
        <v>25</v>
      </c>
      <c r="J350" s="11">
        <v>1217.54</v>
      </c>
      <c r="K350" s="12">
        <v>0.06</v>
      </c>
      <c r="L350" s="12">
        <v>0.28000000000000003</v>
      </c>
      <c r="M350" s="12" t="s">
        <v>25</v>
      </c>
      <c r="N350" s="12" t="s">
        <v>25</v>
      </c>
      <c r="O350" s="12">
        <v>0.34</v>
      </c>
      <c r="P350" s="13">
        <v>3495.83</v>
      </c>
      <c r="Q350" s="13">
        <v>12430.78</v>
      </c>
      <c r="R350" s="13" t="s">
        <v>25</v>
      </c>
      <c r="S350" s="13" t="s">
        <v>25</v>
      </c>
      <c r="T350" s="13">
        <v>15926.61</v>
      </c>
      <c r="U350" s="14">
        <v>7.0000000000000007E-2</v>
      </c>
      <c r="V350" s="14">
        <v>0.18</v>
      </c>
      <c r="W350" s="14" t="s">
        <v>25</v>
      </c>
      <c r="X350" s="14" t="s">
        <v>25</v>
      </c>
      <c r="Y350" s="14">
        <v>0.25</v>
      </c>
      <c r="Z350" s="11">
        <v>29.396999999999998</v>
      </c>
      <c r="AA350" s="11">
        <v>13.262</v>
      </c>
      <c r="AB350" s="11" t="s">
        <v>25</v>
      </c>
      <c r="AC350" s="11" t="s">
        <v>25</v>
      </c>
      <c r="AD350" s="11">
        <v>42.658999999999999</v>
      </c>
      <c r="AE350" s="11" t="s">
        <v>25</v>
      </c>
      <c r="AF350" s="11" t="s">
        <v>25</v>
      </c>
      <c r="AG350" s="11" t="s">
        <v>25</v>
      </c>
      <c r="AH350" s="11" t="s">
        <v>25</v>
      </c>
      <c r="AI350" s="11" t="s">
        <v>25</v>
      </c>
      <c r="AJ350" s="13">
        <v>29.396999999999998</v>
      </c>
      <c r="AK350" s="13">
        <v>13.262</v>
      </c>
      <c r="AL350" s="13" t="s">
        <v>25</v>
      </c>
      <c r="AM350" s="13" t="s">
        <v>25</v>
      </c>
      <c r="AN350" s="13">
        <v>42.658999999999999</v>
      </c>
      <c r="AO350" s="13" t="s">
        <v>25</v>
      </c>
      <c r="AP350" s="13" t="s">
        <v>25</v>
      </c>
      <c r="AQ350" s="13" t="s">
        <v>25</v>
      </c>
      <c r="AR350" s="13" t="s">
        <v>25</v>
      </c>
      <c r="AS350" s="13" t="s">
        <v>25</v>
      </c>
      <c r="AT350" s="15">
        <v>15.67</v>
      </c>
      <c r="AU350" s="15">
        <v>19.059999999999999</v>
      </c>
      <c r="AV350" s="15" t="s">
        <v>25</v>
      </c>
      <c r="AW350" s="15" t="s">
        <v>25</v>
      </c>
      <c r="AX350" s="10" t="s">
        <v>6</v>
      </c>
      <c r="AY350" s="10" t="str">
        <f>IFERROR(VLOOKUP(B350,Sales!$B$4:$H$2834,7,FALSE),"Not Found")</f>
        <v>Cooperative</v>
      </c>
      <c r="AZ350" s="30">
        <f>IFERROR(SUMIFS(Sales!$K$4:$K$2834,Sales!$B$4:$B$2834,$B350,Sales!$G$4:$G$2834,$D350),"")</f>
        <v>111175</v>
      </c>
      <c r="BA350" s="30">
        <f>IFERROR(SUMIFS(Sales!$N$4:$N$2834,Sales!$B$4:$B$2834,$B350,Sales!$G$4:$G$2834,$D350),"")</f>
        <v>85251</v>
      </c>
      <c r="BB350" s="30">
        <f>IFERROR(SUMIFS(Sales!$Q$4:$Q$2834,Sales!$B$4:$B$2834,$B350,Sales!$G$4:$G$2834,$D350),"")</f>
        <v>1360</v>
      </c>
      <c r="BC350" s="30">
        <f t="shared" si="183"/>
        <v>197786</v>
      </c>
      <c r="BD350" s="33"/>
      <c r="BE350" s="35">
        <f t="shared" si="184"/>
        <v>1.7135147290308073E-3</v>
      </c>
      <c r="BF350" s="35">
        <f t="shared" si="185"/>
        <v>1.2047248712625072E-2</v>
      </c>
      <c r="BG350" s="35" t="str">
        <f t="shared" si="186"/>
        <v/>
      </c>
      <c r="BH350" s="35">
        <f t="shared" si="187"/>
        <v>6.1558452064352379E-3</v>
      </c>
      <c r="BJ350" s="31">
        <f>IFERROR(SUMIFS(Sales!$J$4:$J$2834,Sales!$B$4:$B$2834,$B350,Sales!$G$4:$G$2834,$D350),"")</f>
        <v>17628.7</v>
      </c>
      <c r="BK350" s="31">
        <f>IFERROR(SUMIFS(Sales!$M$4:$M$2834,Sales!$B$4:$B$2834,$B350,Sales!$G$4:$G$2834,$D350),"")</f>
        <v>11409</v>
      </c>
      <c r="BL350" s="31">
        <f>IFERROR(SUMIFS(Sales!$P$4:$P$2834,Sales!$B$4:$B$2834,$B350,Sales!$G$4:$G$2834,$D350),"")</f>
        <v>208</v>
      </c>
      <c r="BM350" s="31">
        <f t="shared" si="188"/>
        <v>29245.7</v>
      </c>
      <c r="BP350" s="36" t="str">
        <f t="shared" si="189"/>
        <v/>
      </c>
      <c r="BQ350" s="36" t="str">
        <f t="shared" si="190"/>
        <v/>
      </c>
      <c r="BR350" s="36" t="str">
        <f t="shared" si="191"/>
        <v/>
      </c>
      <c r="BS350" s="36" t="str">
        <f t="shared" si="192"/>
        <v/>
      </c>
    </row>
    <row r="351" spans="1:82" x14ac:dyDescent="0.35">
      <c r="A351" s="8">
        <v>2020</v>
      </c>
      <c r="B351" s="9">
        <v>16655</v>
      </c>
      <c r="C351" s="10" t="s">
        <v>511</v>
      </c>
      <c r="D351" s="10" t="s">
        <v>32</v>
      </c>
      <c r="E351" s="10" t="s">
        <v>33</v>
      </c>
      <c r="F351" s="11">
        <v>52</v>
      </c>
      <c r="G351" s="11">
        <v>13490</v>
      </c>
      <c r="H351" s="11">
        <v>0</v>
      </c>
      <c r="I351" s="11" t="s">
        <v>25</v>
      </c>
      <c r="J351" s="11">
        <v>13542</v>
      </c>
      <c r="K351" s="12">
        <v>0</v>
      </c>
      <c r="L351" s="12">
        <v>2.5</v>
      </c>
      <c r="M351" s="12">
        <v>0</v>
      </c>
      <c r="N351" s="12" t="s">
        <v>25</v>
      </c>
      <c r="O351" s="12">
        <v>2.5</v>
      </c>
      <c r="P351" s="13">
        <v>267</v>
      </c>
      <c r="Q351" s="13">
        <v>176422</v>
      </c>
      <c r="R351" s="13">
        <v>0</v>
      </c>
      <c r="S351" s="13" t="s">
        <v>25</v>
      </c>
      <c r="T351" s="13">
        <v>176689</v>
      </c>
      <c r="U351" s="14">
        <v>0</v>
      </c>
      <c r="V351" s="14">
        <v>4.7</v>
      </c>
      <c r="W351" s="14">
        <v>0</v>
      </c>
      <c r="X351" s="14" t="s">
        <v>25</v>
      </c>
      <c r="Y351" s="14">
        <v>4.7</v>
      </c>
      <c r="Z351" s="11">
        <v>1428</v>
      </c>
      <c r="AA351" s="11">
        <v>1741</v>
      </c>
      <c r="AB351" s="11">
        <v>0</v>
      </c>
      <c r="AC351" s="11" t="s">
        <v>25</v>
      </c>
      <c r="AD351" s="11">
        <v>3169</v>
      </c>
      <c r="AE351" s="11">
        <v>818</v>
      </c>
      <c r="AF351" s="11">
        <v>2032</v>
      </c>
      <c r="AG351" s="11">
        <v>0</v>
      </c>
      <c r="AH351" s="11" t="s">
        <v>25</v>
      </c>
      <c r="AI351" s="11">
        <v>2850</v>
      </c>
      <c r="AJ351" s="13">
        <v>1428</v>
      </c>
      <c r="AK351" s="13">
        <v>1741</v>
      </c>
      <c r="AL351" s="13">
        <v>0</v>
      </c>
      <c r="AM351" s="13" t="s">
        <v>25</v>
      </c>
      <c r="AN351" s="13">
        <v>3169</v>
      </c>
      <c r="AO351" s="13">
        <v>818</v>
      </c>
      <c r="AP351" s="13">
        <v>2032</v>
      </c>
      <c r="AQ351" s="13">
        <v>0</v>
      </c>
      <c r="AR351" s="13" t="s">
        <v>25</v>
      </c>
      <c r="AS351" s="13">
        <v>2850</v>
      </c>
      <c r="AT351" s="15">
        <v>7.4459999999999997</v>
      </c>
      <c r="AU351" s="15">
        <v>14.493</v>
      </c>
      <c r="AV351" s="15">
        <v>0</v>
      </c>
      <c r="AW351" s="15" t="s">
        <v>25</v>
      </c>
      <c r="AX351" s="10" t="s">
        <v>6</v>
      </c>
      <c r="AY351" s="10" t="str">
        <f>IFERROR(VLOOKUP(B351,Sales!$B$4:$H$2834,7,FALSE),"Not Found")</f>
        <v>Municipal</v>
      </c>
      <c r="AZ351" s="30">
        <f>IFERROR(SUMIFS(Sales!$K$4:$K$2834,Sales!$B$4:$B$2834,$B351,Sales!$G$4:$G$2834,$D351),"")</f>
        <v>264731</v>
      </c>
      <c r="BA351" s="30">
        <f>IFERROR(SUMIFS(Sales!$N$4:$N$2834,Sales!$B$4:$B$2834,$B351,Sales!$G$4:$G$2834,$D351),"")</f>
        <v>102987</v>
      </c>
      <c r="BB351" s="30">
        <f>IFERROR(SUMIFS(Sales!$Q$4:$Q$2834,Sales!$B$4:$B$2834,$B351,Sales!$G$4:$G$2834,$D351),"")</f>
        <v>3372379</v>
      </c>
      <c r="BC351" s="30">
        <f t="shared" si="183"/>
        <v>3740097</v>
      </c>
      <c r="BD351" s="33"/>
      <c r="BE351" s="35">
        <f t="shared" si="184"/>
        <v>1.9642580581798126E-4</v>
      </c>
      <c r="BF351" s="35">
        <f t="shared" si="185"/>
        <v>0.1309874061774787</v>
      </c>
      <c r="BG351" s="35">
        <f t="shared" si="186"/>
        <v>0</v>
      </c>
      <c r="BH351" s="35">
        <f t="shared" si="187"/>
        <v>3.6207617075172116E-3</v>
      </c>
      <c r="BJ351" s="31">
        <f>IFERROR(SUMIFS(Sales!$J$4:$J$2834,Sales!$B$4:$B$2834,$B351,Sales!$G$4:$G$2834,$D351),"")</f>
        <v>32571.5</v>
      </c>
      <c r="BK351" s="31">
        <f>IFERROR(SUMIFS(Sales!$M$4:$M$2834,Sales!$B$4:$B$2834,$B351,Sales!$G$4:$G$2834,$D351),"")</f>
        <v>17047.5</v>
      </c>
      <c r="BL351" s="31">
        <f>IFERROR(SUMIFS(Sales!$P$4:$P$2834,Sales!$B$4:$B$2834,$B351,Sales!$G$4:$G$2834,$D351),"")</f>
        <v>383050.1</v>
      </c>
      <c r="BM351" s="31">
        <f t="shared" si="188"/>
        <v>432669.1</v>
      </c>
      <c r="BP351" s="36">
        <f t="shared" si="189"/>
        <v>0.63579697239536959</v>
      </c>
      <c r="BQ351" s="36">
        <f t="shared" si="190"/>
        <v>0.36420302760463047</v>
      </c>
      <c r="BR351" s="36">
        <f t="shared" si="191"/>
        <v>0.46143652266101248</v>
      </c>
      <c r="BS351" s="36">
        <f t="shared" si="192"/>
        <v>0.53856347733898757</v>
      </c>
    </row>
    <row r="352" spans="1:82" x14ac:dyDescent="0.35">
      <c r="A352" s="8">
        <v>2020</v>
      </c>
      <c r="B352" s="9">
        <v>16674</v>
      </c>
      <c r="C352" s="10" t="s">
        <v>512</v>
      </c>
      <c r="D352" s="10" t="s">
        <v>38</v>
      </c>
      <c r="E352" s="10" t="s">
        <v>30</v>
      </c>
      <c r="F352" s="11">
        <v>24</v>
      </c>
      <c r="G352" s="11">
        <v>0</v>
      </c>
      <c r="H352" s="11">
        <v>0</v>
      </c>
      <c r="I352" s="11">
        <v>0</v>
      </c>
      <c r="J352" s="11">
        <v>24</v>
      </c>
      <c r="K352" s="12">
        <v>0.14000000000000001</v>
      </c>
      <c r="L352" s="12">
        <v>0</v>
      </c>
      <c r="M352" s="12">
        <v>0</v>
      </c>
      <c r="N352" s="12">
        <v>0</v>
      </c>
      <c r="O352" s="12">
        <v>0.14000000000000001</v>
      </c>
      <c r="P352" s="13">
        <v>1100</v>
      </c>
      <c r="Q352" s="13">
        <v>0</v>
      </c>
      <c r="R352" s="13">
        <v>0</v>
      </c>
      <c r="S352" s="13">
        <v>0</v>
      </c>
      <c r="T352" s="13">
        <v>1100</v>
      </c>
      <c r="U352" s="14">
        <v>0.19</v>
      </c>
      <c r="V352" s="14">
        <v>0</v>
      </c>
      <c r="W352" s="14">
        <v>0</v>
      </c>
      <c r="X352" s="14">
        <v>0</v>
      </c>
      <c r="Y352" s="14">
        <v>0.19</v>
      </c>
      <c r="Z352" s="11">
        <v>2.5920000000000001</v>
      </c>
      <c r="AA352" s="11">
        <v>0</v>
      </c>
      <c r="AB352" s="11">
        <v>0</v>
      </c>
      <c r="AC352" s="11">
        <v>0</v>
      </c>
      <c r="AD352" s="11">
        <v>2.5920000000000001</v>
      </c>
      <c r="AE352" s="11">
        <v>4</v>
      </c>
      <c r="AF352" s="11">
        <v>0</v>
      </c>
      <c r="AG352" s="11">
        <v>0</v>
      </c>
      <c r="AH352" s="11">
        <v>0</v>
      </c>
      <c r="AI352" s="11">
        <v>4</v>
      </c>
      <c r="AJ352" s="13">
        <v>34.554000000000002</v>
      </c>
      <c r="AK352" s="13">
        <v>0</v>
      </c>
      <c r="AL352" s="13">
        <v>0</v>
      </c>
      <c r="AM352" s="13">
        <v>0</v>
      </c>
      <c r="AN352" s="13">
        <v>34.554000000000002</v>
      </c>
      <c r="AO352" s="13">
        <v>39</v>
      </c>
      <c r="AP352" s="13">
        <v>0</v>
      </c>
      <c r="AQ352" s="13">
        <v>0</v>
      </c>
      <c r="AR352" s="13">
        <v>0</v>
      </c>
      <c r="AS352" s="13">
        <v>39</v>
      </c>
      <c r="AT352" s="15">
        <v>10</v>
      </c>
      <c r="AU352" s="15">
        <v>0</v>
      </c>
      <c r="AV352" s="15">
        <v>0</v>
      </c>
      <c r="AW352" s="15">
        <v>0</v>
      </c>
      <c r="AX352" s="10" t="s">
        <v>513</v>
      </c>
      <c r="AY352" s="10" t="str">
        <f>IFERROR(VLOOKUP(B352,Sales!$B$4:$H$2834,7,FALSE),"Not Found")</f>
        <v>Cooperative</v>
      </c>
      <c r="AZ352" s="30">
        <f>IFERROR(SUMIFS(Sales!$K$4:$K$2834,Sales!$B$4:$B$2834,$B352,Sales!$G$4:$G$2834,$D352),"")</f>
        <v>735094</v>
      </c>
      <c r="BA352" s="30">
        <f>IFERROR(SUMIFS(Sales!$N$4:$N$2834,Sales!$B$4:$B$2834,$B352,Sales!$G$4:$G$2834,$D352),"")</f>
        <v>123679</v>
      </c>
      <c r="BB352" s="30">
        <f>IFERROR(SUMIFS(Sales!$Q$4:$Q$2834,Sales!$B$4:$B$2834,$B352,Sales!$G$4:$G$2834,$D352),"")</f>
        <v>237497</v>
      </c>
      <c r="BC352" s="30">
        <f t="shared" si="183"/>
        <v>1096270</v>
      </c>
      <c r="BD352" s="33"/>
      <c r="BE352" s="35">
        <f t="shared" si="184"/>
        <v>3.2648885720737757E-5</v>
      </c>
      <c r="BF352" s="35">
        <f t="shared" si="185"/>
        <v>0</v>
      </c>
      <c r="BG352" s="35">
        <f t="shared" si="186"/>
        <v>0</v>
      </c>
      <c r="BH352" s="35">
        <f t="shared" si="187"/>
        <v>2.1892417014056756E-5</v>
      </c>
      <c r="BJ352" s="31">
        <f>IFERROR(SUMIFS(Sales!$J$4:$J$2834,Sales!$B$4:$B$2834,$B352,Sales!$G$4:$G$2834,$D352),"")</f>
        <v>82243.399999999994</v>
      </c>
      <c r="BK352" s="31">
        <f>IFERROR(SUMIFS(Sales!$M$4:$M$2834,Sales!$B$4:$B$2834,$B352,Sales!$G$4:$G$2834,$D352),"")</f>
        <v>14687.3</v>
      </c>
      <c r="BL352" s="31">
        <f>IFERROR(SUMIFS(Sales!$P$4:$P$2834,Sales!$B$4:$B$2834,$B352,Sales!$G$4:$G$2834,$D352),"")</f>
        <v>12328.8</v>
      </c>
      <c r="BM352" s="31">
        <f t="shared" si="188"/>
        <v>109259.5</v>
      </c>
      <c r="BP352" s="36">
        <f t="shared" si="189"/>
        <v>0.39320388349514562</v>
      </c>
      <c r="BQ352" s="36">
        <f t="shared" si="190"/>
        <v>0.60679611650485432</v>
      </c>
      <c r="BR352" s="36" t="str">
        <f t="shared" si="191"/>
        <v/>
      </c>
      <c r="BS352" s="36" t="str">
        <f t="shared" si="192"/>
        <v/>
      </c>
    </row>
    <row r="353" spans="1:82" x14ac:dyDescent="0.35">
      <c r="A353" s="8">
        <v>2020</v>
      </c>
      <c r="B353" s="9">
        <v>16740</v>
      </c>
      <c r="C353" s="10" t="s">
        <v>514</v>
      </c>
      <c r="D353" s="10" t="s">
        <v>66</v>
      </c>
      <c r="E353" s="10" t="s">
        <v>36</v>
      </c>
      <c r="F353" s="11">
        <v>370.3</v>
      </c>
      <c r="G353" s="11">
        <v>7.2</v>
      </c>
      <c r="H353" s="11">
        <v>0</v>
      </c>
      <c r="I353" s="11">
        <v>0</v>
      </c>
      <c r="J353" s="11">
        <v>377.5</v>
      </c>
      <c r="K353" s="12">
        <v>8.4000000000000005E-2</v>
      </c>
      <c r="L353" s="12">
        <v>2E-3</v>
      </c>
      <c r="M353" s="12">
        <v>0</v>
      </c>
      <c r="N353" s="12">
        <v>0</v>
      </c>
      <c r="O353" s="12">
        <v>8.5999999999999993E-2</v>
      </c>
      <c r="P353" s="13">
        <v>5410</v>
      </c>
      <c r="Q353" s="13">
        <v>105</v>
      </c>
      <c r="R353" s="13">
        <v>0</v>
      </c>
      <c r="S353" s="13">
        <v>0</v>
      </c>
      <c r="T353" s="13">
        <v>5515</v>
      </c>
      <c r="U353" s="14">
        <v>8.4000000000000005E-2</v>
      </c>
      <c r="V353" s="14">
        <v>2E-3</v>
      </c>
      <c r="W353" s="14">
        <v>0</v>
      </c>
      <c r="X353" s="14">
        <v>0</v>
      </c>
      <c r="Y353" s="14">
        <v>8.5999999999999993E-2</v>
      </c>
      <c r="Z353" s="11">
        <v>62.220999999999997</v>
      </c>
      <c r="AA353" s="11">
        <v>1.1719999999999999</v>
      </c>
      <c r="AB353" s="11">
        <v>0</v>
      </c>
      <c r="AC353" s="11">
        <v>0</v>
      </c>
      <c r="AD353" s="11">
        <v>63.393000000000001</v>
      </c>
      <c r="AE353" s="11">
        <v>50.103000000000002</v>
      </c>
      <c r="AF353" s="11">
        <v>0.53900000000000003</v>
      </c>
      <c r="AG353" s="11">
        <v>0</v>
      </c>
      <c r="AH353" s="11">
        <v>0</v>
      </c>
      <c r="AI353" s="11">
        <v>50.642000000000003</v>
      </c>
      <c r="AJ353" s="13">
        <v>62.220999999999997</v>
      </c>
      <c r="AK353" s="13">
        <v>1.1719999999999999</v>
      </c>
      <c r="AL353" s="13">
        <v>0</v>
      </c>
      <c r="AM353" s="13">
        <v>0</v>
      </c>
      <c r="AN353" s="13">
        <v>63.393000000000001</v>
      </c>
      <c r="AO353" s="13">
        <v>50.103000000000002</v>
      </c>
      <c r="AP353" s="13">
        <v>0.53900000000000003</v>
      </c>
      <c r="AQ353" s="13">
        <v>0</v>
      </c>
      <c r="AR353" s="13">
        <v>0</v>
      </c>
      <c r="AS353" s="13">
        <v>50.642000000000003</v>
      </c>
      <c r="AT353" s="15">
        <v>14.621</v>
      </c>
      <c r="AU353" s="15">
        <v>15.009</v>
      </c>
      <c r="AV353" s="15">
        <v>0</v>
      </c>
      <c r="AW353" s="15">
        <v>0</v>
      </c>
      <c r="AX353" s="10" t="s">
        <v>6</v>
      </c>
      <c r="AY353" s="10" t="str">
        <f>IFERROR(VLOOKUP(B353,Sales!$B$4:$H$2834,7,FALSE),"Not Found")</f>
        <v>Cooperative</v>
      </c>
      <c r="AZ353" s="30">
        <f>IFERROR(SUMIFS(Sales!$K$4:$K$2834,Sales!$B$4:$B$2834,$B353,Sales!$G$4:$G$2834,$D353),"")</f>
        <v>184797</v>
      </c>
      <c r="BA353" s="30">
        <f>IFERROR(SUMIFS(Sales!$N$4:$N$2834,Sales!$B$4:$B$2834,$B353,Sales!$G$4:$G$2834,$D353),"")</f>
        <v>1192</v>
      </c>
      <c r="BB353" s="30">
        <f>IFERROR(SUMIFS(Sales!$Q$4:$Q$2834,Sales!$B$4:$B$2834,$B353,Sales!$G$4:$G$2834,$D353),"")</f>
        <v>36454</v>
      </c>
      <c r="BC353" s="30">
        <f t="shared" si="183"/>
        <v>222443</v>
      </c>
      <c r="BD353" s="33"/>
      <c r="BE353" s="35">
        <f t="shared" si="184"/>
        <v>2.0038204083399624E-3</v>
      </c>
      <c r="BF353" s="35">
        <f t="shared" si="185"/>
        <v>6.0402684563758387E-3</v>
      </c>
      <c r="BG353" s="35">
        <f t="shared" si="186"/>
        <v>0</v>
      </c>
      <c r="BH353" s="35">
        <f t="shared" si="187"/>
        <v>1.6970639669488363E-3</v>
      </c>
      <c r="BJ353" s="31">
        <f>IFERROR(SUMIFS(Sales!$J$4:$J$2834,Sales!$B$4:$B$2834,$B353,Sales!$G$4:$G$2834,$D353),"")</f>
        <v>25188.3</v>
      </c>
      <c r="BK353" s="31">
        <f>IFERROR(SUMIFS(Sales!$M$4:$M$2834,Sales!$B$4:$B$2834,$B353,Sales!$G$4:$G$2834,$D353),"")</f>
        <v>195.6</v>
      </c>
      <c r="BL353" s="31">
        <f>IFERROR(SUMIFS(Sales!$P$4:$P$2834,Sales!$B$4:$B$2834,$B353,Sales!$G$4:$G$2834,$D353),"")</f>
        <v>4321.2</v>
      </c>
      <c r="BM353" s="31">
        <f t="shared" si="188"/>
        <v>29705.1</v>
      </c>
      <c r="BP353" s="36">
        <f t="shared" si="189"/>
        <v>0.55394216730173429</v>
      </c>
      <c r="BQ353" s="36">
        <f t="shared" si="190"/>
        <v>0.44605783269826577</v>
      </c>
      <c r="BR353" s="36">
        <f t="shared" si="191"/>
        <v>0.68497954412624196</v>
      </c>
      <c r="BS353" s="36">
        <f t="shared" si="192"/>
        <v>0.3150204558737581</v>
      </c>
    </row>
    <row r="354" spans="1:82" x14ac:dyDescent="0.35">
      <c r="A354" s="8">
        <v>2020</v>
      </c>
      <c r="B354" s="9">
        <v>16865</v>
      </c>
      <c r="C354" s="10" t="s">
        <v>515</v>
      </c>
      <c r="D354" s="10" t="s">
        <v>38</v>
      </c>
      <c r="E354" s="10" t="s">
        <v>30</v>
      </c>
      <c r="F354" s="11">
        <v>1003.625</v>
      </c>
      <c r="G354" s="11">
        <v>9</v>
      </c>
      <c r="H354" s="11" t="s">
        <v>25</v>
      </c>
      <c r="I354" s="11" t="s">
        <v>25</v>
      </c>
      <c r="J354" s="11">
        <v>1012.625</v>
      </c>
      <c r="K354" s="12">
        <v>0.75800000000000001</v>
      </c>
      <c r="L354" s="12">
        <v>3.3000000000000002E-2</v>
      </c>
      <c r="M354" s="12" t="s">
        <v>25</v>
      </c>
      <c r="N354" s="12" t="s">
        <v>25</v>
      </c>
      <c r="O354" s="12">
        <v>0.79100000000000004</v>
      </c>
      <c r="P354" s="13">
        <v>13804.55</v>
      </c>
      <c r="Q354" s="13">
        <v>90</v>
      </c>
      <c r="R354" s="13" t="s">
        <v>25</v>
      </c>
      <c r="S354" s="13" t="s">
        <v>25</v>
      </c>
      <c r="T354" s="13">
        <v>13894.55</v>
      </c>
      <c r="U354" s="14">
        <v>0.75800000000000001</v>
      </c>
      <c r="V354" s="14">
        <v>3.3000000000000002E-2</v>
      </c>
      <c r="W354" s="14" t="s">
        <v>25</v>
      </c>
      <c r="X354" s="14" t="s">
        <v>25</v>
      </c>
      <c r="Y354" s="14">
        <v>0.79100000000000004</v>
      </c>
      <c r="Z354" s="11">
        <v>86.664000000000001</v>
      </c>
      <c r="AA354" s="11">
        <v>1</v>
      </c>
      <c r="AB354" s="11">
        <v>4.2750000000000004</v>
      </c>
      <c r="AC354" s="11" t="s">
        <v>25</v>
      </c>
      <c r="AD354" s="11">
        <v>91.938999999999993</v>
      </c>
      <c r="AE354" s="11">
        <v>191.804</v>
      </c>
      <c r="AF354" s="11">
        <v>2.1</v>
      </c>
      <c r="AG354" s="11" t="s">
        <v>25</v>
      </c>
      <c r="AH354" s="11" t="s">
        <v>25</v>
      </c>
      <c r="AI354" s="11">
        <v>193.904</v>
      </c>
      <c r="AJ354" s="13">
        <v>483.82799999999997</v>
      </c>
      <c r="AK354" s="13" t="s">
        <v>25</v>
      </c>
      <c r="AL354" s="13" t="s">
        <v>25</v>
      </c>
      <c r="AM354" s="13" t="s">
        <v>25</v>
      </c>
      <c r="AN354" s="13">
        <v>483.82799999999997</v>
      </c>
      <c r="AO354" s="13">
        <v>193.97800000000001</v>
      </c>
      <c r="AP354" s="13">
        <v>2.1</v>
      </c>
      <c r="AQ354" s="13" t="s">
        <v>25</v>
      </c>
      <c r="AR354" s="13" t="s">
        <v>25</v>
      </c>
      <c r="AS354" s="13">
        <v>196.078</v>
      </c>
      <c r="AT354" s="15">
        <v>15.647</v>
      </c>
      <c r="AU354" s="15">
        <v>10</v>
      </c>
      <c r="AV354" s="15" t="s">
        <v>25</v>
      </c>
      <c r="AW354" s="15" t="s">
        <v>25</v>
      </c>
      <c r="AX354" s="10" t="s">
        <v>6</v>
      </c>
      <c r="AY354" s="10" t="str">
        <f>IFERROR(VLOOKUP(B354,Sales!$B$4:$H$2834,7,FALSE),"Not Found")</f>
        <v>Cooperative</v>
      </c>
      <c r="AZ354" s="30">
        <f>IFERROR(SUMIFS(Sales!$K$4:$K$2834,Sales!$B$4:$B$2834,$B354,Sales!$G$4:$G$2834,$D354),"")</f>
        <v>2365427</v>
      </c>
      <c r="BA354" s="30">
        <f>IFERROR(SUMIFS(Sales!$N$4:$N$2834,Sales!$B$4:$B$2834,$B354,Sales!$G$4:$G$2834,$D354),"")</f>
        <v>921074</v>
      </c>
      <c r="BB354" s="30">
        <f>IFERROR(SUMIFS(Sales!$Q$4:$Q$2834,Sales!$B$4:$B$2834,$B354,Sales!$G$4:$G$2834,$D354),"")</f>
        <v>217711</v>
      </c>
      <c r="BC354" s="30">
        <f t="shared" si="183"/>
        <v>3504212</v>
      </c>
      <c r="BD354" s="33"/>
      <c r="BE354" s="35">
        <f t="shared" si="184"/>
        <v>4.2428914525791751E-4</v>
      </c>
      <c r="BF354" s="35">
        <f t="shared" si="185"/>
        <v>9.7712018795449652E-6</v>
      </c>
      <c r="BG354" s="35" t="str">
        <f t="shared" si="186"/>
        <v/>
      </c>
      <c r="BH354" s="35">
        <f t="shared" si="187"/>
        <v>2.8897366940128054E-4</v>
      </c>
      <c r="BJ354" s="31">
        <f>IFERROR(SUMIFS(Sales!$J$4:$J$2834,Sales!$B$4:$B$2834,$B354,Sales!$G$4:$G$2834,$D354),"")</f>
        <v>268348</v>
      </c>
      <c r="BK354" s="31">
        <f>IFERROR(SUMIFS(Sales!$M$4:$M$2834,Sales!$B$4:$B$2834,$B354,Sales!$G$4:$G$2834,$D354),"")</f>
        <v>98463</v>
      </c>
      <c r="BL354" s="31">
        <f>IFERROR(SUMIFS(Sales!$P$4:$P$2834,Sales!$B$4:$B$2834,$B354,Sales!$G$4:$G$2834,$D354),"")</f>
        <v>15901</v>
      </c>
      <c r="BM354" s="31">
        <f t="shared" si="188"/>
        <v>382712</v>
      </c>
      <c r="BP354" s="36">
        <f t="shared" si="189"/>
        <v>0.31121708778028356</v>
      </c>
      <c r="BQ354" s="36">
        <f t="shared" si="190"/>
        <v>0.68878291221971644</v>
      </c>
      <c r="BR354" s="36" t="str">
        <f t="shared" si="191"/>
        <v/>
      </c>
      <c r="BS354" s="36" t="str">
        <f t="shared" si="192"/>
        <v/>
      </c>
    </row>
    <row r="355" spans="1:82" x14ac:dyDescent="0.35">
      <c r="A355" s="8">
        <v>2020</v>
      </c>
      <c r="B355" s="9">
        <v>16868</v>
      </c>
      <c r="C355" s="10" t="s">
        <v>516</v>
      </c>
      <c r="D355" s="10" t="s">
        <v>74</v>
      </c>
      <c r="E355" s="10" t="s">
        <v>517</v>
      </c>
      <c r="F355" s="11">
        <v>29168.416000000001</v>
      </c>
      <c r="G355" s="11">
        <v>49067.120999999999</v>
      </c>
      <c r="H355" s="11">
        <v>2495.86</v>
      </c>
      <c r="I355" s="11" t="s">
        <v>25</v>
      </c>
      <c r="J355" s="11">
        <v>80731.396999999997</v>
      </c>
      <c r="K355" s="12">
        <v>5.109</v>
      </c>
      <c r="L355" s="12">
        <v>9.0660000000000007</v>
      </c>
      <c r="M355" s="12">
        <v>0.45600000000000002</v>
      </c>
      <c r="N355" s="12" t="s">
        <v>25</v>
      </c>
      <c r="O355" s="12">
        <v>14.631</v>
      </c>
      <c r="P355" s="13">
        <v>225296.845</v>
      </c>
      <c r="Q355" s="13">
        <v>590130.26399999997</v>
      </c>
      <c r="R355" s="13">
        <v>27776.425999999999</v>
      </c>
      <c r="S355" s="13" t="s">
        <v>25</v>
      </c>
      <c r="T355" s="13">
        <v>843203.53500000003</v>
      </c>
      <c r="U355" s="14">
        <v>3.7610000000000001</v>
      </c>
      <c r="V355" s="14">
        <v>7.415</v>
      </c>
      <c r="W355" s="14">
        <v>0.41299999999999998</v>
      </c>
      <c r="X355" s="14" t="s">
        <v>25</v>
      </c>
      <c r="Y355" s="14">
        <v>11.589</v>
      </c>
      <c r="Z355" s="11">
        <v>3125.3150000000001</v>
      </c>
      <c r="AA355" s="11">
        <v>8854.3880000000008</v>
      </c>
      <c r="AB355" s="11">
        <v>225.29</v>
      </c>
      <c r="AC355" s="11" t="s">
        <v>25</v>
      </c>
      <c r="AD355" s="11">
        <v>12204.993</v>
      </c>
      <c r="AE355" s="11">
        <v>2949.9110000000001</v>
      </c>
      <c r="AF355" s="11">
        <v>11110.276</v>
      </c>
      <c r="AG355" s="11">
        <v>506.697</v>
      </c>
      <c r="AH355" s="11" t="s">
        <v>25</v>
      </c>
      <c r="AI355" s="11">
        <v>14566.884</v>
      </c>
      <c r="AJ355" s="13">
        <v>3125.3150000000001</v>
      </c>
      <c r="AK355" s="13">
        <v>8854.3880000000008</v>
      </c>
      <c r="AL355" s="13">
        <v>225.29</v>
      </c>
      <c r="AM355" s="13" t="s">
        <v>25</v>
      </c>
      <c r="AN355" s="13">
        <v>12204.993</v>
      </c>
      <c r="AO355" s="13">
        <v>2949.9110000000001</v>
      </c>
      <c r="AP355" s="13">
        <v>11110.276</v>
      </c>
      <c r="AQ355" s="13">
        <v>506.697</v>
      </c>
      <c r="AR355" s="13" t="s">
        <v>25</v>
      </c>
      <c r="AS355" s="13">
        <v>14566.884</v>
      </c>
      <c r="AT355" s="15">
        <v>7.7240000000000002</v>
      </c>
      <c r="AU355" s="15">
        <v>12.026999999999999</v>
      </c>
      <c r="AV355" s="15">
        <v>11.129</v>
      </c>
      <c r="AW355" s="15" t="s">
        <v>25</v>
      </c>
      <c r="AX355" s="10" t="s">
        <v>170</v>
      </c>
      <c r="AY355" s="10" t="str">
        <f>IFERROR(VLOOKUP(B355,Sales!$B$4:$H$2834,7,FALSE),"Not Found")</f>
        <v>Municipal</v>
      </c>
      <c r="AZ355" s="30">
        <f>IFERROR(SUMIFS(Sales!$K$4:$K$2834,Sales!$B$4:$B$2834,$B355,Sales!$G$4:$G$2834,$D355),"")</f>
        <v>3203530</v>
      </c>
      <c r="BA355" s="30">
        <f>IFERROR(SUMIFS(Sales!$N$4:$N$2834,Sales!$B$4:$B$2834,$B355,Sales!$G$4:$G$2834,$D355),"")</f>
        <v>4496788</v>
      </c>
      <c r="BB355" s="30">
        <f>IFERROR(SUMIFS(Sales!$Q$4:$Q$2834,Sales!$B$4:$B$2834,$B355,Sales!$G$4:$G$2834,$D355),"")</f>
        <v>928261</v>
      </c>
      <c r="BC355" s="30">
        <f t="shared" si="183"/>
        <v>8628579</v>
      </c>
      <c r="BD355" s="33"/>
      <c r="BE355" s="35">
        <f t="shared" si="184"/>
        <v>9.1050859520591353E-3</v>
      </c>
      <c r="BF355" s="35">
        <f t="shared" si="185"/>
        <v>1.0911593119355415E-2</v>
      </c>
      <c r="BG355" s="35">
        <f t="shared" si="186"/>
        <v>2.6887480999417193E-3</v>
      </c>
      <c r="BH355" s="35">
        <f t="shared" si="187"/>
        <v>9.3562795218077033E-3</v>
      </c>
      <c r="BJ355" s="31">
        <f>IFERROR(SUMIFS(Sales!$J$4:$J$2834,Sales!$B$4:$B$2834,$B355,Sales!$G$4:$G$2834,$D355),"")</f>
        <v>380212</v>
      </c>
      <c r="BK355" s="31">
        <f>IFERROR(SUMIFS(Sales!$M$4:$M$2834,Sales!$B$4:$B$2834,$B355,Sales!$G$4:$G$2834,$D355),"")</f>
        <v>461475</v>
      </c>
      <c r="BL355" s="31">
        <f>IFERROR(SUMIFS(Sales!$P$4:$P$2834,Sales!$B$4:$B$2834,$B355,Sales!$G$4:$G$2834,$D355),"")</f>
        <v>80878</v>
      </c>
      <c r="BM355" s="31">
        <f t="shared" si="188"/>
        <v>922565</v>
      </c>
      <c r="BP355" s="36">
        <f t="shared" si="189"/>
        <v>0.51443600616668417</v>
      </c>
      <c r="BQ355" s="36">
        <f t="shared" si="190"/>
        <v>0.48556399383331578</v>
      </c>
      <c r="BR355" s="36">
        <f t="shared" si="191"/>
        <v>0.43870276403655845</v>
      </c>
      <c r="BS355" s="36">
        <f t="shared" si="192"/>
        <v>0.56129723596344161</v>
      </c>
    </row>
    <row r="356" spans="1:82" x14ac:dyDescent="0.35">
      <c r="A356" s="8">
        <v>2020</v>
      </c>
      <c r="B356" s="9">
        <v>16971</v>
      </c>
      <c r="C356" s="10" t="s">
        <v>518</v>
      </c>
      <c r="D356" s="10" t="s">
        <v>35</v>
      </c>
      <c r="E356" s="10" t="s">
        <v>36</v>
      </c>
      <c r="F356" s="11">
        <v>3691.0010000000002</v>
      </c>
      <c r="G356" s="11">
        <v>15.218</v>
      </c>
      <c r="H356" s="11">
        <v>1955.1089999999999</v>
      </c>
      <c r="I356" s="11" t="s">
        <v>25</v>
      </c>
      <c r="J356" s="11">
        <v>5661.3280000000004</v>
      </c>
      <c r="K356" s="12">
        <v>1.151</v>
      </c>
      <c r="L356" s="12">
        <v>2E-3</v>
      </c>
      <c r="M356" s="12">
        <v>0.71299999999999997</v>
      </c>
      <c r="N356" s="12" t="s">
        <v>25</v>
      </c>
      <c r="O356" s="12">
        <v>1.8660000000000001</v>
      </c>
      <c r="P356" s="13">
        <v>29979.311000000002</v>
      </c>
      <c r="Q356" s="13">
        <v>121.744</v>
      </c>
      <c r="R356" s="13">
        <v>19551.09</v>
      </c>
      <c r="S356" s="13" t="s">
        <v>25</v>
      </c>
      <c r="T356" s="13">
        <v>49652.144999999997</v>
      </c>
      <c r="U356" s="14">
        <v>1.151</v>
      </c>
      <c r="V356" s="14">
        <v>2E-3</v>
      </c>
      <c r="W356" s="14">
        <v>0.71299999999999997</v>
      </c>
      <c r="X356" s="14" t="s">
        <v>25</v>
      </c>
      <c r="Y356" s="14">
        <v>1.8660000000000001</v>
      </c>
      <c r="Z356" s="11">
        <v>264.17700000000002</v>
      </c>
      <c r="AA356" s="11">
        <v>1.4530000000000001</v>
      </c>
      <c r="AB356" s="11">
        <v>182.30500000000001</v>
      </c>
      <c r="AC356" s="11" t="s">
        <v>25</v>
      </c>
      <c r="AD356" s="11">
        <v>447.935</v>
      </c>
      <c r="AE356" s="11">
        <v>25.038</v>
      </c>
      <c r="AF356" s="11" t="s">
        <v>25</v>
      </c>
      <c r="AG356" s="11">
        <v>100.15300000000001</v>
      </c>
      <c r="AH356" s="11" t="s">
        <v>25</v>
      </c>
      <c r="AI356" s="11">
        <v>125.191</v>
      </c>
      <c r="AJ356" s="13">
        <v>264.17700000000002</v>
      </c>
      <c r="AK356" s="13">
        <v>1.4530000000000001</v>
      </c>
      <c r="AL356" s="13">
        <v>182.30500000000001</v>
      </c>
      <c r="AM356" s="13" t="s">
        <v>25</v>
      </c>
      <c r="AN356" s="13">
        <v>447.935</v>
      </c>
      <c r="AO356" s="13">
        <v>25.038</v>
      </c>
      <c r="AP356" s="13">
        <v>0</v>
      </c>
      <c r="AQ356" s="13">
        <v>100.15300000000001</v>
      </c>
      <c r="AR356" s="13" t="s">
        <v>25</v>
      </c>
      <c r="AS356" s="13">
        <v>125.191</v>
      </c>
      <c r="AT356" s="15">
        <v>8.1199999999999992</v>
      </c>
      <c r="AU356" s="15">
        <v>8</v>
      </c>
      <c r="AV356" s="15">
        <v>10</v>
      </c>
      <c r="AW356" s="15" t="s">
        <v>25</v>
      </c>
      <c r="AX356" s="10" t="s">
        <v>6</v>
      </c>
      <c r="AY356" s="10" t="str">
        <f>IFERROR(VLOOKUP(B356,Sales!$B$4:$H$2834,7,FALSE),"Not Found")</f>
        <v>Municipal</v>
      </c>
      <c r="AZ356" s="30">
        <f>IFERROR(SUMIFS(Sales!$K$4:$K$2834,Sales!$B$4:$B$2834,$B356,Sales!$G$4:$G$2834,$D356),"")</f>
        <v>142955</v>
      </c>
      <c r="BA356" s="30">
        <f>IFERROR(SUMIFS(Sales!$N$4:$N$2834,Sales!$B$4:$B$2834,$B356,Sales!$G$4:$G$2834,$D356),"")</f>
        <v>10811</v>
      </c>
      <c r="BB356" s="30">
        <f>IFERROR(SUMIFS(Sales!$Q$4:$Q$2834,Sales!$B$4:$B$2834,$B356,Sales!$G$4:$G$2834,$D356),"")</f>
        <v>276994</v>
      </c>
      <c r="BC356" s="30">
        <f t="shared" si="183"/>
        <v>430760</v>
      </c>
      <c r="BD356" s="33"/>
      <c r="BE356" s="35">
        <f t="shared" si="184"/>
        <v>2.5819320765275787E-2</v>
      </c>
      <c r="BF356" s="35">
        <f t="shared" si="185"/>
        <v>1.4076403662935898E-3</v>
      </c>
      <c r="BG356" s="35">
        <f t="shared" si="186"/>
        <v>7.0583081221975924E-3</v>
      </c>
      <c r="BH356" s="35">
        <f t="shared" si="187"/>
        <v>1.3142650199647134E-2</v>
      </c>
      <c r="BJ356" s="31">
        <f>IFERROR(SUMIFS(Sales!$J$4:$J$2834,Sales!$B$4:$B$2834,$B356,Sales!$G$4:$G$2834,$D356),"")</f>
        <v>18602</v>
      </c>
      <c r="BK356" s="31">
        <f>IFERROR(SUMIFS(Sales!$M$4:$M$2834,Sales!$B$4:$B$2834,$B356,Sales!$G$4:$G$2834,$D356),"")</f>
        <v>1402</v>
      </c>
      <c r="BL356" s="31">
        <f>IFERROR(SUMIFS(Sales!$P$4:$P$2834,Sales!$B$4:$B$2834,$B356,Sales!$G$4:$G$2834,$D356),"")</f>
        <v>26898</v>
      </c>
      <c r="BM356" s="31">
        <f t="shared" si="188"/>
        <v>46902</v>
      </c>
      <c r="BP356" s="36">
        <f t="shared" si="189"/>
        <v>0.91342772677765671</v>
      </c>
      <c r="BQ356" s="36">
        <f t="shared" si="190"/>
        <v>8.6572273222343232E-2</v>
      </c>
      <c r="BR356" s="36" t="str">
        <f t="shared" si="191"/>
        <v/>
      </c>
      <c r="BS356" s="36" t="str">
        <f t="shared" si="192"/>
        <v/>
      </c>
    </row>
    <row r="357" spans="1:82" x14ac:dyDescent="0.35">
      <c r="A357" s="8">
        <v>2020</v>
      </c>
      <c r="B357" s="9">
        <v>17066</v>
      </c>
      <c r="C357" s="10" t="s">
        <v>519</v>
      </c>
      <c r="D357" s="10" t="s">
        <v>44</v>
      </c>
      <c r="E357" s="10" t="s">
        <v>45</v>
      </c>
      <c r="F357" s="11">
        <v>0</v>
      </c>
      <c r="G357" s="11" t="s">
        <v>25</v>
      </c>
      <c r="H357" s="11" t="s">
        <v>25</v>
      </c>
      <c r="I357" s="11" t="s">
        <v>25</v>
      </c>
      <c r="J357" s="11">
        <v>0</v>
      </c>
      <c r="K357" s="12">
        <v>0</v>
      </c>
      <c r="L357" s="12" t="s">
        <v>25</v>
      </c>
      <c r="M357" s="12" t="s">
        <v>25</v>
      </c>
      <c r="N357" s="12" t="s">
        <v>25</v>
      </c>
      <c r="O357" s="12">
        <v>0</v>
      </c>
      <c r="P357" s="13">
        <v>0</v>
      </c>
      <c r="Q357" s="13" t="s">
        <v>25</v>
      </c>
      <c r="R357" s="13" t="s">
        <v>25</v>
      </c>
      <c r="S357" s="13" t="s">
        <v>25</v>
      </c>
      <c r="T357" s="13">
        <v>0</v>
      </c>
      <c r="U357" s="14">
        <v>0</v>
      </c>
      <c r="V357" s="14" t="s">
        <v>25</v>
      </c>
      <c r="W357" s="14" t="s">
        <v>25</v>
      </c>
      <c r="X357" s="14" t="s">
        <v>25</v>
      </c>
      <c r="Y357" s="14">
        <v>0</v>
      </c>
      <c r="Z357" s="11">
        <v>0</v>
      </c>
      <c r="AA357" s="11" t="s">
        <v>25</v>
      </c>
      <c r="AB357" s="11" t="s">
        <v>25</v>
      </c>
      <c r="AC357" s="11" t="s">
        <v>25</v>
      </c>
      <c r="AD357" s="11">
        <v>0</v>
      </c>
      <c r="AE357" s="11">
        <v>0</v>
      </c>
      <c r="AF357" s="11" t="s">
        <v>25</v>
      </c>
      <c r="AG357" s="11" t="s">
        <v>25</v>
      </c>
      <c r="AH357" s="11" t="s">
        <v>25</v>
      </c>
      <c r="AI357" s="11">
        <v>0</v>
      </c>
      <c r="AJ357" s="13">
        <v>0</v>
      </c>
      <c r="AK357" s="13" t="s">
        <v>25</v>
      </c>
      <c r="AL357" s="13" t="s">
        <v>25</v>
      </c>
      <c r="AM357" s="13" t="s">
        <v>25</v>
      </c>
      <c r="AN357" s="13">
        <v>0</v>
      </c>
      <c r="AO357" s="13">
        <v>0</v>
      </c>
      <c r="AP357" s="13" t="s">
        <v>25</v>
      </c>
      <c r="AQ357" s="13" t="s">
        <v>25</v>
      </c>
      <c r="AR357" s="13" t="s">
        <v>25</v>
      </c>
      <c r="AS357" s="13">
        <v>0</v>
      </c>
      <c r="AT357" s="15">
        <v>21.88</v>
      </c>
      <c r="AU357" s="15" t="s">
        <v>25</v>
      </c>
      <c r="AV357" s="15" t="s">
        <v>25</v>
      </c>
      <c r="AW357" s="15" t="s">
        <v>25</v>
      </c>
      <c r="AX357" s="10" t="s">
        <v>6</v>
      </c>
      <c r="AY357" s="10" t="str">
        <f>IFERROR(VLOOKUP(B357,Sales!$B$4:$H$2834,7,FALSE),"Not Found")</f>
        <v>Cooperative</v>
      </c>
      <c r="AZ357" s="30">
        <f>IFERROR(SUMIFS(Sales!$K$4:$K$2834,Sales!$B$4:$B$2834,$B357,Sales!$G$4:$G$2834,$D357),"")</f>
        <v>1140413</v>
      </c>
      <c r="BA357" s="30">
        <f>IFERROR(SUMIFS(Sales!$N$4:$N$2834,Sales!$B$4:$B$2834,$B357,Sales!$G$4:$G$2834,$D357),"")</f>
        <v>464008</v>
      </c>
      <c r="BB357" s="30">
        <f>IFERROR(SUMIFS(Sales!$Q$4:$Q$2834,Sales!$B$4:$B$2834,$B357,Sales!$G$4:$G$2834,$D357),"")</f>
        <v>710749</v>
      </c>
      <c r="BC357" s="30">
        <f t="shared" si="183"/>
        <v>2315170</v>
      </c>
      <c r="BD357" s="33"/>
      <c r="BE357" s="35">
        <f t="shared" si="184"/>
        <v>0</v>
      </c>
      <c r="BF357" s="35" t="str">
        <f t="shared" si="185"/>
        <v/>
      </c>
      <c r="BG357" s="35" t="str">
        <f t="shared" si="186"/>
        <v/>
      </c>
      <c r="BH357" s="35">
        <f t="shared" si="187"/>
        <v>0</v>
      </c>
      <c r="BJ357" s="31">
        <f>IFERROR(SUMIFS(Sales!$J$4:$J$2834,Sales!$B$4:$B$2834,$B357,Sales!$G$4:$G$2834,$D357),"")</f>
        <v>129574.2</v>
      </c>
      <c r="BK357" s="31">
        <f>IFERROR(SUMIFS(Sales!$M$4:$M$2834,Sales!$B$4:$B$2834,$B357,Sales!$G$4:$G$2834,$D357),"")</f>
        <v>48826.2</v>
      </c>
      <c r="BL357" s="31">
        <f>IFERROR(SUMIFS(Sales!$P$4:$P$2834,Sales!$B$4:$B$2834,$B357,Sales!$G$4:$G$2834,$D357),"")</f>
        <v>52121.3</v>
      </c>
      <c r="BM357" s="31">
        <f t="shared" si="188"/>
        <v>230521.7</v>
      </c>
      <c r="BP357" s="36" t="str">
        <f t="shared" si="189"/>
        <v/>
      </c>
      <c r="BQ357" s="36" t="str">
        <f t="shared" si="190"/>
        <v/>
      </c>
      <c r="BR357" s="36" t="str">
        <f t="shared" si="191"/>
        <v/>
      </c>
      <c r="BS357" s="36" t="str">
        <f t="shared" si="192"/>
        <v/>
      </c>
    </row>
    <row r="358" spans="1:82" x14ac:dyDescent="0.35">
      <c r="A358" s="8">
        <v>2020</v>
      </c>
      <c r="B358" s="9">
        <v>17166</v>
      </c>
      <c r="C358" s="10" t="s">
        <v>520</v>
      </c>
      <c r="D358" s="10" t="s">
        <v>91</v>
      </c>
      <c r="E358" s="10" t="s">
        <v>394</v>
      </c>
      <c r="F358" s="11">
        <v>21082</v>
      </c>
      <c r="G358" s="11">
        <v>79651</v>
      </c>
      <c r="H358" s="11"/>
      <c r="I358" s="11" t="s">
        <v>25</v>
      </c>
      <c r="J358" s="11">
        <v>100733</v>
      </c>
      <c r="K358" s="12">
        <v>3.7</v>
      </c>
      <c r="L358" s="12">
        <v>11.2</v>
      </c>
      <c r="M358" s="12" t="s">
        <v>25</v>
      </c>
      <c r="N358" s="12" t="s">
        <v>25</v>
      </c>
      <c r="O358" s="12">
        <v>14.9</v>
      </c>
      <c r="P358" s="13">
        <v>125282</v>
      </c>
      <c r="Q358" s="13">
        <v>1051615</v>
      </c>
      <c r="R358" s="13" t="s">
        <v>25</v>
      </c>
      <c r="S358" s="13" t="s">
        <v>25</v>
      </c>
      <c r="T358" s="13">
        <v>1176897</v>
      </c>
      <c r="U358" s="14">
        <v>3.7</v>
      </c>
      <c r="V358" s="14">
        <v>11.2</v>
      </c>
      <c r="W358" s="14" t="s">
        <v>25</v>
      </c>
      <c r="X358" s="14" t="s">
        <v>25</v>
      </c>
      <c r="Y358" s="14">
        <v>14.9</v>
      </c>
      <c r="Z358" s="11">
        <v>0.1</v>
      </c>
      <c r="AA358" s="11">
        <v>2402.6</v>
      </c>
      <c r="AB358" s="11"/>
      <c r="AC358" s="11" t="s">
        <v>25</v>
      </c>
      <c r="AD358" s="11">
        <v>2402.6999999999998</v>
      </c>
      <c r="AE358" s="11">
        <v>2216.4</v>
      </c>
      <c r="AF358" s="11">
        <v>3677.1</v>
      </c>
      <c r="AG358" s="11"/>
      <c r="AH358" s="11" t="s">
        <v>25</v>
      </c>
      <c r="AI358" s="11">
        <v>5893.5</v>
      </c>
      <c r="AJ358" s="13">
        <v>0.1</v>
      </c>
      <c r="AK358" s="13">
        <v>2402.6</v>
      </c>
      <c r="AL358" s="13" t="s">
        <v>25</v>
      </c>
      <c r="AM358" s="13" t="s">
        <v>25</v>
      </c>
      <c r="AN358" s="13">
        <v>2402.6999999999998</v>
      </c>
      <c r="AO358" s="13">
        <v>2216.4</v>
      </c>
      <c r="AP358" s="13">
        <v>3677.1</v>
      </c>
      <c r="AQ358" s="13" t="s">
        <v>25</v>
      </c>
      <c r="AR358" s="13" t="s">
        <v>25</v>
      </c>
      <c r="AS358" s="13">
        <v>5893.5</v>
      </c>
      <c r="AT358" s="15">
        <v>5.94</v>
      </c>
      <c r="AU358" s="15">
        <v>13.2</v>
      </c>
      <c r="AV358" s="15" t="s">
        <v>25</v>
      </c>
      <c r="AW358" s="15" t="s">
        <v>25</v>
      </c>
      <c r="AX358" s="10" t="s">
        <v>521</v>
      </c>
      <c r="AY358" s="10" t="str">
        <f>IFERROR(VLOOKUP(B358,Sales!$B$4:$H$2834,7,FALSE),"Not Found")</f>
        <v>Investor Owned</v>
      </c>
      <c r="AZ358" s="30">
        <f>IFERROR(SUMIFS(Sales!$K$4:$K$2834,Sales!$B$4:$B$2834,$B358,Sales!$G$4:$G$2834,$D358),"")</f>
        <v>2672134</v>
      </c>
      <c r="BA358" s="30">
        <f>IFERROR(SUMIFS(Sales!$N$4:$N$2834,Sales!$B$4:$B$2834,$B358,Sales!$G$4:$G$2834,$D358),"")</f>
        <v>3087895</v>
      </c>
      <c r="BB358" s="30">
        <f>IFERROR(SUMIFS(Sales!$Q$4:$Q$2834,Sales!$B$4:$B$2834,$B358,Sales!$G$4:$G$2834,$D358),"")</f>
        <v>5225274</v>
      </c>
      <c r="BC358" s="30">
        <f t="shared" si="183"/>
        <v>10985303</v>
      </c>
      <c r="BD358" s="33"/>
      <c r="BE358" s="35">
        <f t="shared" si="184"/>
        <v>7.8895744000862227E-3</v>
      </c>
      <c r="BF358" s="35">
        <f t="shared" si="185"/>
        <v>2.5794594699625473E-2</v>
      </c>
      <c r="BG358" s="35">
        <f t="shared" si="186"/>
        <v>0</v>
      </c>
      <c r="BH358" s="35">
        <f t="shared" si="187"/>
        <v>9.1697971371385925E-3</v>
      </c>
      <c r="BJ358" s="31">
        <f>IFERROR(SUMIFS(Sales!$J$4:$J$2834,Sales!$B$4:$B$2834,$B358,Sales!$G$4:$G$2834,$D358),"")</f>
        <v>271985</v>
      </c>
      <c r="BK358" s="31">
        <f>IFERROR(SUMIFS(Sales!$M$4:$M$2834,Sales!$B$4:$B$2834,$B358,Sales!$G$4:$G$2834,$D358),"")</f>
        <v>238497</v>
      </c>
      <c r="BL358" s="31">
        <f>IFERROR(SUMIFS(Sales!$P$4:$P$2834,Sales!$B$4:$B$2834,$B358,Sales!$G$4:$G$2834,$D358),"")</f>
        <v>171019</v>
      </c>
      <c r="BM358" s="31">
        <f t="shared" si="188"/>
        <v>681501</v>
      </c>
      <c r="BP358" s="36">
        <f t="shared" si="189"/>
        <v>4.5116174148432213E-5</v>
      </c>
      <c r="BQ358" s="36">
        <f t="shared" si="190"/>
        <v>0.99995488382585163</v>
      </c>
      <c r="BR358" s="36">
        <f t="shared" si="191"/>
        <v>0.39518397289339935</v>
      </c>
      <c r="BS358" s="36">
        <f t="shared" si="192"/>
        <v>0.60481602710660065</v>
      </c>
      <c r="BV358" s="38">
        <f>IFERROR((G358+H358)/$BV$3,"")</f>
        <v>7.5438113299899148E-3</v>
      </c>
      <c r="BW358" s="37">
        <f>IFERROR(BR358*BV358,"")</f>
        <v>2.9811933321436533E-3</v>
      </c>
      <c r="BX358" s="37">
        <f>IFERROR(BS358*BV358,"")</f>
        <v>4.5626179978462611E-3</v>
      </c>
      <c r="CB358" s="38">
        <f>IFERROR((F358)/$CB$3,"")</f>
        <v>2.1122538375650548E-3</v>
      </c>
      <c r="CC358" s="37">
        <f>IFERROR(BP358*CB358,"")</f>
        <v>9.5296811981279264E-8</v>
      </c>
      <c r="CD358" s="37">
        <f>IFERROR(BQ358*CB358,"")</f>
        <v>2.1121585407530737E-3</v>
      </c>
    </row>
    <row r="359" spans="1:82" x14ac:dyDescent="0.35">
      <c r="A359" s="8">
        <v>2020</v>
      </c>
      <c r="B359" s="9">
        <v>17252</v>
      </c>
      <c r="C359" s="10" t="s">
        <v>522</v>
      </c>
      <c r="D359" s="10" t="s">
        <v>152</v>
      </c>
      <c r="E359" s="10" t="s">
        <v>36</v>
      </c>
      <c r="F359" s="11">
        <v>719.1</v>
      </c>
      <c r="G359" s="11">
        <v>0</v>
      </c>
      <c r="H359" s="11">
        <v>0</v>
      </c>
      <c r="I359" s="11">
        <v>0</v>
      </c>
      <c r="J359" s="11">
        <v>719.1</v>
      </c>
      <c r="K359" s="12">
        <v>0.1</v>
      </c>
      <c r="L359" s="12">
        <v>0</v>
      </c>
      <c r="M359" s="12">
        <v>0</v>
      </c>
      <c r="N359" s="12">
        <v>0</v>
      </c>
      <c r="O359" s="12">
        <v>0.1</v>
      </c>
      <c r="P359" s="13">
        <v>11775.2</v>
      </c>
      <c r="Q359" s="13">
        <v>0</v>
      </c>
      <c r="R359" s="13">
        <v>0</v>
      </c>
      <c r="S359" s="13">
        <v>0</v>
      </c>
      <c r="T359" s="13">
        <v>11775.2</v>
      </c>
      <c r="U359" s="14">
        <v>0.1</v>
      </c>
      <c r="V359" s="14">
        <v>0</v>
      </c>
      <c r="W359" s="14">
        <v>0</v>
      </c>
      <c r="X359" s="14">
        <v>0</v>
      </c>
      <c r="Y359" s="14">
        <v>0.1</v>
      </c>
      <c r="Z359" s="11">
        <v>73.2</v>
      </c>
      <c r="AA359" s="11">
        <v>0</v>
      </c>
      <c r="AB359" s="11">
        <v>0</v>
      </c>
      <c r="AC359" s="11">
        <v>0</v>
      </c>
      <c r="AD359" s="11">
        <v>73.2</v>
      </c>
      <c r="AE359" s="11">
        <v>76.5</v>
      </c>
      <c r="AF359" s="11">
        <v>0</v>
      </c>
      <c r="AG359" s="11">
        <v>0</v>
      </c>
      <c r="AH359" s="11">
        <v>0</v>
      </c>
      <c r="AI359" s="11">
        <v>76.5</v>
      </c>
      <c r="AJ359" s="13">
        <v>73.2</v>
      </c>
      <c r="AK359" s="13">
        <v>0</v>
      </c>
      <c r="AL359" s="13">
        <v>0</v>
      </c>
      <c r="AM359" s="13">
        <v>0</v>
      </c>
      <c r="AN359" s="13">
        <v>73.2</v>
      </c>
      <c r="AO359" s="13">
        <v>76.5</v>
      </c>
      <c r="AP359" s="13">
        <v>0</v>
      </c>
      <c r="AQ359" s="13">
        <v>0</v>
      </c>
      <c r="AR359" s="13">
        <v>0</v>
      </c>
      <c r="AS359" s="13">
        <v>76.5</v>
      </c>
      <c r="AT359" s="15">
        <v>16.37</v>
      </c>
      <c r="AU359" s="15" t="s">
        <v>25</v>
      </c>
      <c r="AV359" s="15" t="s">
        <v>25</v>
      </c>
      <c r="AW359" s="15" t="s">
        <v>25</v>
      </c>
      <c r="AX359" s="10" t="s">
        <v>6</v>
      </c>
      <c r="AY359" s="10" t="str">
        <f>IFERROR(VLOOKUP(B359,Sales!$B$4:$H$2834,7,FALSE),"Not Found")</f>
        <v>Cooperative</v>
      </c>
      <c r="AZ359" s="30">
        <f>IFERROR(SUMIFS(Sales!$K$4:$K$2834,Sales!$B$4:$B$2834,$B359,Sales!$G$4:$G$2834,$D359),"")</f>
        <v>980747</v>
      </c>
      <c r="BA359" s="30">
        <f>IFERROR(SUMIFS(Sales!$N$4:$N$2834,Sales!$B$4:$B$2834,$B359,Sales!$G$4:$G$2834,$D359),"")</f>
        <v>308122</v>
      </c>
      <c r="BB359" s="30">
        <f>IFERROR(SUMIFS(Sales!$Q$4:$Q$2834,Sales!$B$4:$B$2834,$B359,Sales!$G$4:$G$2834,$D359),"")</f>
        <v>66085</v>
      </c>
      <c r="BC359" s="30">
        <f t="shared" si="183"/>
        <v>1354954</v>
      </c>
      <c r="BD359" s="33"/>
      <c r="BE359" s="35">
        <f t="shared" si="184"/>
        <v>7.3321661957671043E-4</v>
      </c>
      <c r="BF359" s="35">
        <f t="shared" si="185"/>
        <v>0</v>
      </c>
      <c r="BG359" s="35">
        <f t="shared" si="186"/>
        <v>0</v>
      </c>
      <c r="BH359" s="35">
        <f t="shared" si="187"/>
        <v>5.3071912404406346E-4</v>
      </c>
      <c r="BJ359" s="31">
        <f>IFERROR(SUMIFS(Sales!$J$4:$J$2834,Sales!$B$4:$B$2834,$B359,Sales!$G$4:$G$2834,$D359),"")</f>
        <v>112136.7</v>
      </c>
      <c r="BK359" s="31">
        <f>IFERROR(SUMIFS(Sales!$M$4:$M$2834,Sales!$B$4:$B$2834,$B359,Sales!$G$4:$G$2834,$D359),"")</f>
        <v>33742.199999999997</v>
      </c>
      <c r="BL359" s="31">
        <f>IFERROR(SUMIFS(Sales!$P$4:$P$2834,Sales!$B$4:$B$2834,$B359,Sales!$G$4:$G$2834,$D359),"")</f>
        <v>5906.8</v>
      </c>
      <c r="BM359" s="31">
        <f t="shared" si="188"/>
        <v>151785.69999999998</v>
      </c>
      <c r="BP359" s="36">
        <f t="shared" si="189"/>
        <v>0.48897795591182369</v>
      </c>
      <c r="BQ359" s="36">
        <f t="shared" si="190"/>
        <v>0.51102204408817642</v>
      </c>
      <c r="BR359" s="36" t="str">
        <f t="shared" si="191"/>
        <v/>
      </c>
      <c r="BS359" s="36" t="str">
        <f t="shared" si="192"/>
        <v/>
      </c>
    </row>
    <row r="360" spans="1:82" x14ac:dyDescent="0.35">
      <c r="A360" s="8">
        <v>2020</v>
      </c>
      <c r="B360" s="9">
        <v>17267</v>
      </c>
      <c r="C360" s="10" t="s">
        <v>523</v>
      </c>
      <c r="D360" s="10" t="s">
        <v>35</v>
      </c>
      <c r="E360" s="10" t="s">
        <v>54</v>
      </c>
      <c r="F360" s="11">
        <v>182</v>
      </c>
      <c r="G360" s="11">
        <v>53</v>
      </c>
      <c r="H360" s="11" t="s">
        <v>25</v>
      </c>
      <c r="I360" s="11" t="s">
        <v>25</v>
      </c>
      <c r="J360" s="11">
        <v>235</v>
      </c>
      <c r="K360" s="12">
        <v>1.9E-2</v>
      </c>
      <c r="L360" s="12">
        <v>1.4999999999999999E-2</v>
      </c>
      <c r="M360" s="12" t="s">
        <v>25</v>
      </c>
      <c r="N360" s="12" t="s">
        <v>25</v>
      </c>
      <c r="O360" s="12">
        <v>3.4000000000000002E-2</v>
      </c>
      <c r="P360" s="13">
        <v>3966</v>
      </c>
      <c r="Q360" s="13">
        <v>924</v>
      </c>
      <c r="R360" s="13" t="s">
        <v>25</v>
      </c>
      <c r="S360" s="13" t="s">
        <v>25</v>
      </c>
      <c r="T360" s="13">
        <v>4890</v>
      </c>
      <c r="U360" s="14">
        <v>1.9E-2</v>
      </c>
      <c r="V360" s="14">
        <v>1.4999999999999999E-2</v>
      </c>
      <c r="W360" s="14" t="s">
        <v>25</v>
      </c>
      <c r="X360" s="14" t="s">
        <v>25</v>
      </c>
      <c r="Y360" s="14">
        <v>3.4000000000000002E-2</v>
      </c>
      <c r="Z360" s="11">
        <v>18.149000000000001</v>
      </c>
      <c r="AA360" s="11">
        <v>1.6839999999999999</v>
      </c>
      <c r="AB360" s="11" t="s">
        <v>25</v>
      </c>
      <c r="AC360" s="11" t="s">
        <v>25</v>
      </c>
      <c r="AD360" s="11">
        <v>19.832999999999998</v>
      </c>
      <c r="AE360" s="11" t="s">
        <v>25</v>
      </c>
      <c r="AF360" s="11" t="s">
        <v>25</v>
      </c>
      <c r="AG360" s="11" t="s">
        <v>25</v>
      </c>
      <c r="AH360" s="11" t="s">
        <v>25</v>
      </c>
      <c r="AI360" s="11" t="s">
        <v>25</v>
      </c>
      <c r="AJ360" s="13">
        <v>75.388999999999996</v>
      </c>
      <c r="AK360" s="13">
        <v>1.6839999999999999</v>
      </c>
      <c r="AL360" s="13" t="s">
        <v>25</v>
      </c>
      <c r="AM360" s="13" t="s">
        <v>25</v>
      </c>
      <c r="AN360" s="13">
        <v>77.072999999999993</v>
      </c>
      <c r="AO360" s="13" t="s">
        <v>25</v>
      </c>
      <c r="AP360" s="13" t="s">
        <v>25</v>
      </c>
      <c r="AQ360" s="13" t="s">
        <v>25</v>
      </c>
      <c r="AR360" s="13" t="s">
        <v>25</v>
      </c>
      <c r="AS360" s="13" t="s">
        <v>25</v>
      </c>
      <c r="AT360" s="15">
        <v>15</v>
      </c>
      <c r="AU360" s="15">
        <v>22</v>
      </c>
      <c r="AV360" s="15" t="s">
        <v>25</v>
      </c>
      <c r="AW360" s="15" t="s">
        <v>25</v>
      </c>
      <c r="AX360" s="10" t="s">
        <v>6</v>
      </c>
      <c r="AY360" s="10" t="str">
        <f>IFERROR(VLOOKUP(B360,Sales!$B$4:$H$2834,7,FALSE),"Not Found")</f>
        <v>Cooperative</v>
      </c>
      <c r="AZ360" s="30">
        <f>IFERROR(SUMIFS(Sales!$K$4:$K$2834,Sales!$B$4:$B$2834,$B360,Sales!$G$4:$G$2834,$D360),"")</f>
        <v>84950</v>
      </c>
      <c r="BA360" s="30">
        <f>IFERROR(SUMIFS(Sales!$N$4:$N$2834,Sales!$B$4:$B$2834,$B360,Sales!$G$4:$G$2834,$D360),"")</f>
        <v>7628</v>
      </c>
      <c r="BB360" s="30">
        <f>IFERROR(SUMIFS(Sales!$Q$4:$Q$2834,Sales!$B$4:$B$2834,$B360,Sales!$G$4:$G$2834,$D360),"")</f>
        <v>42913</v>
      </c>
      <c r="BC360" s="30">
        <f t="shared" si="183"/>
        <v>135491</v>
      </c>
      <c r="BD360" s="33"/>
      <c r="BE360" s="35">
        <f t="shared" si="184"/>
        <v>2.1424367274867568E-3</v>
      </c>
      <c r="BF360" s="35">
        <f t="shared" si="185"/>
        <v>6.9480859989512322E-3</v>
      </c>
      <c r="BG360" s="35" t="str">
        <f t="shared" si="186"/>
        <v/>
      </c>
      <c r="BH360" s="35">
        <f t="shared" si="187"/>
        <v>1.7344325453351145E-3</v>
      </c>
      <c r="BJ360" s="31">
        <f>IFERROR(SUMIFS(Sales!$J$4:$J$2834,Sales!$B$4:$B$2834,$B360,Sales!$G$4:$G$2834,$D360),"")</f>
        <v>9723.9</v>
      </c>
      <c r="BK360" s="31">
        <f>IFERROR(SUMIFS(Sales!$M$4:$M$2834,Sales!$B$4:$B$2834,$B360,Sales!$G$4:$G$2834,$D360),"")</f>
        <v>990</v>
      </c>
      <c r="BL360" s="31">
        <f>IFERROR(SUMIFS(Sales!$P$4:$P$2834,Sales!$B$4:$B$2834,$B360,Sales!$G$4:$G$2834,$D360),"")</f>
        <v>3917.2</v>
      </c>
      <c r="BM360" s="31">
        <f t="shared" si="188"/>
        <v>14631.099999999999</v>
      </c>
      <c r="BP360" s="36" t="str">
        <f t="shared" si="189"/>
        <v/>
      </c>
      <c r="BQ360" s="36" t="str">
        <f t="shared" si="190"/>
        <v/>
      </c>
      <c r="BR360" s="36" t="str">
        <f t="shared" si="191"/>
        <v/>
      </c>
      <c r="BS360" s="36" t="str">
        <f t="shared" si="192"/>
        <v/>
      </c>
    </row>
    <row r="361" spans="1:82" x14ac:dyDescent="0.35">
      <c r="A361" s="8">
        <v>2020</v>
      </c>
      <c r="B361" s="9">
        <v>17267</v>
      </c>
      <c r="C361" s="10" t="s">
        <v>523</v>
      </c>
      <c r="D361" s="10" t="s">
        <v>98</v>
      </c>
      <c r="E361" s="10" t="s">
        <v>54</v>
      </c>
      <c r="F361" s="11">
        <v>603</v>
      </c>
      <c r="G361" s="11">
        <v>677</v>
      </c>
      <c r="H361" s="11" t="s">
        <v>25</v>
      </c>
      <c r="I361" s="11" t="s">
        <v>25</v>
      </c>
      <c r="J361" s="11">
        <v>1280</v>
      </c>
      <c r="K361" s="12">
        <v>0.16200000000000001</v>
      </c>
      <c r="L361" s="12">
        <v>8.0000000000000002E-3</v>
      </c>
      <c r="M361" s="12" t="s">
        <v>25</v>
      </c>
      <c r="N361" s="12" t="s">
        <v>25</v>
      </c>
      <c r="O361" s="12">
        <v>0.17</v>
      </c>
      <c r="P361" s="13">
        <v>13001</v>
      </c>
      <c r="Q361" s="13">
        <v>13860</v>
      </c>
      <c r="R361" s="13" t="s">
        <v>25</v>
      </c>
      <c r="S361" s="13" t="s">
        <v>25</v>
      </c>
      <c r="T361" s="13">
        <v>26861</v>
      </c>
      <c r="U361" s="14">
        <v>0.16200000000000001</v>
      </c>
      <c r="V361" s="14">
        <v>8.0000000000000002E-3</v>
      </c>
      <c r="W361" s="14" t="s">
        <v>25</v>
      </c>
      <c r="X361" s="14" t="s">
        <v>25</v>
      </c>
      <c r="Y361" s="14">
        <v>0.17</v>
      </c>
      <c r="Z361" s="11">
        <v>116.771</v>
      </c>
      <c r="AA361" s="11">
        <v>17.747</v>
      </c>
      <c r="AB361" s="11" t="s">
        <v>25</v>
      </c>
      <c r="AC361" s="11" t="s">
        <v>25</v>
      </c>
      <c r="AD361" s="11">
        <v>134.518</v>
      </c>
      <c r="AE361" s="11" t="s">
        <v>25</v>
      </c>
      <c r="AF361" s="11" t="s">
        <v>25</v>
      </c>
      <c r="AG361" s="11" t="s">
        <v>25</v>
      </c>
      <c r="AH361" s="11" t="s">
        <v>25</v>
      </c>
      <c r="AI361" s="11" t="s">
        <v>25</v>
      </c>
      <c r="AJ361" s="13">
        <v>611.41099999999994</v>
      </c>
      <c r="AK361" s="13">
        <v>17.747</v>
      </c>
      <c r="AL361" s="13" t="s">
        <v>25</v>
      </c>
      <c r="AM361" s="13" t="s">
        <v>25</v>
      </c>
      <c r="AN361" s="13">
        <v>629.15800000000002</v>
      </c>
      <c r="AO361" s="13" t="s">
        <v>25</v>
      </c>
      <c r="AP361" s="13" t="s">
        <v>25</v>
      </c>
      <c r="AQ361" s="13" t="s">
        <v>25</v>
      </c>
      <c r="AR361" s="13" t="s">
        <v>25</v>
      </c>
      <c r="AS361" s="13" t="s">
        <v>25</v>
      </c>
      <c r="AT361" s="15">
        <v>15</v>
      </c>
      <c r="AU361" s="15">
        <v>22</v>
      </c>
      <c r="AV361" s="15" t="s">
        <v>25</v>
      </c>
      <c r="AW361" s="15" t="s">
        <v>25</v>
      </c>
      <c r="AX361" s="10" t="s">
        <v>6</v>
      </c>
      <c r="AY361" s="10" t="str">
        <f>IFERROR(VLOOKUP(B361,Sales!$B$4:$H$2834,7,FALSE),"Not Found")</f>
        <v>Cooperative</v>
      </c>
      <c r="AZ361" s="30">
        <f>IFERROR(SUMIFS(Sales!$K$4:$K$2834,Sales!$B$4:$B$2834,$B361,Sales!$G$4:$G$2834,$D361),"")</f>
        <v>323023</v>
      </c>
      <c r="BA361" s="30">
        <f>IFERROR(SUMIFS(Sales!$N$4:$N$2834,Sales!$B$4:$B$2834,$B361,Sales!$G$4:$G$2834,$D361),"")</f>
        <v>42371</v>
      </c>
      <c r="BB361" s="30">
        <f>IFERROR(SUMIFS(Sales!$Q$4:$Q$2834,Sales!$B$4:$B$2834,$B361,Sales!$G$4:$G$2834,$D361),"")</f>
        <v>354515</v>
      </c>
      <c r="BC361" s="30">
        <f t="shared" si="183"/>
        <v>719909</v>
      </c>
      <c r="BD361" s="33"/>
      <c r="BE361" s="35">
        <f t="shared" si="184"/>
        <v>1.8667401392470505E-3</v>
      </c>
      <c r="BF361" s="35">
        <f t="shared" si="185"/>
        <v>1.5977909419178211E-2</v>
      </c>
      <c r="BG361" s="35" t="str">
        <f t="shared" si="186"/>
        <v/>
      </c>
      <c r="BH361" s="35">
        <f t="shared" si="187"/>
        <v>1.7780024975378832E-3</v>
      </c>
      <c r="BJ361" s="31">
        <f>IFERROR(SUMIFS(Sales!$J$4:$J$2834,Sales!$B$4:$B$2834,$B361,Sales!$G$4:$G$2834,$D361),"")</f>
        <v>37190.9</v>
      </c>
      <c r="BK361" s="31">
        <f>IFERROR(SUMIFS(Sales!$M$4:$M$2834,Sales!$B$4:$B$2834,$B361,Sales!$G$4:$G$2834,$D361),"")</f>
        <v>5835.5</v>
      </c>
      <c r="BL361" s="31">
        <f>IFERROR(SUMIFS(Sales!$P$4:$P$2834,Sales!$B$4:$B$2834,$B361,Sales!$G$4:$G$2834,$D361),"")</f>
        <v>28750.7</v>
      </c>
      <c r="BM361" s="31">
        <f t="shared" si="188"/>
        <v>71777.100000000006</v>
      </c>
      <c r="BP361" s="36" t="str">
        <f t="shared" si="189"/>
        <v/>
      </c>
      <c r="BQ361" s="36" t="str">
        <f t="shared" si="190"/>
        <v/>
      </c>
      <c r="BR361" s="36" t="str">
        <f t="shared" si="191"/>
        <v/>
      </c>
      <c r="BS361" s="36" t="str">
        <f t="shared" si="192"/>
        <v/>
      </c>
    </row>
    <row r="362" spans="1:82" x14ac:dyDescent="0.35">
      <c r="A362" s="8">
        <v>2020</v>
      </c>
      <c r="B362" s="9">
        <v>17470</v>
      </c>
      <c r="C362" s="10" t="s">
        <v>524</v>
      </c>
      <c r="D362" s="10" t="s">
        <v>74</v>
      </c>
      <c r="E362" s="10" t="s">
        <v>75</v>
      </c>
      <c r="F362" s="11">
        <v>40315</v>
      </c>
      <c r="G362" s="11">
        <v>16808.32</v>
      </c>
      <c r="H362" s="11">
        <v>16046.342000000001</v>
      </c>
      <c r="I362" s="11" t="s">
        <v>25</v>
      </c>
      <c r="J362" s="11">
        <v>73169.661999999997</v>
      </c>
      <c r="K362" s="12">
        <v>8.9</v>
      </c>
      <c r="L362" s="12">
        <v>4.1760000000000002</v>
      </c>
      <c r="M362" s="12">
        <v>2.4670000000000001</v>
      </c>
      <c r="N362" s="12" t="s">
        <v>25</v>
      </c>
      <c r="O362" s="12">
        <v>15.542999999999999</v>
      </c>
      <c r="P362" s="13">
        <v>516649.55200000003</v>
      </c>
      <c r="Q362" s="13">
        <v>189493.16699999999</v>
      </c>
      <c r="R362" s="13">
        <v>167811.49400000001</v>
      </c>
      <c r="S362" s="13" t="s">
        <v>25</v>
      </c>
      <c r="T362" s="13">
        <v>873954.21299999999</v>
      </c>
      <c r="U362" s="14">
        <v>5.2169999999999996</v>
      </c>
      <c r="V362" s="14">
        <v>2.6040000000000001</v>
      </c>
      <c r="W362" s="14">
        <v>1.5980000000000001</v>
      </c>
      <c r="X362" s="14" t="s">
        <v>25</v>
      </c>
      <c r="Y362" s="14">
        <v>9.4190000000000005</v>
      </c>
      <c r="Z362" s="11">
        <v>5949.8140000000003</v>
      </c>
      <c r="AA362" s="11">
        <v>2341.4699999999998</v>
      </c>
      <c r="AB362" s="11">
        <v>1308.0530000000001</v>
      </c>
      <c r="AC362" s="11" t="s">
        <v>25</v>
      </c>
      <c r="AD362" s="11">
        <v>9599.3369999999995</v>
      </c>
      <c r="AE362" s="11">
        <v>3640.9009999999998</v>
      </c>
      <c r="AF362" s="11">
        <v>1433.069</v>
      </c>
      <c r="AG362" s="11">
        <v>800.57799999999997</v>
      </c>
      <c r="AH362" s="11" t="s">
        <v>25</v>
      </c>
      <c r="AI362" s="11">
        <v>5874.5479999999998</v>
      </c>
      <c r="AJ362" s="13">
        <v>5949.8140000000003</v>
      </c>
      <c r="AK362" s="13">
        <v>2341.4699999999998</v>
      </c>
      <c r="AL362" s="13">
        <v>1308.0530000000001</v>
      </c>
      <c r="AM362" s="13" t="s">
        <v>25</v>
      </c>
      <c r="AN362" s="13">
        <v>9599.3369999999995</v>
      </c>
      <c r="AO362" s="13">
        <v>3640.9009999999998</v>
      </c>
      <c r="AP362" s="13">
        <v>1433.069</v>
      </c>
      <c r="AQ362" s="13">
        <v>800.57799999999997</v>
      </c>
      <c r="AR362" s="13" t="s">
        <v>25</v>
      </c>
      <c r="AS362" s="13">
        <v>5874.5479999999998</v>
      </c>
      <c r="AT362" s="15">
        <v>12.815</v>
      </c>
      <c r="AU362" s="15">
        <v>11.273999999999999</v>
      </c>
      <c r="AV362" s="15">
        <v>10.458</v>
      </c>
      <c r="AW362" s="15" t="s">
        <v>25</v>
      </c>
      <c r="AX362" s="10" t="s">
        <v>525</v>
      </c>
      <c r="AY362" s="10" t="str">
        <f>IFERROR(VLOOKUP(B362,Sales!$B$4:$H$2834,7,FALSE),"Not Found")</f>
        <v>Political Subdivision</v>
      </c>
      <c r="AZ362" s="30">
        <f>IFERROR(SUMIFS(Sales!$K$4:$K$2834,Sales!$B$4:$B$2834,$B362,Sales!$G$4:$G$2834,$D362),"")</f>
        <v>3724602</v>
      </c>
      <c r="BA362" s="30">
        <f>IFERROR(SUMIFS(Sales!$N$4:$N$2834,Sales!$B$4:$B$2834,$B362,Sales!$G$4:$G$2834,$D362),"")</f>
        <v>2249726</v>
      </c>
      <c r="BB362" s="30">
        <f>IFERROR(SUMIFS(Sales!$Q$4:$Q$2834,Sales!$B$4:$B$2834,$B362,Sales!$G$4:$G$2834,$D362),"")</f>
        <v>472618</v>
      </c>
      <c r="BC362" s="30">
        <f t="shared" si="183"/>
        <v>6446946</v>
      </c>
      <c r="BD362" s="33"/>
      <c r="BE362" s="35">
        <f t="shared" si="184"/>
        <v>1.0823975286486986E-2</v>
      </c>
      <c r="BF362" s="35">
        <f t="shared" si="185"/>
        <v>7.4712742796233852E-3</v>
      </c>
      <c r="BG362" s="35">
        <f t="shared" si="186"/>
        <v>3.3952033143045762E-2</v>
      </c>
      <c r="BH362" s="35">
        <f t="shared" si="187"/>
        <v>1.1349507503242619E-2</v>
      </c>
      <c r="BJ362" s="31">
        <f>IFERROR(SUMIFS(Sales!$J$4:$J$2834,Sales!$B$4:$B$2834,$B362,Sales!$G$4:$G$2834,$D362),"")</f>
        <v>379219</v>
      </c>
      <c r="BK362" s="31">
        <f>IFERROR(SUMIFS(Sales!$M$4:$M$2834,Sales!$B$4:$B$2834,$B362,Sales!$G$4:$G$2834,$D362),"")</f>
        <v>199619</v>
      </c>
      <c r="BL362" s="31">
        <f>IFERROR(SUMIFS(Sales!$P$4:$P$2834,Sales!$B$4:$B$2834,$B362,Sales!$G$4:$G$2834,$D362),"")</f>
        <v>32972</v>
      </c>
      <c r="BM362" s="31">
        <f t="shared" si="188"/>
        <v>611810</v>
      </c>
      <c r="BP362" s="36">
        <f t="shared" si="189"/>
        <v>0.62037230800831844</v>
      </c>
      <c r="BQ362" s="36">
        <f t="shared" si="190"/>
        <v>0.3796276919916815</v>
      </c>
      <c r="BR362" s="36">
        <f t="shared" si="191"/>
        <v>0.62033274578161091</v>
      </c>
      <c r="BS362" s="36">
        <f t="shared" si="192"/>
        <v>0.37966725421838904</v>
      </c>
    </row>
    <row r="363" spans="1:82" x14ac:dyDescent="0.35">
      <c r="A363" s="8">
        <v>2020</v>
      </c>
      <c r="B363" s="9">
        <v>17539</v>
      </c>
      <c r="C363" s="10" t="s">
        <v>526</v>
      </c>
      <c r="D363" s="10" t="s">
        <v>24</v>
      </c>
      <c r="E363" s="10" t="s">
        <v>527</v>
      </c>
      <c r="F363" s="11">
        <v>28551</v>
      </c>
      <c r="G363" s="11">
        <v>43280</v>
      </c>
      <c r="H363" s="11">
        <v>5530</v>
      </c>
      <c r="I363" s="11">
        <v>0</v>
      </c>
      <c r="J363" s="11">
        <v>77361</v>
      </c>
      <c r="K363" s="12">
        <v>6.82</v>
      </c>
      <c r="L363" s="12">
        <v>9.9600000000000009</v>
      </c>
      <c r="M363" s="12">
        <v>1.27</v>
      </c>
      <c r="N363" s="12">
        <v>0</v>
      </c>
      <c r="O363" s="12">
        <v>18.05</v>
      </c>
      <c r="P363" s="13">
        <v>297787</v>
      </c>
      <c r="Q363" s="13">
        <v>520656</v>
      </c>
      <c r="R363" s="13">
        <v>71894</v>
      </c>
      <c r="S363" s="13">
        <v>0</v>
      </c>
      <c r="T363" s="13">
        <v>890337</v>
      </c>
      <c r="U363" s="14">
        <v>4.7</v>
      </c>
      <c r="V363" s="14">
        <v>6.5</v>
      </c>
      <c r="W363" s="14">
        <v>0.8</v>
      </c>
      <c r="X363" s="14">
        <v>0</v>
      </c>
      <c r="Y363" s="14">
        <v>12</v>
      </c>
      <c r="Z363" s="11">
        <v>4778</v>
      </c>
      <c r="AA363" s="11">
        <v>4797</v>
      </c>
      <c r="AB363" s="11">
        <v>613</v>
      </c>
      <c r="AC363" s="11">
        <v>0</v>
      </c>
      <c r="AD363" s="11">
        <v>10188</v>
      </c>
      <c r="AE363" s="11">
        <v>1870</v>
      </c>
      <c r="AF363" s="11">
        <v>1903</v>
      </c>
      <c r="AG363" s="11">
        <v>243</v>
      </c>
      <c r="AH363" s="11">
        <v>0</v>
      </c>
      <c r="AI363" s="11">
        <v>4016</v>
      </c>
      <c r="AJ363" s="13">
        <v>4778</v>
      </c>
      <c r="AK363" s="13">
        <v>4797</v>
      </c>
      <c r="AL363" s="13">
        <v>613</v>
      </c>
      <c r="AM363" s="13">
        <v>0</v>
      </c>
      <c r="AN363" s="13">
        <v>10188</v>
      </c>
      <c r="AO363" s="13">
        <v>1870</v>
      </c>
      <c r="AP363" s="13">
        <v>1903</v>
      </c>
      <c r="AQ363" s="13">
        <v>243</v>
      </c>
      <c r="AR363" s="13">
        <v>0</v>
      </c>
      <c r="AS363" s="13">
        <v>4016</v>
      </c>
      <c r="AT363" s="15">
        <v>10.43</v>
      </c>
      <c r="AU363" s="15">
        <v>12.03</v>
      </c>
      <c r="AV363" s="15">
        <v>13</v>
      </c>
      <c r="AW363" s="15">
        <v>0</v>
      </c>
      <c r="AX363" s="10" t="s">
        <v>6</v>
      </c>
      <c r="AY363" s="10" t="str">
        <f>IFERROR(VLOOKUP(B363,Sales!$B$4:$H$2834,7,FALSE),"Not Found")</f>
        <v>Investor Owned</v>
      </c>
      <c r="AZ363" s="30">
        <f>IFERROR(SUMIFS(Sales!$K$4:$K$2834,Sales!$B$4:$B$2834,$B363,Sales!$G$4:$G$2834,$D363),"")</f>
        <v>8372815</v>
      </c>
      <c r="BA363" s="30">
        <f>IFERROR(SUMIFS(Sales!$N$4:$N$2834,Sales!$B$4:$B$2834,$B363,Sales!$G$4:$G$2834,$D363),"")</f>
        <v>7614583</v>
      </c>
      <c r="BB363" s="30">
        <f>IFERROR(SUMIFS(Sales!$Q$4:$Q$2834,Sales!$B$4:$B$2834,$B363,Sales!$G$4:$G$2834,$D363),"")</f>
        <v>5273958</v>
      </c>
      <c r="BC363" s="30">
        <f t="shared" si="183"/>
        <v>21261356</v>
      </c>
      <c r="BD363" s="33"/>
      <c r="BE363" s="35">
        <f t="shared" si="184"/>
        <v>3.4099642712755508E-3</v>
      </c>
      <c r="BF363" s="35">
        <f t="shared" si="185"/>
        <v>5.6838306181704237E-3</v>
      </c>
      <c r="BG363" s="35">
        <f t="shared" si="186"/>
        <v>1.0485483577988297E-3</v>
      </c>
      <c r="BH363" s="35">
        <f t="shared" si="187"/>
        <v>3.6385731935441937E-3</v>
      </c>
      <c r="BJ363" s="31">
        <f>IFERROR(SUMIFS(Sales!$J$4:$J$2834,Sales!$B$4:$B$2834,$B363,Sales!$G$4:$G$2834,$D363),"")</f>
        <v>1126473</v>
      </c>
      <c r="BK363" s="31">
        <f>IFERROR(SUMIFS(Sales!$M$4:$M$2834,Sales!$B$4:$B$2834,$B363,Sales!$G$4:$G$2834,$D363),"")</f>
        <v>801652.7</v>
      </c>
      <c r="BL363" s="31">
        <f>IFERROR(SUMIFS(Sales!$P$4:$P$2834,Sales!$B$4:$B$2834,$B363,Sales!$G$4:$G$2834,$D363),"")</f>
        <v>341649</v>
      </c>
      <c r="BM363" s="31">
        <f t="shared" si="188"/>
        <v>2269774.7000000002</v>
      </c>
      <c r="BP363" s="36">
        <f t="shared" si="189"/>
        <v>0.71871239470517445</v>
      </c>
      <c r="BQ363" s="36">
        <f t="shared" si="190"/>
        <v>0.28128760529482549</v>
      </c>
      <c r="BR363" s="36">
        <f t="shared" si="191"/>
        <v>0.71598729486500789</v>
      </c>
      <c r="BS363" s="36">
        <f t="shared" si="192"/>
        <v>0.28401270513499205</v>
      </c>
      <c r="BV363" s="38">
        <f>IFERROR((G363+H363)/$BV$3,"")</f>
        <v>4.6228350054212473E-3</v>
      </c>
      <c r="BW363" s="37">
        <f>IFERROR(BR363*BV363,"")</f>
        <v>3.309891130138823E-3</v>
      </c>
      <c r="BX363" s="37">
        <f>IFERROR(BS363*BV363,"")</f>
        <v>1.312943875282424E-3</v>
      </c>
      <c r="CB363" s="38">
        <f>IFERROR((F363)/$CB$3,"")</f>
        <v>2.8605900444132379E-3</v>
      </c>
      <c r="CC363" s="37">
        <f>IFERROR(BP363*CB363,"")</f>
        <v>2.0559415210900196E-3</v>
      </c>
      <c r="CD363" s="37">
        <f>IFERROR(BQ363*CB363,"")</f>
        <v>8.0464852332321824E-4</v>
      </c>
    </row>
    <row r="364" spans="1:82" x14ac:dyDescent="0.35">
      <c r="A364" s="8">
        <v>2020</v>
      </c>
      <c r="B364" s="9">
        <v>17543</v>
      </c>
      <c r="C364" s="10" t="s">
        <v>528</v>
      </c>
      <c r="D364" s="10" t="s">
        <v>24</v>
      </c>
      <c r="E364" s="10" t="s">
        <v>24</v>
      </c>
      <c r="F364" s="11">
        <v>3152.616</v>
      </c>
      <c r="G364" s="11">
        <v>11097.023999999999</v>
      </c>
      <c r="H364" s="11">
        <v>0</v>
      </c>
      <c r="I364" s="11">
        <v>0</v>
      </c>
      <c r="J364" s="11">
        <v>14249.64</v>
      </c>
      <c r="K364" s="12">
        <v>1.0509999999999999</v>
      </c>
      <c r="L364" s="12">
        <v>2.7370000000000001</v>
      </c>
      <c r="M364" s="12">
        <v>0</v>
      </c>
      <c r="N364" s="12">
        <v>0</v>
      </c>
      <c r="O364" s="12">
        <v>3.7879999999999998</v>
      </c>
      <c r="P364" s="13">
        <v>56632.26</v>
      </c>
      <c r="Q364" s="13">
        <v>138387.79999999999</v>
      </c>
      <c r="R364" s="13">
        <v>0</v>
      </c>
      <c r="S364" s="13">
        <v>0</v>
      </c>
      <c r="T364" s="13">
        <v>195020.06</v>
      </c>
      <c r="U364" s="14">
        <v>1.0509999999999999</v>
      </c>
      <c r="V364" s="14">
        <v>2.7370000000000001</v>
      </c>
      <c r="W364" s="14">
        <v>0</v>
      </c>
      <c r="X364" s="14">
        <v>0</v>
      </c>
      <c r="Y364" s="14">
        <v>3.7879999999999998</v>
      </c>
      <c r="Z364" s="11">
        <v>996.46799999999996</v>
      </c>
      <c r="AA364" s="11">
        <v>650.04</v>
      </c>
      <c r="AB364" s="11">
        <v>0</v>
      </c>
      <c r="AC364" s="11">
        <v>0</v>
      </c>
      <c r="AD364" s="11">
        <v>1646.508</v>
      </c>
      <c r="AE364" s="11">
        <v>919.87</v>
      </c>
      <c r="AF364" s="11">
        <v>666.06</v>
      </c>
      <c r="AG364" s="11">
        <v>0</v>
      </c>
      <c r="AH364" s="11">
        <v>0</v>
      </c>
      <c r="AI364" s="11">
        <v>1585.93</v>
      </c>
      <c r="AJ364" s="13">
        <v>996.46799999999996</v>
      </c>
      <c r="AK364" s="13">
        <v>650.04</v>
      </c>
      <c r="AL364" s="13">
        <v>0</v>
      </c>
      <c r="AM364" s="13">
        <v>0</v>
      </c>
      <c r="AN364" s="13">
        <v>1646.508</v>
      </c>
      <c r="AO364" s="13">
        <v>919.87</v>
      </c>
      <c r="AP364" s="13">
        <v>666.06</v>
      </c>
      <c r="AQ364" s="13">
        <v>0</v>
      </c>
      <c r="AR364" s="13">
        <v>0</v>
      </c>
      <c r="AS364" s="13">
        <v>1585.93</v>
      </c>
      <c r="AT364" s="15">
        <v>18</v>
      </c>
      <c r="AU364" s="15">
        <v>12.5</v>
      </c>
      <c r="AV364" s="15" t="s">
        <v>25</v>
      </c>
      <c r="AW364" s="15" t="s">
        <v>25</v>
      </c>
      <c r="AX364" s="10" t="s">
        <v>6</v>
      </c>
      <c r="AY364" s="10" t="str">
        <f>IFERROR(VLOOKUP(B364,Sales!$B$4:$H$2834,7,FALSE),"Not Found")</f>
        <v>State</v>
      </c>
      <c r="AZ364" s="30">
        <f>IFERROR(SUMIFS(Sales!$K$4:$K$2834,Sales!$B$4:$B$2834,$B364,Sales!$G$4:$G$2834,$D364),"")</f>
        <v>1838460</v>
      </c>
      <c r="BA364" s="30">
        <f>IFERROR(SUMIFS(Sales!$N$4:$N$2834,Sales!$B$4:$B$2834,$B364,Sales!$G$4:$G$2834,$D364),"")</f>
        <v>1826244</v>
      </c>
      <c r="BB364" s="30">
        <f>IFERROR(SUMIFS(Sales!$Q$4:$Q$2834,Sales!$B$4:$B$2834,$B364,Sales!$G$4:$G$2834,$D364),"")</f>
        <v>4004654</v>
      </c>
      <c r="BC364" s="30">
        <f t="shared" si="183"/>
        <v>7669358</v>
      </c>
      <c r="BD364" s="33"/>
      <c r="BE364" s="35">
        <f t="shared" si="184"/>
        <v>1.7148134851995693E-3</v>
      </c>
      <c r="BF364" s="35">
        <f t="shared" si="185"/>
        <v>6.076419142239481E-3</v>
      </c>
      <c r="BG364" s="35">
        <f t="shared" si="186"/>
        <v>0</v>
      </c>
      <c r="BH364" s="35">
        <f t="shared" si="187"/>
        <v>1.8579964581129215E-3</v>
      </c>
      <c r="BJ364" s="31">
        <f>IFERROR(SUMIFS(Sales!$J$4:$J$2834,Sales!$B$4:$B$2834,$B364,Sales!$G$4:$G$2834,$D364),"")</f>
        <v>210264.1</v>
      </c>
      <c r="BK364" s="31">
        <f>IFERROR(SUMIFS(Sales!$M$4:$M$2834,Sales!$B$4:$B$2834,$B364,Sales!$G$4:$G$2834,$D364),"")</f>
        <v>173002.4</v>
      </c>
      <c r="BL364" s="31">
        <f>IFERROR(SUMIFS(Sales!$P$4:$P$2834,Sales!$B$4:$B$2834,$B364,Sales!$G$4:$G$2834,$D364),"")</f>
        <v>197259.5</v>
      </c>
      <c r="BM364" s="31">
        <f t="shared" si="188"/>
        <v>580526</v>
      </c>
      <c r="BP364" s="36">
        <f t="shared" si="189"/>
        <v>0.51998551403771154</v>
      </c>
      <c r="BQ364" s="36">
        <f t="shared" si="190"/>
        <v>0.48001448596228852</v>
      </c>
      <c r="BR364" s="36">
        <f t="shared" si="191"/>
        <v>0.49391383633462504</v>
      </c>
      <c r="BS364" s="36">
        <f t="shared" si="192"/>
        <v>0.50608616366537496</v>
      </c>
    </row>
    <row r="365" spans="1:82" x14ac:dyDescent="0.35">
      <c r="A365" s="8">
        <v>2020</v>
      </c>
      <c r="B365" s="9">
        <v>17550</v>
      </c>
      <c r="C365" s="10" t="s">
        <v>529</v>
      </c>
      <c r="D365" s="10" t="s">
        <v>35</v>
      </c>
      <c r="E365" s="10" t="s">
        <v>36</v>
      </c>
      <c r="F365" s="11" t="s">
        <v>25</v>
      </c>
      <c r="G365" s="11" t="s">
        <v>25</v>
      </c>
      <c r="H365" s="11" t="s">
        <v>25</v>
      </c>
      <c r="I365" s="11" t="s">
        <v>25</v>
      </c>
      <c r="J365" s="11" t="s">
        <v>25</v>
      </c>
      <c r="K365" s="12" t="s">
        <v>25</v>
      </c>
      <c r="L365" s="12" t="s">
        <v>25</v>
      </c>
      <c r="M365" s="12" t="s">
        <v>25</v>
      </c>
      <c r="N365" s="12" t="s">
        <v>25</v>
      </c>
      <c r="O365" s="12" t="s">
        <v>25</v>
      </c>
      <c r="P365" s="13" t="s">
        <v>25</v>
      </c>
      <c r="Q365" s="13" t="s">
        <v>25</v>
      </c>
      <c r="R365" s="13" t="s">
        <v>25</v>
      </c>
      <c r="S365" s="13" t="s">
        <v>25</v>
      </c>
      <c r="T365" s="13" t="s">
        <v>25</v>
      </c>
      <c r="U365" s="14" t="s">
        <v>25</v>
      </c>
      <c r="V365" s="14" t="s">
        <v>25</v>
      </c>
      <c r="W365" s="14" t="s">
        <v>25</v>
      </c>
      <c r="X365" s="14" t="s">
        <v>25</v>
      </c>
      <c r="Y365" s="14" t="s">
        <v>25</v>
      </c>
      <c r="Z365" s="11" t="s">
        <v>25</v>
      </c>
      <c r="AA365" s="11" t="s">
        <v>25</v>
      </c>
      <c r="AB365" s="11" t="s">
        <v>25</v>
      </c>
      <c r="AC365" s="11" t="s">
        <v>25</v>
      </c>
      <c r="AD365" s="11" t="s">
        <v>25</v>
      </c>
      <c r="AE365" s="11" t="s">
        <v>25</v>
      </c>
      <c r="AF365" s="11" t="s">
        <v>25</v>
      </c>
      <c r="AG365" s="11" t="s">
        <v>25</v>
      </c>
      <c r="AH365" s="11" t="s">
        <v>25</v>
      </c>
      <c r="AI365" s="11" t="s">
        <v>25</v>
      </c>
      <c r="AJ365" s="13" t="s">
        <v>25</v>
      </c>
      <c r="AK365" s="13" t="s">
        <v>25</v>
      </c>
      <c r="AL365" s="13" t="s">
        <v>25</v>
      </c>
      <c r="AM365" s="13" t="s">
        <v>25</v>
      </c>
      <c r="AN365" s="13" t="s">
        <v>25</v>
      </c>
      <c r="AO365" s="13" t="s">
        <v>25</v>
      </c>
      <c r="AP365" s="13" t="s">
        <v>25</v>
      </c>
      <c r="AQ365" s="13" t="s">
        <v>25</v>
      </c>
      <c r="AR365" s="13" t="s">
        <v>25</v>
      </c>
      <c r="AS365" s="13" t="s">
        <v>25</v>
      </c>
      <c r="AT365" s="15" t="s">
        <v>25</v>
      </c>
      <c r="AU365" s="15" t="s">
        <v>25</v>
      </c>
      <c r="AV365" s="15" t="s">
        <v>25</v>
      </c>
      <c r="AW365" s="15" t="s">
        <v>25</v>
      </c>
      <c r="AX365" s="10" t="s">
        <v>530</v>
      </c>
      <c r="AY365" s="10" t="str">
        <f>IFERROR(VLOOKUP(B365,Sales!$B$4:$H$2834,7,FALSE),"Not Found")</f>
        <v>Cooperative</v>
      </c>
      <c r="AZ365" s="30">
        <f>IFERROR(SUMIFS(Sales!$K$4:$K$2834,Sales!$B$4:$B$2834,$B365,Sales!$G$4:$G$2834,$D365),"")</f>
        <v>79860</v>
      </c>
      <c r="BA365" s="30">
        <f>IFERROR(SUMIFS(Sales!$N$4:$N$2834,Sales!$B$4:$B$2834,$B365,Sales!$G$4:$G$2834,$D365),"")</f>
        <v>52364</v>
      </c>
      <c r="BB365" s="30">
        <f>IFERROR(SUMIFS(Sales!$Q$4:$Q$2834,Sales!$B$4:$B$2834,$B365,Sales!$G$4:$G$2834,$D365),"")</f>
        <v>90843</v>
      </c>
      <c r="BC365" s="30">
        <f t="shared" si="183"/>
        <v>223067</v>
      </c>
      <c r="BD365" s="33"/>
      <c r="BE365" s="35" t="str">
        <f t="shared" si="184"/>
        <v/>
      </c>
      <c r="BF365" s="35" t="str">
        <f t="shared" si="185"/>
        <v/>
      </c>
      <c r="BG365" s="35" t="str">
        <f t="shared" si="186"/>
        <v/>
      </c>
      <c r="BH365" s="35">
        <f t="shared" si="187"/>
        <v>0</v>
      </c>
      <c r="BJ365" s="31">
        <f>IFERROR(SUMIFS(Sales!$J$4:$J$2834,Sales!$B$4:$B$2834,$B365,Sales!$G$4:$G$2834,$D365),"")</f>
        <v>10377</v>
      </c>
      <c r="BK365" s="31">
        <f>IFERROR(SUMIFS(Sales!$M$4:$M$2834,Sales!$B$4:$B$2834,$B365,Sales!$G$4:$G$2834,$D365),"")</f>
        <v>6161</v>
      </c>
      <c r="BL365" s="31">
        <f>IFERROR(SUMIFS(Sales!$P$4:$P$2834,Sales!$B$4:$B$2834,$B365,Sales!$G$4:$G$2834,$D365),"")</f>
        <v>6125</v>
      </c>
      <c r="BM365" s="31">
        <f t="shared" si="188"/>
        <v>22663</v>
      </c>
      <c r="BP365" s="36" t="str">
        <f t="shared" si="189"/>
        <v/>
      </c>
      <c r="BQ365" s="36" t="str">
        <f t="shared" si="190"/>
        <v/>
      </c>
      <c r="BR365" s="36" t="str">
        <f t="shared" si="191"/>
        <v/>
      </c>
      <c r="BS365" s="36" t="str">
        <f t="shared" si="192"/>
        <v/>
      </c>
    </row>
    <row r="366" spans="1:82" x14ac:dyDescent="0.35">
      <c r="A366" s="8">
        <v>2020</v>
      </c>
      <c r="B366" s="9">
        <v>17572</v>
      </c>
      <c r="C366" s="10" t="s">
        <v>531</v>
      </c>
      <c r="D366" s="10" t="s">
        <v>87</v>
      </c>
      <c r="E366" s="10" t="s">
        <v>108</v>
      </c>
      <c r="F366" s="11">
        <v>682.2</v>
      </c>
      <c r="G366" s="11" t="s">
        <v>25</v>
      </c>
      <c r="H366" s="11" t="s">
        <v>25</v>
      </c>
      <c r="I366" s="11" t="s">
        <v>25</v>
      </c>
      <c r="J366" s="11">
        <v>682.2</v>
      </c>
      <c r="K366" s="12">
        <v>0.25</v>
      </c>
      <c r="L366" s="12" t="s">
        <v>25</v>
      </c>
      <c r="M366" s="12" t="s">
        <v>25</v>
      </c>
      <c r="N366" s="12" t="s">
        <v>25</v>
      </c>
      <c r="O366" s="12">
        <v>0.25</v>
      </c>
      <c r="P366" s="13">
        <v>32075</v>
      </c>
      <c r="Q366" s="13" t="s">
        <v>25</v>
      </c>
      <c r="R366" s="13" t="s">
        <v>25</v>
      </c>
      <c r="S366" s="13" t="s">
        <v>25</v>
      </c>
      <c r="T366" s="13">
        <v>32075</v>
      </c>
      <c r="U366" s="14">
        <v>0.3</v>
      </c>
      <c r="V366" s="14" t="s">
        <v>25</v>
      </c>
      <c r="W366" s="14" t="s">
        <v>25</v>
      </c>
      <c r="X366" s="14" t="s">
        <v>25</v>
      </c>
      <c r="Y366" s="14">
        <v>0.3</v>
      </c>
      <c r="Z366" s="11">
        <v>0.4</v>
      </c>
      <c r="AA366" s="11" t="s">
        <v>25</v>
      </c>
      <c r="AB366" s="11" t="s">
        <v>25</v>
      </c>
      <c r="AC366" s="11" t="s">
        <v>25</v>
      </c>
      <c r="AD366" s="11">
        <v>0.4</v>
      </c>
      <c r="AE366" s="11" t="s">
        <v>25</v>
      </c>
      <c r="AF366" s="11" t="s">
        <v>25</v>
      </c>
      <c r="AG366" s="11" t="s">
        <v>25</v>
      </c>
      <c r="AH366" s="11" t="s">
        <v>25</v>
      </c>
      <c r="AI366" s="11" t="s">
        <v>25</v>
      </c>
      <c r="AJ366" s="13">
        <v>41.5</v>
      </c>
      <c r="AK366" s="13" t="s">
        <v>25</v>
      </c>
      <c r="AL366" s="13" t="s">
        <v>25</v>
      </c>
      <c r="AM366" s="13" t="s">
        <v>25</v>
      </c>
      <c r="AN366" s="13">
        <v>41.5</v>
      </c>
      <c r="AO366" s="13" t="s">
        <v>25</v>
      </c>
      <c r="AP366" s="13" t="s">
        <v>25</v>
      </c>
      <c r="AQ366" s="13" t="s">
        <v>25</v>
      </c>
      <c r="AR366" s="13" t="s">
        <v>25</v>
      </c>
      <c r="AS366" s="13" t="s">
        <v>25</v>
      </c>
      <c r="AT366" s="15">
        <v>16.5</v>
      </c>
      <c r="AU366" s="15" t="s">
        <v>25</v>
      </c>
      <c r="AV366" s="15" t="s">
        <v>25</v>
      </c>
      <c r="AW366" s="15" t="s">
        <v>25</v>
      </c>
      <c r="AX366" s="10" t="s">
        <v>6</v>
      </c>
      <c r="AY366" s="10" t="str">
        <f>IFERROR(VLOOKUP(B366,Sales!$B$4:$H$2834,7,FALSE),"Not Found")</f>
        <v>Cooperative</v>
      </c>
      <c r="AZ366" s="30">
        <f>IFERROR(SUMIFS(Sales!$K$4:$K$2834,Sales!$B$4:$B$2834,$B366,Sales!$G$4:$G$2834,$D366),"")</f>
        <v>636983</v>
      </c>
      <c r="BA366" s="30">
        <f>IFERROR(SUMIFS(Sales!$N$4:$N$2834,Sales!$B$4:$B$2834,$B366,Sales!$G$4:$G$2834,$D366),"")</f>
        <v>143610</v>
      </c>
      <c r="BB366" s="30">
        <f>IFERROR(SUMIFS(Sales!$Q$4:$Q$2834,Sales!$B$4:$B$2834,$B366,Sales!$G$4:$G$2834,$D366),"")</f>
        <v>8075</v>
      </c>
      <c r="BC366" s="30">
        <f t="shared" si="183"/>
        <v>788668</v>
      </c>
      <c r="BD366" s="33"/>
      <c r="BE366" s="35">
        <f t="shared" si="184"/>
        <v>1.07098619586394E-3</v>
      </c>
      <c r="BF366" s="35" t="str">
        <f t="shared" si="185"/>
        <v/>
      </c>
      <c r="BG366" s="35" t="str">
        <f t="shared" si="186"/>
        <v/>
      </c>
      <c r="BH366" s="35">
        <f t="shared" si="187"/>
        <v>8.650027641542449E-4</v>
      </c>
      <c r="BJ366" s="31">
        <f>IFERROR(SUMIFS(Sales!$J$4:$J$2834,Sales!$B$4:$B$2834,$B366,Sales!$G$4:$G$2834,$D366),"")</f>
        <v>81572</v>
      </c>
      <c r="BK366" s="31">
        <f>IFERROR(SUMIFS(Sales!$M$4:$M$2834,Sales!$B$4:$B$2834,$B366,Sales!$G$4:$G$2834,$D366),"")</f>
        <v>13543</v>
      </c>
      <c r="BL366" s="31">
        <f>IFERROR(SUMIFS(Sales!$P$4:$P$2834,Sales!$B$4:$B$2834,$B366,Sales!$G$4:$G$2834,$D366),"")</f>
        <v>575</v>
      </c>
      <c r="BM366" s="31">
        <f t="shared" si="188"/>
        <v>95690</v>
      </c>
      <c r="BP366" s="36" t="str">
        <f t="shared" si="189"/>
        <v/>
      </c>
      <c r="BQ366" s="36" t="str">
        <f t="shared" si="190"/>
        <v/>
      </c>
      <c r="BR366" s="36" t="str">
        <f t="shared" si="191"/>
        <v/>
      </c>
      <c r="BS366" s="36" t="str">
        <f t="shared" si="192"/>
        <v/>
      </c>
    </row>
    <row r="367" spans="1:82" x14ac:dyDescent="0.35">
      <c r="A367" s="8">
        <v>2020</v>
      </c>
      <c r="B367" s="9">
        <v>17599</v>
      </c>
      <c r="C367" s="10" t="s">
        <v>532</v>
      </c>
      <c r="D367" s="10" t="s">
        <v>257</v>
      </c>
      <c r="E367" s="10" t="s">
        <v>36</v>
      </c>
      <c r="F367" s="11">
        <v>845</v>
      </c>
      <c r="G367" s="11">
        <v>7.9000000000000001E-2</v>
      </c>
      <c r="H367" s="11" t="s">
        <v>25</v>
      </c>
      <c r="I367" s="11" t="s">
        <v>25</v>
      </c>
      <c r="J367" s="11">
        <v>845.07899999999995</v>
      </c>
      <c r="K367" s="12">
        <v>0.04</v>
      </c>
      <c r="L367" s="12">
        <v>0.02</v>
      </c>
      <c r="M367" s="12" t="s">
        <v>25</v>
      </c>
      <c r="N367" s="12" t="s">
        <v>25</v>
      </c>
      <c r="O367" s="12">
        <v>0.06</v>
      </c>
      <c r="P367" s="13">
        <v>14481.1</v>
      </c>
      <c r="Q367" s="13">
        <v>4325</v>
      </c>
      <c r="R367" s="13" t="s">
        <v>25</v>
      </c>
      <c r="S367" s="13" t="s">
        <v>25</v>
      </c>
      <c r="T367" s="13">
        <v>18806.099999999999</v>
      </c>
      <c r="U367" s="14">
        <v>0.04</v>
      </c>
      <c r="V367" s="14">
        <v>0.02</v>
      </c>
      <c r="W367" s="14" t="s">
        <v>25</v>
      </c>
      <c r="X367" s="14" t="s">
        <v>25</v>
      </c>
      <c r="Y367" s="14">
        <v>0.06</v>
      </c>
      <c r="Z367" s="11">
        <v>108.14400000000001</v>
      </c>
      <c r="AA367" s="11">
        <v>10.7</v>
      </c>
      <c r="AB367" s="11" t="s">
        <v>25</v>
      </c>
      <c r="AC367" s="11" t="s">
        <v>25</v>
      </c>
      <c r="AD367" s="11">
        <v>118.84399999999999</v>
      </c>
      <c r="AE367" s="11" t="s">
        <v>25</v>
      </c>
      <c r="AF367" s="11" t="s">
        <v>25</v>
      </c>
      <c r="AG367" s="11" t="s">
        <v>25</v>
      </c>
      <c r="AH367" s="11" t="s">
        <v>25</v>
      </c>
      <c r="AI367" s="11" t="s">
        <v>25</v>
      </c>
      <c r="AJ367" s="13">
        <v>1145.4000000000001</v>
      </c>
      <c r="AK367" s="13">
        <v>213.1</v>
      </c>
      <c r="AL367" s="13" t="s">
        <v>25</v>
      </c>
      <c r="AM367" s="13" t="s">
        <v>25</v>
      </c>
      <c r="AN367" s="13">
        <v>1358.5</v>
      </c>
      <c r="AO367" s="13" t="s">
        <v>25</v>
      </c>
      <c r="AP367" s="13" t="s">
        <v>25</v>
      </c>
      <c r="AQ367" s="13" t="s">
        <v>25</v>
      </c>
      <c r="AR367" s="13" t="s">
        <v>25</v>
      </c>
      <c r="AS367" s="13" t="s">
        <v>25</v>
      </c>
      <c r="AT367" s="15">
        <v>14.99</v>
      </c>
      <c r="AU367" s="15">
        <v>2</v>
      </c>
      <c r="AV367" s="15" t="s">
        <v>25</v>
      </c>
      <c r="AW367" s="15" t="s">
        <v>25</v>
      </c>
      <c r="AX367" s="10" t="s">
        <v>6</v>
      </c>
      <c r="AY367" s="10" t="str">
        <f>IFERROR(VLOOKUP(B367,Sales!$B$4:$H$2834,7,FALSE),"Not Found")</f>
        <v>Cooperative</v>
      </c>
      <c r="AZ367" s="30">
        <f>IFERROR(SUMIFS(Sales!$K$4:$K$2834,Sales!$B$4:$B$2834,$B367,Sales!$G$4:$G$2834,$D367),"")</f>
        <v>354667</v>
      </c>
      <c r="BA367" s="30">
        <f>IFERROR(SUMIFS(Sales!$N$4:$N$2834,Sales!$B$4:$B$2834,$B367,Sales!$G$4:$G$2834,$D367),"")</f>
        <v>66087</v>
      </c>
      <c r="BB367" s="30">
        <f>IFERROR(SUMIFS(Sales!$Q$4:$Q$2834,Sales!$B$4:$B$2834,$B367,Sales!$G$4:$G$2834,$D367),"")</f>
        <v>87779</v>
      </c>
      <c r="BC367" s="30">
        <f t="shared" si="183"/>
        <v>508533</v>
      </c>
      <c r="BD367" s="33"/>
      <c r="BE367" s="35">
        <f t="shared" si="184"/>
        <v>2.3825165577851899E-3</v>
      </c>
      <c r="BF367" s="35">
        <f t="shared" si="185"/>
        <v>1.1953939503987169E-6</v>
      </c>
      <c r="BG367" s="35" t="str">
        <f t="shared" si="186"/>
        <v/>
      </c>
      <c r="BH367" s="35">
        <f t="shared" si="187"/>
        <v>1.6617977594374405E-3</v>
      </c>
      <c r="BJ367" s="31">
        <f>IFERROR(SUMIFS(Sales!$J$4:$J$2834,Sales!$B$4:$B$2834,$B367,Sales!$G$4:$G$2834,$D367),"")</f>
        <v>50373</v>
      </c>
      <c r="BK367" s="31">
        <f>IFERROR(SUMIFS(Sales!$M$4:$M$2834,Sales!$B$4:$B$2834,$B367,Sales!$G$4:$G$2834,$D367),"")</f>
        <v>8536</v>
      </c>
      <c r="BL367" s="31">
        <f>IFERROR(SUMIFS(Sales!$P$4:$P$2834,Sales!$B$4:$B$2834,$B367,Sales!$G$4:$G$2834,$D367),"")</f>
        <v>6939</v>
      </c>
      <c r="BM367" s="31">
        <f t="shared" si="188"/>
        <v>65848</v>
      </c>
      <c r="BP367" s="36" t="str">
        <f t="shared" si="189"/>
        <v/>
      </c>
      <c r="BQ367" s="36" t="str">
        <f t="shared" si="190"/>
        <v/>
      </c>
      <c r="BR367" s="36" t="str">
        <f t="shared" si="191"/>
        <v/>
      </c>
      <c r="BS367" s="36" t="str">
        <f t="shared" si="192"/>
        <v/>
      </c>
    </row>
    <row r="368" spans="1:82" x14ac:dyDescent="0.35">
      <c r="A368" s="8">
        <v>2020</v>
      </c>
      <c r="B368" s="9">
        <v>17609</v>
      </c>
      <c r="C368" s="10" t="s">
        <v>533</v>
      </c>
      <c r="D368" s="10" t="s">
        <v>32</v>
      </c>
      <c r="E368" s="10" t="s">
        <v>33</v>
      </c>
      <c r="F368" s="11">
        <v>227861.02</v>
      </c>
      <c r="G368" s="11">
        <v>31834.28</v>
      </c>
      <c r="H368" s="11">
        <v>8387.0499999999993</v>
      </c>
      <c r="I368" s="11" t="s">
        <v>25</v>
      </c>
      <c r="J368" s="11">
        <v>268082.34999999998</v>
      </c>
      <c r="K368" s="12">
        <v>31.24</v>
      </c>
      <c r="L368" s="12">
        <v>4.3899999999999997</v>
      </c>
      <c r="M368" s="12">
        <v>1.23</v>
      </c>
      <c r="N368" s="12" t="s">
        <v>25</v>
      </c>
      <c r="O368" s="12">
        <v>36.86</v>
      </c>
      <c r="P368" s="13">
        <v>1424058.35</v>
      </c>
      <c r="Q368" s="13">
        <v>276186.87</v>
      </c>
      <c r="R368" s="13">
        <v>43850.8</v>
      </c>
      <c r="S368" s="13" t="s">
        <v>25</v>
      </c>
      <c r="T368" s="13">
        <v>1744096.02</v>
      </c>
      <c r="U368" s="14">
        <v>31.24</v>
      </c>
      <c r="V368" s="14">
        <v>4.3899999999999997</v>
      </c>
      <c r="W368" s="14">
        <v>1.23</v>
      </c>
      <c r="X368" s="14" t="s">
        <v>25</v>
      </c>
      <c r="Y368" s="14">
        <v>36.86</v>
      </c>
      <c r="Z368" s="11">
        <v>63724.451000000001</v>
      </c>
      <c r="AA368" s="11">
        <v>11959.771000000001</v>
      </c>
      <c r="AB368" s="11">
        <v>258.255</v>
      </c>
      <c r="AC368" s="11" t="s">
        <v>25</v>
      </c>
      <c r="AD368" s="11">
        <v>75942.476999999999</v>
      </c>
      <c r="AE368" s="11">
        <v>58524.525999999998</v>
      </c>
      <c r="AF368" s="11">
        <v>37209.262999999999</v>
      </c>
      <c r="AG368" s="11">
        <v>5257.7979999999998</v>
      </c>
      <c r="AH368" s="11" t="s">
        <v>25</v>
      </c>
      <c r="AI368" s="11">
        <v>100991.587</v>
      </c>
      <c r="AJ368" s="13">
        <v>63724.451000000001</v>
      </c>
      <c r="AK368" s="13">
        <v>11959.771000000001</v>
      </c>
      <c r="AL368" s="13">
        <v>258.255</v>
      </c>
      <c r="AM368" s="13" t="s">
        <v>25</v>
      </c>
      <c r="AN368" s="13">
        <v>75942.476999999999</v>
      </c>
      <c r="AO368" s="13">
        <v>58524.525999999998</v>
      </c>
      <c r="AP368" s="13">
        <v>37209.262999999999</v>
      </c>
      <c r="AQ368" s="13">
        <v>5257.7979999999998</v>
      </c>
      <c r="AR368" s="13" t="s">
        <v>25</v>
      </c>
      <c r="AS368" s="13">
        <v>100991.587</v>
      </c>
      <c r="AT368" s="15">
        <v>6.25</v>
      </c>
      <c r="AU368" s="15">
        <v>8.68</v>
      </c>
      <c r="AV368" s="15">
        <v>5.23</v>
      </c>
      <c r="AW368" s="15" t="s">
        <v>25</v>
      </c>
      <c r="AX368" s="10" t="s">
        <v>534</v>
      </c>
      <c r="AY368" s="10" t="str">
        <f>IFERROR(VLOOKUP(B368,Sales!$B$4:$H$2834,7,FALSE),"Not Found")</f>
        <v>Investor Owned</v>
      </c>
      <c r="AZ368" s="30">
        <f>IFERROR(SUMIFS(Sales!$K$4:$K$2834,Sales!$B$4:$B$2834,$B368,Sales!$G$4:$G$2834,$D368),"")</f>
        <v>32268588</v>
      </c>
      <c r="BA368" s="30">
        <f>IFERROR(SUMIFS(Sales!$N$4:$N$2834,Sales!$B$4:$B$2834,$B368,Sales!$G$4:$G$2834,$D368),"")</f>
        <v>44240944</v>
      </c>
      <c r="BB368" s="30">
        <f>IFERROR(SUMIFS(Sales!$Q$4:$Q$2834,Sales!$B$4:$B$2834,$B368,Sales!$G$4:$G$2834,$D368),"")</f>
        <v>6998091</v>
      </c>
      <c r="BC368" s="30">
        <f t="shared" si="183"/>
        <v>83507623</v>
      </c>
      <c r="BD368" s="33"/>
      <c r="BE368" s="35">
        <f t="shared" si="184"/>
        <v>7.0613879975163461E-3</v>
      </c>
      <c r="BF368" s="35">
        <f t="shared" si="185"/>
        <v>7.195660201102399E-4</v>
      </c>
      <c r="BG368" s="35">
        <f t="shared" si="186"/>
        <v>1.1984768417558445E-3</v>
      </c>
      <c r="BH368" s="35">
        <f t="shared" si="187"/>
        <v>3.2102739889985849E-3</v>
      </c>
      <c r="BJ368" s="31">
        <f>IFERROR(SUMIFS(Sales!$J$4:$J$2834,Sales!$B$4:$B$2834,$B368,Sales!$G$4:$G$2834,$D368),"")</f>
        <v>5383745</v>
      </c>
      <c r="BK368" s="31">
        <f>IFERROR(SUMIFS(Sales!$M$4:$M$2834,Sales!$B$4:$B$2834,$B368,Sales!$G$4:$G$2834,$D368),"")</f>
        <v>5592682</v>
      </c>
      <c r="BL368" s="31">
        <f>IFERROR(SUMIFS(Sales!$P$4:$P$2834,Sales!$B$4:$B$2834,$B368,Sales!$G$4:$G$2834,$D368),"")</f>
        <v>694734</v>
      </c>
      <c r="BM368" s="31">
        <f t="shared" si="188"/>
        <v>11671161</v>
      </c>
      <c r="BP368" s="36">
        <f t="shared" si="189"/>
        <v>0.52126776488280957</v>
      </c>
      <c r="BQ368" s="36">
        <f t="shared" si="190"/>
        <v>0.47873223511719037</v>
      </c>
      <c r="BR368" s="36">
        <f t="shared" si="191"/>
        <v>0.2234251908568784</v>
      </c>
      <c r="BS368" s="36">
        <f t="shared" si="192"/>
        <v>0.7765748091431216</v>
      </c>
      <c r="BV368" s="38">
        <f t="shared" ref="BV368:BV370" si="193">IFERROR((G368+H368)/$BV$3,"")</f>
        <v>3.8093950479123084E-3</v>
      </c>
      <c r="BW368" s="37">
        <f t="shared" ref="BW368:BW370" si="194">IFERROR(BR368*BV368,"")</f>
        <v>8.5111481562905489E-4</v>
      </c>
      <c r="BX368" s="37">
        <f t="shared" ref="BX368:BX370" si="195">IFERROR(BS368*BV368,"")</f>
        <v>2.9582802322832536E-3</v>
      </c>
      <c r="CB368" s="38">
        <f t="shared" ref="CB368:CB370" si="196">IFERROR((F368)/$CB$3,"")</f>
        <v>2.2829917177046185E-2</v>
      </c>
      <c r="CC368" s="37">
        <f t="shared" ref="CC368:CC370" si="197">IFERROR(BP368*CB368,"")</f>
        <v>1.1900499899338526E-2</v>
      </c>
      <c r="CD368" s="37">
        <f t="shared" ref="CD368:CD370" si="198">IFERROR(BQ368*CB368,"")</f>
        <v>1.0929417277707658E-2</v>
      </c>
    </row>
    <row r="369" spans="1:82" x14ac:dyDescent="0.35">
      <c r="A369" s="8">
        <v>2020</v>
      </c>
      <c r="B369" s="9">
        <v>17612</v>
      </c>
      <c r="C369" s="10" t="s">
        <v>535</v>
      </c>
      <c r="D369" s="10" t="s">
        <v>32</v>
      </c>
      <c r="E369" s="10" t="s">
        <v>33</v>
      </c>
      <c r="F369" s="11">
        <v>18</v>
      </c>
      <c r="G369" s="11">
        <v>0</v>
      </c>
      <c r="H369" s="11">
        <v>0</v>
      </c>
      <c r="I369" s="11">
        <v>0</v>
      </c>
      <c r="J369" s="11">
        <v>18</v>
      </c>
      <c r="K369" s="12">
        <v>4.0000000000000001E-3</v>
      </c>
      <c r="L369" s="12">
        <v>0</v>
      </c>
      <c r="M369" s="12">
        <v>0</v>
      </c>
      <c r="N369" s="12">
        <v>0</v>
      </c>
      <c r="O369" s="12">
        <v>4.0000000000000001E-3</v>
      </c>
      <c r="P369" s="13">
        <v>211.21</v>
      </c>
      <c r="Q369" s="13">
        <v>0</v>
      </c>
      <c r="R369" s="13">
        <v>0</v>
      </c>
      <c r="S369" s="13">
        <v>0</v>
      </c>
      <c r="T369" s="13">
        <v>211.21</v>
      </c>
      <c r="U369" s="14">
        <v>4.0000000000000001E-3</v>
      </c>
      <c r="V369" s="14">
        <v>0</v>
      </c>
      <c r="W369" s="14">
        <v>0</v>
      </c>
      <c r="X369" s="14">
        <v>0</v>
      </c>
      <c r="Y369" s="14">
        <v>4.0000000000000001E-3</v>
      </c>
      <c r="Z369" s="11">
        <v>22.123999999999999</v>
      </c>
      <c r="AA369" s="11">
        <v>0</v>
      </c>
      <c r="AB369" s="11">
        <v>0</v>
      </c>
      <c r="AC369" s="11">
        <v>0</v>
      </c>
      <c r="AD369" s="11">
        <v>22.123999999999999</v>
      </c>
      <c r="AE369" s="11">
        <v>54.826000000000001</v>
      </c>
      <c r="AF369" s="11">
        <v>0</v>
      </c>
      <c r="AG369" s="11">
        <v>0</v>
      </c>
      <c r="AH369" s="11">
        <v>0</v>
      </c>
      <c r="AI369" s="11">
        <v>54.826000000000001</v>
      </c>
      <c r="AJ369" s="13">
        <v>22.123999999999999</v>
      </c>
      <c r="AK369" s="13">
        <v>0</v>
      </c>
      <c r="AL369" s="13">
        <v>0</v>
      </c>
      <c r="AM369" s="13">
        <v>0</v>
      </c>
      <c r="AN369" s="13">
        <v>22.123999999999999</v>
      </c>
      <c r="AO369" s="13">
        <v>54.826000000000001</v>
      </c>
      <c r="AP369" s="13">
        <v>0</v>
      </c>
      <c r="AQ369" s="13">
        <v>0</v>
      </c>
      <c r="AR369" s="13">
        <v>0</v>
      </c>
      <c r="AS369" s="13">
        <v>54.826000000000001</v>
      </c>
      <c r="AT369" s="15">
        <v>11.74</v>
      </c>
      <c r="AU369" s="15">
        <v>0</v>
      </c>
      <c r="AV369" s="15">
        <v>0</v>
      </c>
      <c r="AW369" s="15">
        <v>0</v>
      </c>
      <c r="AX369" s="10" t="s">
        <v>6</v>
      </c>
      <c r="AY369" s="10" t="str">
        <f>IFERROR(VLOOKUP(B369,Sales!$B$4:$H$2834,7,FALSE),"Not Found")</f>
        <v>Investor Owned</v>
      </c>
      <c r="AZ369" s="30">
        <f>IFERROR(SUMIFS(Sales!$K$4:$K$2834,Sales!$B$4:$B$2834,$B369,Sales!$G$4:$G$2834,$D369),"")</f>
        <v>85103</v>
      </c>
      <c r="BA369" s="30">
        <f>IFERROR(SUMIFS(Sales!$N$4:$N$2834,Sales!$B$4:$B$2834,$B369,Sales!$G$4:$G$2834,$D369),"")</f>
        <v>33470</v>
      </c>
      <c r="BB369" s="30">
        <f>IFERROR(SUMIFS(Sales!$Q$4:$Q$2834,Sales!$B$4:$B$2834,$B369,Sales!$G$4:$G$2834,$D369),"")</f>
        <v>17726</v>
      </c>
      <c r="BC369" s="30">
        <f t="shared" si="183"/>
        <v>136299</v>
      </c>
      <c r="BD369" s="33"/>
      <c r="BE369" s="35">
        <f t="shared" si="184"/>
        <v>2.1150840745919649E-4</v>
      </c>
      <c r="BF369" s="35">
        <f t="shared" si="185"/>
        <v>0</v>
      </c>
      <c r="BG369" s="35">
        <f t="shared" si="186"/>
        <v>0</v>
      </c>
      <c r="BH369" s="35">
        <f t="shared" si="187"/>
        <v>1.320625976712962E-4</v>
      </c>
      <c r="BJ369" s="31">
        <f>IFERROR(SUMIFS(Sales!$J$4:$J$2834,Sales!$B$4:$B$2834,$B369,Sales!$G$4:$G$2834,$D369),"")</f>
        <v>24750.2</v>
      </c>
      <c r="BK369" s="31">
        <f>IFERROR(SUMIFS(Sales!$M$4:$M$2834,Sales!$B$4:$B$2834,$B369,Sales!$G$4:$G$2834,$D369),"")</f>
        <v>8974.7000000000007</v>
      </c>
      <c r="BL369" s="31">
        <f>IFERROR(SUMIFS(Sales!$P$4:$P$2834,Sales!$B$4:$B$2834,$B369,Sales!$G$4:$G$2834,$D369),"")</f>
        <v>3028.4</v>
      </c>
      <c r="BM369" s="31">
        <f t="shared" si="188"/>
        <v>36753.300000000003</v>
      </c>
      <c r="BP369" s="36">
        <f t="shared" si="189"/>
        <v>0.2875113710201429</v>
      </c>
      <c r="BQ369" s="36">
        <f t="shared" si="190"/>
        <v>0.71248862897985699</v>
      </c>
      <c r="BR369" s="36" t="str">
        <f t="shared" si="191"/>
        <v/>
      </c>
      <c r="BS369" s="36" t="str">
        <f t="shared" si="192"/>
        <v/>
      </c>
      <c r="BV369" s="38">
        <f t="shared" si="193"/>
        <v>0</v>
      </c>
      <c r="BW369" s="37" t="str">
        <f t="shared" si="194"/>
        <v/>
      </c>
      <c r="BX369" s="37" t="str">
        <f t="shared" si="195"/>
        <v/>
      </c>
      <c r="CB369" s="38">
        <f t="shared" si="196"/>
        <v>1.8034612027402992E-6</v>
      </c>
      <c r="CC369" s="37">
        <f t="shared" si="197"/>
        <v>5.1851560298149937E-7</v>
      </c>
      <c r="CD369" s="37">
        <f t="shared" si="198"/>
        <v>1.2849455997587997E-6</v>
      </c>
    </row>
    <row r="370" spans="1:82" x14ac:dyDescent="0.35">
      <c r="A370" s="8">
        <v>2020</v>
      </c>
      <c r="B370" s="9">
        <v>17633</v>
      </c>
      <c r="C370" s="10" t="s">
        <v>536</v>
      </c>
      <c r="D370" s="10" t="s">
        <v>257</v>
      </c>
      <c r="E370" s="10" t="s">
        <v>36</v>
      </c>
      <c r="F370" s="11">
        <v>26621</v>
      </c>
      <c r="G370" s="11">
        <v>18112</v>
      </c>
      <c r="H370" s="11">
        <v>8523</v>
      </c>
      <c r="I370" s="11">
        <v>0</v>
      </c>
      <c r="J370" s="11">
        <v>53256</v>
      </c>
      <c r="K370" s="12">
        <v>6.4</v>
      </c>
      <c r="L370" s="12">
        <v>3.2</v>
      </c>
      <c r="M370" s="12">
        <v>1.6</v>
      </c>
      <c r="N370" s="12">
        <v>0</v>
      </c>
      <c r="O370" s="12">
        <v>11.2</v>
      </c>
      <c r="P370" s="13">
        <v>259625</v>
      </c>
      <c r="Q370" s="13">
        <v>262749</v>
      </c>
      <c r="R370" s="13">
        <v>123647</v>
      </c>
      <c r="S370" s="13">
        <v>0</v>
      </c>
      <c r="T370" s="13">
        <v>646021</v>
      </c>
      <c r="U370" s="14">
        <v>6.6</v>
      </c>
      <c r="V370" s="14">
        <v>3.4</v>
      </c>
      <c r="W370" s="14">
        <v>1.6</v>
      </c>
      <c r="X370" s="14">
        <v>0</v>
      </c>
      <c r="Y370" s="14">
        <v>11.6</v>
      </c>
      <c r="Z370" s="11">
        <v>1255.9659999999999</v>
      </c>
      <c r="AA370" s="11">
        <v>2047.22</v>
      </c>
      <c r="AB370" s="11">
        <v>963.39700000000005</v>
      </c>
      <c r="AC370" s="11">
        <v>0</v>
      </c>
      <c r="AD370" s="11">
        <v>4266.5829999999996</v>
      </c>
      <c r="AE370" s="11">
        <v>3362.3710000000001</v>
      </c>
      <c r="AF370" s="11">
        <v>1396.431</v>
      </c>
      <c r="AG370" s="11">
        <v>657.14400000000001</v>
      </c>
      <c r="AH370" s="11">
        <v>0</v>
      </c>
      <c r="AI370" s="11">
        <v>5415.9459999999999</v>
      </c>
      <c r="AJ370" s="13">
        <v>1255.9659999999999</v>
      </c>
      <c r="AK370" s="13">
        <v>2047.22</v>
      </c>
      <c r="AL370" s="13">
        <v>963.39700000000005</v>
      </c>
      <c r="AM370" s="13">
        <v>0</v>
      </c>
      <c r="AN370" s="13">
        <v>4266.5829999999996</v>
      </c>
      <c r="AO370" s="13">
        <v>3362.3710000000001</v>
      </c>
      <c r="AP370" s="13">
        <v>1396.431</v>
      </c>
      <c r="AQ370" s="13">
        <v>657.14400000000001</v>
      </c>
      <c r="AR370" s="13">
        <v>0</v>
      </c>
      <c r="AS370" s="13">
        <v>5415.9459999999999</v>
      </c>
      <c r="AT370" s="15">
        <v>9.8000000000000007</v>
      </c>
      <c r="AU370" s="15">
        <v>14.8</v>
      </c>
      <c r="AV370" s="15">
        <v>14.5</v>
      </c>
      <c r="AW370" s="15">
        <v>0</v>
      </c>
      <c r="AX370" s="10" t="s">
        <v>6</v>
      </c>
      <c r="AY370" s="10" t="str">
        <f>IFERROR(VLOOKUP(B370,Sales!$B$4:$H$2834,7,FALSE),"Not Found")</f>
        <v>Investor Owned</v>
      </c>
      <c r="AZ370" s="30">
        <f>IFERROR(SUMIFS(Sales!$K$4:$K$2834,Sales!$B$4:$B$2834,$B370,Sales!$G$4:$G$2834,$D370),"")</f>
        <v>1385114</v>
      </c>
      <c r="BA370" s="30">
        <f>IFERROR(SUMIFS(Sales!$N$4:$N$2834,Sales!$B$4:$B$2834,$B370,Sales!$G$4:$G$2834,$D370),"")</f>
        <v>1138835</v>
      </c>
      <c r="BB370" s="30">
        <f>IFERROR(SUMIFS(Sales!$Q$4:$Q$2834,Sales!$B$4:$B$2834,$B370,Sales!$G$4:$G$2834,$D370),"")</f>
        <v>1971236</v>
      </c>
      <c r="BC370" s="30">
        <f t="shared" si="183"/>
        <v>4495185</v>
      </c>
      <c r="BD370" s="33"/>
      <c r="BE370" s="35">
        <f t="shared" si="184"/>
        <v>1.9219356673891103E-2</v>
      </c>
      <c r="BF370" s="35">
        <f t="shared" si="185"/>
        <v>1.5903972041603921E-2</v>
      </c>
      <c r="BG370" s="35">
        <f t="shared" si="186"/>
        <v>4.3236832119543274E-3</v>
      </c>
      <c r="BH370" s="35">
        <f t="shared" si="187"/>
        <v>1.1847343324023372E-2</v>
      </c>
      <c r="BJ370" s="31">
        <f>IFERROR(SUMIFS(Sales!$J$4:$J$2834,Sales!$B$4:$B$2834,$B370,Sales!$G$4:$G$2834,$D370),"")</f>
        <v>217419.6</v>
      </c>
      <c r="BK370" s="31">
        <f>IFERROR(SUMIFS(Sales!$M$4:$M$2834,Sales!$B$4:$B$2834,$B370,Sales!$G$4:$G$2834,$D370),"")</f>
        <v>151084.6</v>
      </c>
      <c r="BL370" s="31">
        <f>IFERROR(SUMIFS(Sales!$P$4:$P$2834,Sales!$B$4:$B$2834,$B370,Sales!$G$4:$G$2834,$D370),"")</f>
        <v>153711.29999999999</v>
      </c>
      <c r="BM370" s="31">
        <f t="shared" si="188"/>
        <v>522215.5</v>
      </c>
      <c r="BP370" s="36">
        <f t="shared" si="189"/>
        <v>0.27195200350255949</v>
      </c>
      <c r="BQ370" s="36">
        <f t="shared" si="190"/>
        <v>0.72804799649744067</v>
      </c>
      <c r="BR370" s="36">
        <f t="shared" si="191"/>
        <v>0.59449108564604181</v>
      </c>
      <c r="BS370" s="36">
        <f t="shared" si="192"/>
        <v>0.40550891435395803</v>
      </c>
      <c r="BV370" s="38">
        <f t="shared" si="193"/>
        <v>2.5226226258839362E-3</v>
      </c>
      <c r="BW370" s="37">
        <f t="shared" si="194"/>
        <v>1.49967666353701E-3</v>
      </c>
      <c r="BX370" s="37">
        <f t="shared" si="195"/>
        <v>1.0229459623469258E-3</v>
      </c>
      <c r="CB370" s="38">
        <f t="shared" si="196"/>
        <v>2.6672189265638615E-3</v>
      </c>
      <c r="CC370" s="37">
        <f t="shared" si="197"/>
        <v>7.2535553085898818E-4</v>
      </c>
      <c r="CD370" s="37">
        <f t="shared" si="198"/>
        <v>1.9418633957048737E-3</v>
      </c>
    </row>
    <row r="371" spans="1:82" x14ac:dyDescent="0.35">
      <c r="A371" s="8">
        <v>2020</v>
      </c>
      <c r="B371" s="9">
        <v>17637</v>
      </c>
      <c r="C371" s="10" t="s">
        <v>537</v>
      </c>
      <c r="D371" s="10" t="s">
        <v>63</v>
      </c>
      <c r="E371" s="10" t="s">
        <v>45</v>
      </c>
      <c r="F371" s="11">
        <v>45832</v>
      </c>
      <c r="G371" s="11">
        <v>12956</v>
      </c>
      <c r="H371" s="11" t="s">
        <v>25</v>
      </c>
      <c r="I371" s="11" t="s">
        <v>25</v>
      </c>
      <c r="J371" s="11">
        <v>58788</v>
      </c>
      <c r="K371" s="12">
        <v>6.9</v>
      </c>
      <c r="L371" s="12">
        <v>1.9</v>
      </c>
      <c r="M371" s="12" t="s">
        <v>25</v>
      </c>
      <c r="N371" s="12" t="s">
        <v>25</v>
      </c>
      <c r="O371" s="12">
        <v>8.8000000000000007</v>
      </c>
      <c r="P371" s="13">
        <v>441672</v>
      </c>
      <c r="Q371" s="13">
        <v>169156</v>
      </c>
      <c r="R371" s="13" t="s">
        <v>25</v>
      </c>
      <c r="S371" s="13" t="s">
        <v>25</v>
      </c>
      <c r="T371" s="13">
        <v>610828</v>
      </c>
      <c r="U371" s="14">
        <v>6.9</v>
      </c>
      <c r="V371" s="14">
        <v>1.9</v>
      </c>
      <c r="W371" s="14" t="s">
        <v>25</v>
      </c>
      <c r="X371" s="14" t="s">
        <v>25</v>
      </c>
      <c r="Y371" s="14">
        <v>8.8000000000000007</v>
      </c>
      <c r="Z371" s="11">
        <v>5092</v>
      </c>
      <c r="AA371" s="11">
        <v>2890</v>
      </c>
      <c r="AB371" s="11" t="s">
        <v>25</v>
      </c>
      <c r="AC371" s="11" t="s">
        <v>25</v>
      </c>
      <c r="AD371" s="11">
        <v>7982</v>
      </c>
      <c r="AE371" s="11">
        <v>5080</v>
      </c>
      <c r="AF371" s="11">
        <v>1745</v>
      </c>
      <c r="AG371" s="11" t="s">
        <v>25</v>
      </c>
      <c r="AH371" s="11" t="s">
        <v>25</v>
      </c>
      <c r="AI371" s="11">
        <v>6825</v>
      </c>
      <c r="AJ371" s="13">
        <v>5092</v>
      </c>
      <c r="AK371" s="13">
        <v>2890</v>
      </c>
      <c r="AL371" s="13" t="s">
        <v>25</v>
      </c>
      <c r="AM371" s="13" t="s">
        <v>25</v>
      </c>
      <c r="AN371" s="13">
        <v>7982</v>
      </c>
      <c r="AO371" s="13">
        <v>49784</v>
      </c>
      <c r="AP371" s="13">
        <v>20417</v>
      </c>
      <c r="AQ371" s="13" t="s">
        <v>25</v>
      </c>
      <c r="AR371" s="13" t="s">
        <v>25</v>
      </c>
      <c r="AS371" s="13">
        <v>70201</v>
      </c>
      <c r="AT371" s="15">
        <v>9.8000000000000007</v>
      </c>
      <c r="AU371" s="15">
        <v>11.7</v>
      </c>
      <c r="AV371" s="15" t="s">
        <v>25</v>
      </c>
      <c r="AW371" s="15" t="s">
        <v>25</v>
      </c>
      <c r="AX371" s="10" t="s">
        <v>6</v>
      </c>
      <c r="AY371" s="10" t="str">
        <f>IFERROR(VLOOKUP(B371,Sales!$B$4:$H$2834,7,FALSE),"Not Found")</f>
        <v>Cooperative</v>
      </c>
      <c r="AZ371" s="30">
        <f>IFERROR(SUMIFS(Sales!$K$4:$K$2834,Sales!$B$4:$B$2834,$B371,Sales!$G$4:$G$2834,$D371),"")</f>
        <v>2136052</v>
      </c>
      <c r="BA371" s="30">
        <f>IFERROR(SUMIFS(Sales!$N$4:$N$2834,Sales!$B$4:$B$2834,$B371,Sales!$G$4:$G$2834,$D371),"")</f>
        <v>1201004</v>
      </c>
      <c r="BB371" s="30">
        <f>IFERROR(SUMIFS(Sales!$Q$4:$Q$2834,Sales!$B$4:$B$2834,$B371,Sales!$G$4:$G$2834,$D371),"")</f>
        <v>0</v>
      </c>
      <c r="BC371" s="30">
        <f t="shared" si="183"/>
        <v>3337056</v>
      </c>
      <c r="BD371" s="33"/>
      <c r="BE371" s="35">
        <f t="shared" si="184"/>
        <v>2.1456406491976786E-2</v>
      </c>
      <c r="BF371" s="35">
        <f t="shared" si="185"/>
        <v>1.0787641007024123E-2</v>
      </c>
      <c r="BG371" s="35" t="str">
        <f t="shared" si="186"/>
        <v/>
      </c>
      <c r="BH371" s="35">
        <f t="shared" si="187"/>
        <v>1.761672564080435E-2</v>
      </c>
      <c r="BJ371" s="31">
        <f>IFERROR(SUMIFS(Sales!$J$4:$J$2834,Sales!$B$4:$B$2834,$B371,Sales!$G$4:$G$2834,$D371),"")</f>
        <v>240644.8</v>
      </c>
      <c r="BK371" s="31">
        <f>IFERROR(SUMIFS(Sales!$M$4:$M$2834,Sales!$B$4:$B$2834,$B371,Sales!$G$4:$G$2834,$D371),"")</f>
        <v>122419.79999999999</v>
      </c>
      <c r="BL371" s="31">
        <f>IFERROR(SUMIFS(Sales!$P$4:$P$2834,Sales!$B$4:$B$2834,$B371,Sales!$G$4:$G$2834,$D371),"")</f>
        <v>0</v>
      </c>
      <c r="BM371" s="31">
        <f t="shared" si="188"/>
        <v>363064.6</v>
      </c>
      <c r="BP371" s="36">
        <f t="shared" si="189"/>
        <v>0.500589854502556</v>
      </c>
      <c r="BQ371" s="36">
        <f t="shared" si="190"/>
        <v>0.49941014549744395</v>
      </c>
      <c r="BR371" s="36" t="str">
        <f t="shared" si="191"/>
        <v/>
      </c>
      <c r="BS371" s="36" t="str">
        <f t="shared" si="192"/>
        <v/>
      </c>
    </row>
    <row r="372" spans="1:82" x14ac:dyDescent="0.35">
      <c r="A372" s="8">
        <v>2020</v>
      </c>
      <c r="B372" s="9">
        <v>17642</v>
      </c>
      <c r="C372" s="10" t="s">
        <v>538</v>
      </c>
      <c r="D372" s="10" t="s">
        <v>114</v>
      </c>
      <c r="E372" s="10" t="s">
        <v>54</v>
      </c>
      <c r="F372" s="11">
        <v>516.46</v>
      </c>
      <c r="G372" s="11">
        <v>1132.68</v>
      </c>
      <c r="H372" s="11">
        <v>135.34</v>
      </c>
      <c r="I372" s="11">
        <v>0</v>
      </c>
      <c r="J372" s="11">
        <v>1784.48</v>
      </c>
      <c r="K372" s="12">
        <v>0.11899999999999999</v>
      </c>
      <c r="L372" s="12">
        <v>0.16200000000000001</v>
      </c>
      <c r="M372" s="12">
        <v>1.6E-2</v>
      </c>
      <c r="N372" s="12">
        <v>0</v>
      </c>
      <c r="O372" s="12">
        <v>0.29699999999999999</v>
      </c>
      <c r="P372" s="13">
        <v>8937.5730000000003</v>
      </c>
      <c r="Q372" s="13">
        <v>12488.061</v>
      </c>
      <c r="R372" s="13">
        <v>1371.644</v>
      </c>
      <c r="S372" s="13">
        <v>0</v>
      </c>
      <c r="T372" s="13">
        <v>22797.277999999998</v>
      </c>
      <c r="U372" s="14">
        <v>0.11899999999999999</v>
      </c>
      <c r="V372" s="14">
        <v>0.16200000000000001</v>
      </c>
      <c r="W372" s="14">
        <v>1.6E-2</v>
      </c>
      <c r="X372" s="14">
        <v>0</v>
      </c>
      <c r="Y372" s="14">
        <v>0.29699999999999999</v>
      </c>
      <c r="Z372" s="11">
        <v>155.589</v>
      </c>
      <c r="AA372" s="11">
        <v>49.789000000000001</v>
      </c>
      <c r="AB372" s="11">
        <v>9.1140000000000008</v>
      </c>
      <c r="AC372" s="11">
        <v>0</v>
      </c>
      <c r="AD372" s="11">
        <v>214.49199999999999</v>
      </c>
      <c r="AE372" s="11">
        <v>20.448</v>
      </c>
      <c r="AF372" s="11">
        <v>44.844999999999999</v>
      </c>
      <c r="AG372" s="11">
        <v>5.3579999999999997</v>
      </c>
      <c r="AH372" s="11">
        <v>0</v>
      </c>
      <c r="AI372" s="11">
        <v>70.650999999999996</v>
      </c>
      <c r="AJ372" s="13">
        <v>155.589</v>
      </c>
      <c r="AK372" s="13">
        <v>49.789000000000001</v>
      </c>
      <c r="AL372" s="13">
        <v>9.1140000000000008</v>
      </c>
      <c r="AM372" s="13">
        <v>0</v>
      </c>
      <c r="AN372" s="13">
        <v>214.49199999999999</v>
      </c>
      <c r="AO372" s="13">
        <v>20.448</v>
      </c>
      <c r="AP372" s="13">
        <v>44.844999999999999</v>
      </c>
      <c r="AQ372" s="13">
        <v>5.3579999999999997</v>
      </c>
      <c r="AR372" s="13">
        <v>0</v>
      </c>
      <c r="AS372" s="13">
        <v>70.650999999999996</v>
      </c>
      <c r="AT372" s="15">
        <v>17.305</v>
      </c>
      <c r="AU372" s="15">
        <v>11.025</v>
      </c>
      <c r="AV372" s="15">
        <v>10.135</v>
      </c>
      <c r="AW372" s="15" t="s">
        <v>25</v>
      </c>
      <c r="AX372" s="10" t="s">
        <v>6</v>
      </c>
      <c r="AY372" s="10" t="str">
        <f>IFERROR(VLOOKUP(B372,Sales!$B$4:$H$2834,7,FALSE),"Not Found")</f>
        <v>Political Subdivision</v>
      </c>
      <c r="AZ372" s="30">
        <f>IFERROR(SUMIFS(Sales!$K$4:$K$2834,Sales!$B$4:$B$2834,$B372,Sales!$G$4:$G$2834,$D372),"")</f>
        <v>246298</v>
      </c>
      <c r="BA372" s="30">
        <f>IFERROR(SUMIFS(Sales!$N$4:$N$2834,Sales!$B$4:$B$2834,$B372,Sales!$G$4:$G$2834,$D372),"")</f>
        <v>41529</v>
      </c>
      <c r="BB372" s="30">
        <f>IFERROR(SUMIFS(Sales!$Q$4:$Q$2834,Sales!$B$4:$B$2834,$B372,Sales!$G$4:$G$2834,$D372),"")</f>
        <v>771774</v>
      </c>
      <c r="BC372" s="30">
        <f t="shared" si="183"/>
        <v>1059601</v>
      </c>
      <c r="BD372" s="33"/>
      <c r="BE372" s="35">
        <f t="shared" si="184"/>
        <v>2.0968907583496415E-3</v>
      </c>
      <c r="BF372" s="35">
        <f t="shared" si="185"/>
        <v>2.7274434732355704E-2</v>
      </c>
      <c r="BG372" s="35">
        <f t="shared" si="186"/>
        <v>1.7536221743671076E-4</v>
      </c>
      <c r="BH372" s="35">
        <f t="shared" si="187"/>
        <v>1.6841056208893724E-3</v>
      </c>
      <c r="BJ372" s="31">
        <f>IFERROR(SUMIFS(Sales!$J$4:$J$2834,Sales!$B$4:$B$2834,$B372,Sales!$G$4:$G$2834,$D372),"")</f>
        <v>23359.599999999999</v>
      </c>
      <c r="BK372" s="31">
        <f>IFERROR(SUMIFS(Sales!$M$4:$M$2834,Sales!$B$4:$B$2834,$B372,Sales!$G$4:$G$2834,$D372),"")</f>
        <v>4167.8</v>
      </c>
      <c r="BL372" s="31">
        <f>IFERROR(SUMIFS(Sales!$P$4:$P$2834,Sales!$B$4:$B$2834,$B372,Sales!$G$4:$G$2834,$D372),"")</f>
        <v>64001.9</v>
      </c>
      <c r="BM372" s="31">
        <f t="shared" si="188"/>
        <v>91529.3</v>
      </c>
      <c r="BP372" s="36">
        <f t="shared" si="189"/>
        <v>0.88384260127132364</v>
      </c>
      <c r="BQ372" s="36">
        <f t="shared" si="190"/>
        <v>0.11615739872867635</v>
      </c>
      <c r="BR372" s="36">
        <f t="shared" si="191"/>
        <v>0.53986948472128027</v>
      </c>
      <c r="BS372" s="36">
        <f t="shared" si="192"/>
        <v>0.46013051527871968</v>
      </c>
    </row>
    <row r="373" spans="1:82" x14ac:dyDescent="0.35">
      <c r="A373" s="8">
        <v>2020</v>
      </c>
      <c r="B373" s="9">
        <v>17647</v>
      </c>
      <c r="C373" s="10" t="s">
        <v>539</v>
      </c>
      <c r="D373" s="10" t="s">
        <v>152</v>
      </c>
      <c r="E373" s="10" t="s">
        <v>36</v>
      </c>
      <c r="F373" s="11">
        <v>568.4</v>
      </c>
      <c r="G373" s="11" t="s">
        <v>25</v>
      </c>
      <c r="H373" s="11" t="s">
        <v>25</v>
      </c>
      <c r="I373" s="11" t="s">
        <v>25</v>
      </c>
      <c r="J373" s="11">
        <v>568.4</v>
      </c>
      <c r="K373" s="12">
        <v>0.2</v>
      </c>
      <c r="L373" s="12" t="s">
        <v>25</v>
      </c>
      <c r="M373" s="12" t="s">
        <v>25</v>
      </c>
      <c r="N373" s="12" t="s">
        <v>25</v>
      </c>
      <c r="O373" s="12">
        <v>0.2</v>
      </c>
      <c r="P373" s="13">
        <v>10805.1</v>
      </c>
      <c r="Q373" s="13" t="s">
        <v>25</v>
      </c>
      <c r="R373" s="13" t="s">
        <v>25</v>
      </c>
      <c r="S373" s="13" t="s">
        <v>25</v>
      </c>
      <c r="T373" s="13">
        <v>10805.1</v>
      </c>
      <c r="U373" s="14">
        <v>0.2</v>
      </c>
      <c r="V373" s="14" t="s">
        <v>25</v>
      </c>
      <c r="W373" s="14" t="s">
        <v>25</v>
      </c>
      <c r="X373" s="14" t="s">
        <v>25</v>
      </c>
      <c r="Y373" s="14">
        <v>0.2</v>
      </c>
      <c r="Z373" s="11">
        <v>42.6</v>
      </c>
      <c r="AA373" s="11" t="s">
        <v>25</v>
      </c>
      <c r="AB373" s="11" t="s">
        <v>25</v>
      </c>
      <c r="AC373" s="11" t="s">
        <v>25</v>
      </c>
      <c r="AD373" s="11">
        <v>42.6</v>
      </c>
      <c r="AE373" s="11" t="s">
        <v>25</v>
      </c>
      <c r="AF373" s="11" t="s">
        <v>25</v>
      </c>
      <c r="AG373" s="11" t="s">
        <v>25</v>
      </c>
      <c r="AH373" s="11" t="s">
        <v>25</v>
      </c>
      <c r="AI373" s="11" t="s">
        <v>25</v>
      </c>
      <c r="AJ373" s="13">
        <v>42.6</v>
      </c>
      <c r="AK373" s="13" t="s">
        <v>25</v>
      </c>
      <c r="AL373" s="13" t="s">
        <v>25</v>
      </c>
      <c r="AM373" s="13" t="s">
        <v>25</v>
      </c>
      <c r="AN373" s="13">
        <v>42.6</v>
      </c>
      <c r="AO373" s="13" t="s">
        <v>25</v>
      </c>
      <c r="AP373" s="13" t="s">
        <v>25</v>
      </c>
      <c r="AQ373" s="13" t="s">
        <v>25</v>
      </c>
      <c r="AR373" s="13" t="s">
        <v>25</v>
      </c>
      <c r="AS373" s="13" t="s">
        <v>25</v>
      </c>
      <c r="AT373" s="15">
        <v>19.059999999999999</v>
      </c>
      <c r="AU373" s="15" t="s">
        <v>25</v>
      </c>
      <c r="AV373" s="15" t="s">
        <v>25</v>
      </c>
      <c r="AW373" s="15" t="s">
        <v>25</v>
      </c>
      <c r="AX373" s="10" t="s">
        <v>6</v>
      </c>
      <c r="AY373" s="10" t="str">
        <f>IFERROR(VLOOKUP(B373,Sales!$B$4:$H$2834,7,FALSE),"Not Found")</f>
        <v>Cooperative</v>
      </c>
      <c r="AZ373" s="30">
        <f>IFERROR(SUMIFS(Sales!$K$4:$K$2834,Sales!$B$4:$B$2834,$B373,Sales!$G$4:$G$2834,$D373),"")</f>
        <v>854390</v>
      </c>
      <c r="BA373" s="30">
        <f>IFERROR(SUMIFS(Sales!$N$4:$N$2834,Sales!$B$4:$B$2834,$B373,Sales!$G$4:$G$2834,$D373),"")</f>
        <v>308182</v>
      </c>
      <c r="BB373" s="30">
        <f>IFERROR(SUMIFS(Sales!$Q$4:$Q$2834,Sales!$B$4:$B$2834,$B373,Sales!$G$4:$G$2834,$D373),"")</f>
        <v>618360</v>
      </c>
      <c r="BC373" s="30">
        <f t="shared" si="183"/>
        <v>1780932</v>
      </c>
      <c r="BD373" s="33"/>
      <c r="BE373" s="35">
        <f t="shared" si="184"/>
        <v>6.6526995868397337E-4</v>
      </c>
      <c r="BF373" s="35" t="str">
        <f t="shared" si="185"/>
        <v/>
      </c>
      <c r="BG373" s="35" t="str">
        <f t="shared" si="186"/>
        <v/>
      </c>
      <c r="BH373" s="35">
        <f t="shared" si="187"/>
        <v>3.1915873261865134E-4</v>
      </c>
      <c r="BJ373" s="31">
        <f>IFERROR(SUMIFS(Sales!$J$4:$J$2834,Sales!$B$4:$B$2834,$B373,Sales!$G$4:$G$2834,$D373),"")</f>
        <v>102116</v>
      </c>
      <c r="BK373" s="31">
        <f>IFERROR(SUMIFS(Sales!$M$4:$M$2834,Sales!$B$4:$B$2834,$B373,Sales!$G$4:$G$2834,$D373),"")</f>
        <v>34958</v>
      </c>
      <c r="BL373" s="31">
        <f>IFERROR(SUMIFS(Sales!$P$4:$P$2834,Sales!$B$4:$B$2834,$B373,Sales!$G$4:$G$2834,$D373),"")</f>
        <v>51788</v>
      </c>
      <c r="BM373" s="31">
        <f t="shared" si="188"/>
        <v>188862</v>
      </c>
      <c r="BP373" s="36" t="str">
        <f t="shared" si="189"/>
        <v/>
      </c>
      <c r="BQ373" s="36" t="str">
        <f t="shared" si="190"/>
        <v/>
      </c>
      <c r="BR373" s="36" t="str">
        <f t="shared" si="191"/>
        <v/>
      </c>
      <c r="BS373" s="36" t="str">
        <f t="shared" si="192"/>
        <v/>
      </c>
    </row>
    <row r="374" spans="1:82" x14ac:dyDescent="0.35">
      <c r="A374" s="8">
        <v>2020</v>
      </c>
      <c r="B374" s="9">
        <v>17698</v>
      </c>
      <c r="C374" s="10" t="s">
        <v>540</v>
      </c>
      <c r="D374" s="10" t="s">
        <v>51</v>
      </c>
      <c r="E374" s="10" t="s">
        <v>54</v>
      </c>
      <c r="F374" s="11">
        <v>18438</v>
      </c>
      <c r="G374" s="11">
        <v>19741</v>
      </c>
      <c r="H374" s="11">
        <v>1383</v>
      </c>
      <c r="I374" s="11">
        <v>0</v>
      </c>
      <c r="J374" s="11">
        <v>39562</v>
      </c>
      <c r="K374" s="12">
        <v>3.8</v>
      </c>
      <c r="L374" s="12">
        <v>3.4</v>
      </c>
      <c r="M374" s="12">
        <v>0.2</v>
      </c>
      <c r="N374" s="12">
        <v>0</v>
      </c>
      <c r="O374" s="12">
        <v>7.4</v>
      </c>
      <c r="P374" s="13">
        <v>305974</v>
      </c>
      <c r="Q374" s="13">
        <v>250605</v>
      </c>
      <c r="R374" s="13">
        <v>17842</v>
      </c>
      <c r="S374" s="13">
        <v>0</v>
      </c>
      <c r="T374" s="13">
        <v>574421</v>
      </c>
      <c r="U374" s="14">
        <v>3.8</v>
      </c>
      <c r="V374" s="14">
        <v>3.4</v>
      </c>
      <c r="W374" s="14">
        <v>0.2</v>
      </c>
      <c r="X374" s="14">
        <v>0</v>
      </c>
      <c r="Y374" s="14">
        <v>7.4</v>
      </c>
      <c r="Z374" s="11">
        <v>2667</v>
      </c>
      <c r="AA374" s="11">
        <v>2596</v>
      </c>
      <c r="AB374" s="11">
        <v>169</v>
      </c>
      <c r="AC374" s="11">
        <v>0</v>
      </c>
      <c r="AD374" s="11">
        <v>5432</v>
      </c>
      <c r="AE374" s="11">
        <v>2117.9</v>
      </c>
      <c r="AF374" s="11">
        <v>1739</v>
      </c>
      <c r="AG374" s="11">
        <v>132</v>
      </c>
      <c r="AH374" s="11">
        <v>0</v>
      </c>
      <c r="AI374" s="11">
        <v>3988.9</v>
      </c>
      <c r="AJ374" s="13">
        <v>2667</v>
      </c>
      <c r="AK374" s="13">
        <v>2596</v>
      </c>
      <c r="AL374" s="13">
        <v>169</v>
      </c>
      <c r="AM374" s="13">
        <v>0</v>
      </c>
      <c r="AN374" s="13">
        <v>5432</v>
      </c>
      <c r="AO374" s="13">
        <v>2117.9</v>
      </c>
      <c r="AP374" s="13">
        <v>1739</v>
      </c>
      <c r="AQ374" s="13">
        <v>132</v>
      </c>
      <c r="AR374" s="13">
        <v>0</v>
      </c>
      <c r="AS374" s="13">
        <v>3988.9</v>
      </c>
      <c r="AT374" s="15">
        <v>16.600000000000001</v>
      </c>
      <c r="AU374" s="15">
        <v>12.7</v>
      </c>
      <c r="AV374" s="15">
        <v>12.9</v>
      </c>
      <c r="AW374" s="15">
        <v>0</v>
      </c>
      <c r="AX374" s="10" t="s">
        <v>6</v>
      </c>
      <c r="AY374" s="10" t="str">
        <f>IFERROR(VLOOKUP(B374,Sales!$B$4:$H$2834,7,FALSE),"Not Found")</f>
        <v>Investor Owned</v>
      </c>
      <c r="AZ374" s="30">
        <f>IFERROR(SUMIFS(Sales!$K$4:$K$2834,Sales!$B$4:$B$2834,$B374,Sales!$G$4:$G$2834,$D374),"")</f>
        <v>1113912</v>
      </c>
      <c r="BA374" s="30">
        <f>IFERROR(SUMIFS(Sales!$N$4:$N$2834,Sales!$B$4:$B$2834,$B374,Sales!$G$4:$G$2834,$D374),"")</f>
        <v>1212967</v>
      </c>
      <c r="BB374" s="30">
        <f>IFERROR(SUMIFS(Sales!$Q$4:$Q$2834,Sales!$B$4:$B$2834,$B374,Sales!$G$4:$G$2834,$D374),"")</f>
        <v>1116464</v>
      </c>
      <c r="BC374" s="30">
        <f t="shared" si="183"/>
        <v>3443343</v>
      </c>
      <c r="BD374" s="33"/>
      <c r="BE374" s="35">
        <f t="shared" si="184"/>
        <v>1.6552474522224376E-2</v>
      </c>
      <c r="BF374" s="35">
        <f t="shared" si="185"/>
        <v>1.6274968733691848E-2</v>
      </c>
      <c r="BG374" s="35">
        <f t="shared" si="186"/>
        <v>1.2387322833517247E-3</v>
      </c>
      <c r="BH374" s="35">
        <f t="shared" si="187"/>
        <v>1.148941595420497E-2</v>
      </c>
      <c r="BJ374" s="31">
        <f>IFERROR(SUMIFS(Sales!$J$4:$J$2834,Sales!$B$4:$B$2834,$B374,Sales!$G$4:$G$2834,$D374),"")</f>
        <v>114004.4</v>
      </c>
      <c r="BK374" s="31">
        <f>IFERROR(SUMIFS(Sales!$M$4:$M$2834,Sales!$B$4:$B$2834,$B374,Sales!$G$4:$G$2834,$D374),"")</f>
        <v>98578.4</v>
      </c>
      <c r="BL374" s="31">
        <f>IFERROR(SUMIFS(Sales!$P$4:$P$2834,Sales!$B$4:$B$2834,$B374,Sales!$G$4:$G$2834,$D374),"")</f>
        <v>72302</v>
      </c>
      <c r="BM374" s="31">
        <f t="shared" si="188"/>
        <v>284884.8</v>
      </c>
      <c r="BP374" s="36">
        <f t="shared" si="189"/>
        <v>0.55737841961169521</v>
      </c>
      <c r="BQ374" s="36">
        <f t="shared" si="190"/>
        <v>0.4426215803883049</v>
      </c>
      <c r="BR374" s="36">
        <f t="shared" si="191"/>
        <v>0.59641932700603972</v>
      </c>
      <c r="BS374" s="36">
        <f t="shared" si="192"/>
        <v>0.40358067299396033</v>
      </c>
      <c r="BV374" s="38">
        <f t="shared" ref="BV374:BV378" si="199">IFERROR((G374+H374)/$BV$3,"")</f>
        <v>2.0006713102749115E-3</v>
      </c>
      <c r="BW374" s="37">
        <f t="shared" ref="BW374:BW378" si="200">IFERROR(BR374*BV374,"")</f>
        <v>1.1932390364344544E-3</v>
      </c>
      <c r="BX374" s="37">
        <f t="shared" ref="BX374:BX378" si="201">IFERROR(BS374*BV374,"")</f>
        <v>8.0743227384045722E-4</v>
      </c>
      <c r="CB374" s="38">
        <f t="shared" ref="CB374:CB378" si="202">IFERROR((F374)/$CB$3,"")</f>
        <v>1.8473454253403131E-3</v>
      </c>
      <c r="CC374" s="37">
        <f t="shared" ref="CC374:CC378" si="203">IFERROR(BP374*CB374,"")</f>
        <v>1.0296704736530787E-3</v>
      </c>
      <c r="CD374" s="37">
        <f t="shared" ref="CD374:CD378" si="204">IFERROR(BQ374*CB374,"")</f>
        <v>8.1767495168723467E-4</v>
      </c>
    </row>
    <row r="375" spans="1:82" x14ac:dyDescent="0.35">
      <c r="A375" s="8">
        <v>2020</v>
      </c>
      <c r="B375" s="9">
        <v>17698</v>
      </c>
      <c r="C375" s="10" t="s">
        <v>540</v>
      </c>
      <c r="D375" s="10" t="s">
        <v>338</v>
      </c>
      <c r="E375" s="10" t="s">
        <v>54</v>
      </c>
      <c r="F375" s="11">
        <v>4342</v>
      </c>
      <c r="G375" s="11">
        <v>4394</v>
      </c>
      <c r="H375" s="11">
        <v>0</v>
      </c>
      <c r="I375" s="11">
        <v>0</v>
      </c>
      <c r="J375" s="11">
        <v>8736</v>
      </c>
      <c r="K375" s="12">
        <v>1.44</v>
      </c>
      <c r="L375" s="12">
        <v>0.63</v>
      </c>
      <c r="M375" s="12">
        <v>0</v>
      </c>
      <c r="N375" s="12">
        <v>0</v>
      </c>
      <c r="O375" s="12">
        <v>2.0699999999999998</v>
      </c>
      <c r="P375" s="13">
        <v>89352</v>
      </c>
      <c r="Q375" s="13">
        <v>42685</v>
      </c>
      <c r="R375" s="13">
        <v>0</v>
      </c>
      <c r="S375" s="13">
        <v>0</v>
      </c>
      <c r="T375" s="13">
        <v>132037</v>
      </c>
      <c r="U375" s="14">
        <v>1.44</v>
      </c>
      <c r="V375" s="14">
        <v>0.63</v>
      </c>
      <c r="W375" s="14">
        <v>0</v>
      </c>
      <c r="X375" s="14">
        <v>0</v>
      </c>
      <c r="Y375" s="14">
        <v>2.0699999999999998</v>
      </c>
      <c r="Z375" s="11">
        <v>933.91</v>
      </c>
      <c r="AA375" s="11">
        <v>477.76</v>
      </c>
      <c r="AB375" s="11">
        <v>0</v>
      </c>
      <c r="AC375" s="11">
        <v>0</v>
      </c>
      <c r="AD375" s="11">
        <v>1411.67</v>
      </c>
      <c r="AE375" s="11">
        <v>303.20999999999998</v>
      </c>
      <c r="AF375" s="11">
        <v>245.72</v>
      </c>
      <c r="AG375" s="11">
        <v>0</v>
      </c>
      <c r="AH375" s="11">
        <v>0</v>
      </c>
      <c r="AI375" s="11">
        <v>548.92999999999995</v>
      </c>
      <c r="AJ375" s="13">
        <v>933.91</v>
      </c>
      <c r="AK375" s="13">
        <v>477.76</v>
      </c>
      <c r="AL375" s="13">
        <v>0</v>
      </c>
      <c r="AM375" s="13">
        <v>0</v>
      </c>
      <c r="AN375" s="13">
        <v>1411.67</v>
      </c>
      <c r="AO375" s="13">
        <v>303.20999999999998</v>
      </c>
      <c r="AP375" s="13">
        <v>245.72</v>
      </c>
      <c r="AQ375" s="13">
        <v>0</v>
      </c>
      <c r="AR375" s="13">
        <v>0</v>
      </c>
      <c r="AS375" s="13">
        <v>548.92999999999995</v>
      </c>
      <c r="AT375" s="15">
        <v>20.6</v>
      </c>
      <c r="AU375" s="15">
        <v>9.6999999999999993</v>
      </c>
      <c r="AV375" s="15">
        <v>0</v>
      </c>
      <c r="AW375" s="15">
        <v>0</v>
      </c>
      <c r="AX375" s="10" t="s">
        <v>6</v>
      </c>
      <c r="AY375" s="10" t="str">
        <f>IFERROR(VLOOKUP(B375,Sales!$B$4:$H$2834,7,FALSE),"Not Found")</f>
        <v>Investor Owned</v>
      </c>
      <c r="AZ375" s="30">
        <f>IFERROR(SUMIFS(Sales!$K$4:$K$2834,Sales!$B$4:$B$2834,$B375,Sales!$G$4:$G$2834,$D375),"")</f>
        <v>2800235</v>
      </c>
      <c r="BA375" s="30">
        <f>IFERROR(SUMIFS(Sales!$N$4:$N$2834,Sales!$B$4:$B$2834,$B375,Sales!$G$4:$G$2834,$D375),"")</f>
        <v>2158452</v>
      </c>
      <c r="BB375" s="30">
        <f>IFERROR(SUMIFS(Sales!$Q$4:$Q$2834,Sales!$B$4:$B$2834,$B375,Sales!$G$4:$G$2834,$D375),"")</f>
        <v>1116419</v>
      </c>
      <c r="BC375" s="30">
        <f t="shared" si="183"/>
        <v>6075106</v>
      </c>
      <c r="BD375" s="33"/>
      <c r="BE375" s="35">
        <f t="shared" si="184"/>
        <v>1.5505841474019145E-3</v>
      </c>
      <c r="BF375" s="35">
        <f t="shared" si="185"/>
        <v>2.0357181906292101E-3</v>
      </c>
      <c r="BG375" s="35">
        <f t="shared" si="186"/>
        <v>0</v>
      </c>
      <c r="BH375" s="35">
        <f t="shared" si="187"/>
        <v>1.4379996003361917E-3</v>
      </c>
      <c r="BJ375" s="31">
        <f>IFERROR(SUMIFS(Sales!$J$4:$J$2834,Sales!$B$4:$B$2834,$B375,Sales!$G$4:$G$2834,$D375),"")</f>
        <v>300631.2</v>
      </c>
      <c r="BK375" s="31">
        <f>IFERROR(SUMIFS(Sales!$M$4:$M$2834,Sales!$B$4:$B$2834,$B375,Sales!$G$4:$G$2834,$D375),"")</f>
        <v>203835.8</v>
      </c>
      <c r="BL375" s="31">
        <f>IFERROR(SUMIFS(Sales!$P$4:$P$2834,Sales!$B$4:$B$2834,$B375,Sales!$G$4:$G$2834,$D375),"")</f>
        <v>79009.100000000006</v>
      </c>
      <c r="BM375" s="31">
        <f t="shared" si="188"/>
        <v>583476.1</v>
      </c>
      <c r="BP375" s="36">
        <f t="shared" si="189"/>
        <v>0.75490655716502852</v>
      </c>
      <c r="BQ375" s="36">
        <f t="shared" si="190"/>
        <v>0.24509344283497156</v>
      </c>
      <c r="BR375" s="36">
        <f t="shared" si="191"/>
        <v>0.66036379720241056</v>
      </c>
      <c r="BS375" s="36">
        <f t="shared" si="192"/>
        <v>0.33963620279758944</v>
      </c>
      <c r="BV375" s="38">
        <f t="shared" si="199"/>
        <v>4.161593323872354E-4</v>
      </c>
      <c r="BW375" s="37">
        <f t="shared" si="200"/>
        <v>2.7481655697645486E-4</v>
      </c>
      <c r="BX375" s="37">
        <f t="shared" si="201"/>
        <v>1.4134277541078051E-4</v>
      </c>
      <c r="CB375" s="38">
        <f t="shared" si="202"/>
        <v>4.3503491901657659E-4</v>
      </c>
      <c r="CC375" s="37">
        <f t="shared" si="203"/>
        <v>3.2841071296137083E-4</v>
      </c>
      <c r="CD375" s="37">
        <f t="shared" si="204"/>
        <v>1.0662420605520579E-4</v>
      </c>
    </row>
    <row r="376" spans="1:82" x14ac:dyDescent="0.35">
      <c r="A376" s="8">
        <v>2020</v>
      </c>
      <c r="B376" s="9">
        <v>17698</v>
      </c>
      <c r="C376" s="10" t="s">
        <v>540</v>
      </c>
      <c r="D376" s="10" t="s">
        <v>59</v>
      </c>
      <c r="E376" s="10" t="s">
        <v>54</v>
      </c>
      <c r="F376" s="11">
        <v>5863</v>
      </c>
      <c r="G376" s="11">
        <v>10550</v>
      </c>
      <c r="H376" s="11">
        <v>0</v>
      </c>
      <c r="I376" s="11">
        <v>0</v>
      </c>
      <c r="J376" s="11">
        <v>16413</v>
      </c>
      <c r="K376" s="12">
        <v>3.5</v>
      </c>
      <c r="L376" s="12">
        <v>7</v>
      </c>
      <c r="M376" s="12">
        <v>0</v>
      </c>
      <c r="N376" s="12">
        <v>0</v>
      </c>
      <c r="O376" s="12">
        <v>10.5</v>
      </c>
      <c r="P376" s="13">
        <v>126470</v>
      </c>
      <c r="Q376" s="13">
        <v>142026</v>
      </c>
      <c r="R376" s="13">
        <v>0</v>
      </c>
      <c r="S376" s="13">
        <v>0</v>
      </c>
      <c r="T376" s="13">
        <v>268496</v>
      </c>
      <c r="U376" s="14">
        <v>3.5</v>
      </c>
      <c r="V376" s="14">
        <v>7</v>
      </c>
      <c r="W376" s="14">
        <v>0</v>
      </c>
      <c r="X376" s="14">
        <v>0</v>
      </c>
      <c r="Y376" s="14">
        <v>10.5</v>
      </c>
      <c r="Z376" s="11">
        <v>1868</v>
      </c>
      <c r="AA376" s="11">
        <v>1508</v>
      </c>
      <c r="AB376" s="11">
        <v>0</v>
      </c>
      <c r="AC376" s="11">
        <v>0</v>
      </c>
      <c r="AD376" s="11">
        <v>3376</v>
      </c>
      <c r="AE376" s="11">
        <v>374</v>
      </c>
      <c r="AF376" s="11">
        <v>288</v>
      </c>
      <c r="AG376" s="11">
        <v>0</v>
      </c>
      <c r="AH376" s="11">
        <v>0</v>
      </c>
      <c r="AI376" s="11">
        <v>662</v>
      </c>
      <c r="AJ376" s="13">
        <v>1868</v>
      </c>
      <c r="AK376" s="13">
        <v>1508</v>
      </c>
      <c r="AL376" s="13">
        <v>0</v>
      </c>
      <c r="AM376" s="13">
        <v>0</v>
      </c>
      <c r="AN376" s="13">
        <v>3376</v>
      </c>
      <c r="AO376" s="13">
        <v>374</v>
      </c>
      <c r="AP376" s="13">
        <v>288</v>
      </c>
      <c r="AQ376" s="13">
        <v>0</v>
      </c>
      <c r="AR376" s="13">
        <v>0</v>
      </c>
      <c r="AS376" s="13">
        <v>662</v>
      </c>
      <c r="AT376" s="15">
        <v>21.6</v>
      </c>
      <c r="AU376" s="15">
        <v>13.5</v>
      </c>
      <c r="AV376" s="15">
        <v>0</v>
      </c>
      <c r="AW376" s="15">
        <v>0</v>
      </c>
      <c r="AX376" s="10" t="s">
        <v>6</v>
      </c>
      <c r="AY376" s="10" t="str">
        <f>IFERROR(VLOOKUP(B376,Sales!$B$4:$H$2834,7,FALSE),"Not Found")</f>
        <v>Investor Owned</v>
      </c>
      <c r="AZ376" s="30">
        <f>IFERROR(SUMIFS(Sales!$K$4:$K$2834,Sales!$B$4:$B$2834,$B376,Sales!$G$4:$G$2834,$D376),"")</f>
        <v>2073543</v>
      </c>
      <c r="BA376" s="30">
        <f>IFERROR(SUMIFS(Sales!$N$4:$N$2834,Sales!$B$4:$B$2834,$B376,Sales!$G$4:$G$2834,$D376),"")</f>
        <v>2003532</v>
      </c>
      <c r="BB376" s="30">
        <f>IFERROR(SUMIFS(Sales!$Q$4:$Q$2834,Sales!$B$4:$B$2834,$B376,Sales!$G$4:$G$2834,$D376),"")</f>
        <v>2658399</v>
      </c>
      <c r="BC376" s="30">
        <f t="shared" si="183"/>
        <v>6735474</v>
      </c>
      <c r="BD376" s="33"/>
      <c r="BE376" s="35">
        <f t="shared" si="184"/>
        <v>2.8275275699611727E-3</v>
      </c>
      <c r="BF376" s="35">
        <f t="shared" si="185"/>
        <v>5.2657007724358782E-3</v>
      </c>
      <c r="BG376" s="35">
        <f t="shared" si="186"/>
        <v>0</v>
      </c>
      <c r="BH376" s="35">
        <f t="shared" si="187"/>
        <v>2.4367995481832461E-3</v>
      </c>
      <c r="BJ376" s="31">
        <f>IFERROR(SUMIFS(Sales!$J$4:$J$2834,Sales!$B$4:$B$2834,$B376,Sales!$G$4:$G$2834,$D376),"")</f>
        <v>213408.3</v>
      </c>
      <c r="BK376" s="31">
        <f>IFERROR(SUMIFS(Sales!$M$4:$M$2834,Sales!$B$4:$B$2834,$B376,Sales!$G$4:$G$2834,$D376),"")</f>
        <v>169157.3</v>
      </c>
      <c r="BL376" s="31">
        <f>IFERROR(SUMIFS(Sales!$P$4:$P$2834,Sales!$B$4:$B$2834,$B376,Sales!$G$4:$G$2834,$D376),"")</f>
        <v>169119.8</v>
      </c>
      <c r="BM376" s="31">
        <f t="shared" si="188"/>
        <v>551685.39999999991</v>
      </c>
      <c r="BP376" s="36">
        <f t="shared" si="189"/>
        <v>0.83318465655664586</v>
      </c>
      <c r="BQ376" s="36">
        <f t="shared" si="190"/>
        <v>0.16681534344335414</v>
      </c>
      <c r="BR376" s="36">
        <f t="shared" si="191"/>
        <v>0.83964365256124718</v>
      </c>
      <c r="BS376" s="36">
        <f t="shared" si="192"/>
        <v>0.16035634743875279</v>
      </c>
      <c r="BV376" s="38">
        <f t="shared" si="199"/>
        <v>9.9919912532665757E-4</v>
      </c>
      <c r="BW376" s="37">
        <f t="shared" si="200"/>
        <v>8.3897120322527817E-4</v>
      </c>
      <c r="BX376" s="37">
        <f t="shared" si="201"/>
        <v>1.6022792210137939E-4</v>
      </c>
      <c r="CB376" s="38">
        <f t="shared" si="202"/>
        <v>5.8742739064813186E-4</v>
      </c>
      <c r="CC376" s="37">
        <f t="shared" si="203"/>
        <v>4.8943548872913039E-4</v>
      </c>
      <c r="CD376" s="37">
        <f t="shared" si="204"/>
        <v>9.799190191900147E-5</v>
      </c>
    </row>
    <row r="377" spans="1:82" x14ac:dyDescent="0.35">
      <c r="A377" s="8">
        <v>2020</v>
      </c>
      <c r="B377" s="9">
        <v>17718</v>
      </c>
      <c r="C377" s="10" t="s">
        <v>541</v>
      </c>
      <c r="D377" s="10" t="s">
        <v>129</v>
      </c>
      <c r="E377" s="10" t="s">
        <v>54</v>
      </c>
      <c r="F377" s="11">
        <v>33145.129000000001</v>
      </c>
      <c r="G377" s="11">
        <v>2645.77</v>
      </c>
      <c r="H377" s="11">
        <v>23735.045999999998</v>
      </c>
      <c r="I377" s="11" t="s">
        <v>25</v>
      </c>
      <c r="J377" s="11">
        <v>59525.945</v>
      </c>
      <c r="K377" s="12">
        <v>5.31</v>
      </c>
      <c r="L377" s="12">
        <v>0.53500000000000003</v>
      </c>
      <c r="M377" s="12">
        <v>3.556</v>
      </c>
      <c r="N377" s="12" t="s">
        <v>25</v>
      </c>
      <c r="O377" s="12">
        <v>9.4009999999999998</v>
      </c>
      <c r="P377" s="13">
        <v>329517.86099999998</v>
      </c>
      <c r="Q377" s="13">
        <v>40149.124000000003</v>
      </c>
      <c r="R377" s="13">
        <v>386425.88900000002</v>
      </c>
      <c r="S377" s="13" t="s">
        <v>25</v>
      </c>
      <c r="T377" s="13">
        <v>756092.87399999995</v>
      </c>
      <c r="U377" s="14">
        <v>5.31</v>
      </c>
      <c r="V377" s="14">
        <v>0.53500000000000003</v>
      </c>
      <c r="W377" s="14">
        <v>3.556</v>
      </c>
      <c r="X377" s="14" t="s">
        <v>25</v>
      </c>
      <c r="Y377" s="14">
        <v>9.4009999999999998</v>
      </c>
      <c r="Z377" s="11">
        <v>2461.7829999999999</v>
      </c>
      <c r="AA377" s="11">
        <v>301.05700000000002</v>
      </c>
      <c r="AB377" s="11">
        <v>1501.76</v>
      </c>
      <c r="AC377" s="11" t="s">
        <v>25</v>
      </c>
      <c r="AD377" s="11">
        <v>4264.6000000000004</v>
      </c>
      <c r="AE377" s="11">
        <v>1639.396</v>
      </c>
      <c r="AF377" s="11">
        <v>801.17600000000004</v>
      </c>
      <c r="AG377" s="11">
        <v>2386.933</v>
      </c>
      <c r="AH377" s="11" t="s">
        <v>25</v>
      </c>
      <c r="AI377" s="11">
        <v>4827.5050000000001</v>
      </c>
      <c r="AJ377" s="13">
        <v>2461.7829999999999</v>
      </c>
      <c r="AK377" s="13">
        <v>301.05700000000002</v>
      </c>
      <c r="AL377" s="13">
        <v>1501.76</v>
      </c>
      <c r="AM377" s="13" t="s">
        <v>25</v>
      </c>
      <c r="AN377" s="13">
        <v>4264.6000000000004</v>
      </c>
      <c r="AO377" s="13">
        <v>1639.396</v>
      </c>
      <c r="AP377" s="13">
        <v>801.17600000000004</v>
      </c>
      <c r="AQ377" s="13">
        <v>2386.933</v>
      </c>
      <c r="AR377" s="13" t="s">
        <v>25</v>
      </c>
      <c r="AS377" s="13">
        <v>4827.5050000000001</v>
      </c>
      <c r="AT377" s="15">
        <v>9.9420000000000002</v>
      </c>
      <c r="AU377" s="15">
        <v>15.175000000000001</v>
      </c>
      <c r="AV377" s="15">
        <v>16.280999999999999</v>
      </c>
      <c r="AW377" s="15" t="s">
        <v>25</v>
      </c>
      <c r="AX377" s="10" t="s">
        <v>6</v>
      </c>
      <c r="AY377" s="10" t="str">
        <f>IFERROR(VLOOKUP(B377,Sales!$B$4:$H$2834,7,FALSE),"Not Found")</f>
        <v>Investor Owned</v>
      </c>
      <c r="AZ377" s="30">
        <f>IFERROR(SUMIFS(Sales!$K$4:$K$2834,Sales!$B$4:$B$2834,$B377,Sales!$G$4:$G$2834,$D377),"")</f>
        <v>1224455</v>
      </c>
      <c r="BA377" s="30">
        <f>IFERROR(SUMIFS(Sales!$N$4:$N$2834,Sales!$B$4:$B$2834,$B377,Sales!$G$4:$G$2834,$D377),"")</f>
        <v>1992114</v>
      </c>
      <c r="BB377" s="30">
        <f>IFERROR(SUMIFS(Sales!$Q$4:$Q$2834,Sales!$B$4:$B$2834,$B377,Sales!$G$4:$G$2834,$D377),"")</f>
        <v>4070731</v>
      </c>
      <c r="BC377" s="30">
        <f t="shared" si="183"/>
        <v>7287300</v>
      </c>
      <c r="BD377" s="33"/>
      <c r="BE377" s="35">
        <f t="shared" si="184"/>
        <v>2.7069291235692614E-2</v>
      </c>
      <c r="BF377" s="35">
        <f t="shared" si="185"/>
        <v>1.3281217841950813E-3</v>
      </c>
      <c r="BG377" s="35">
        <f t="shared" si="186"/>
        <v>5.8306594073644262E-3</v>
      </c>
      <c r="BH377" s="35">
        <f t="shared" si="187"/>
        <v>8.1684499060008502E-3</v>
      </c>
      <c r="BJ377" s="31">
        <f>IFERROR(SUMIFS(Sales!$J$4:$J$2834,Sales!$B$4:$B$2834,$B377,Sales!$G$4:$G$2834,$D377),"")</f>
        <v>120657</v>
      </c>
      <c r="BK377" s="31">
        <f>IFERROR(SUMIFS(Sales!$M$4:$M$2834,Sales!$B$4:$B$2834,$B377,Sales!$G$4:$G$2834,$D377),"")</f>
        <v>153637.1</v>
      </c>
      <c r="BL377" s="31">
        <f>IFERROR(SUMIFS(Sales!$P$4:$P$2834,Sales!$B$4:$B$2834,$B377,Sales!$G$4:$G$2834,$D377),"")</f>
        <v>179551.4</v>
      </c>
      <c r="BM377" s="31">
        <f t="shared" si="188"/>
        <v>453845.5</v>
      </c>
      <c r="BP377" s="36">
        <f t="shared" si="189"/>
        <v>0.60026226604593458</v>
      </c>
      <c r="BQ377" s="36">
        <f t="shared" si="190"/>
        <v>0.39973773395406537</v>
      </c>
      <c r="BR377" s="36">
        <f t="shared" si="191"/>
        <v>0.36121894013255257</v>
      </c>
      <c r="BS377" s="36">
        <f t="shared" si="192"/>
        <v>0.63878105986744749</v>
      </c>
      <c r="BV377" s="38">
        <f t="shared" si="199"/>
        <v>2.4985486514316107E-3</v>
      </c>
      <c r="BW377" s="37">
        <f t="shared" si="200"/>
        <v>9.0252309573974493E-4</v>
      </c>
      <c r="BX377" s="37">
        <f t="shared" si="201"/>
        <v>1.5960255556918658E-3</v>
      </c>
      <c r="CB377" s="38">
        <f t="shared" si="202"/>
        <v>3.3208863450734649E-3</v>
      </c>
      <c r="CC377" s="37">
        <f t="shared" si="203"/>
        <v>1.9934027627747995E-3</v>
      </c>
      <c r="CD377" s="37">
        <f t="shared" si="204"/>
        <v>1.3274835822986652E-3</v>
      </c>
    </row>
    <row r="378" spans="1:82" x14ac:dyDescent="0.35">
      <c r="A378" s="8">
        <v>2020</v>
      </c>
      <c r="B378" s="9">
        <v>17718</v>
      </c>
      <c r="C378" s="10" t="s">
        <v>541</v>
      </c>
      <c r="D378" s="10" t="s">
        <v>59</v>
      </c>
      <c r="E378" s="10" t="s">
        <v>54</v>
      </c>
      <c r="F378" s="11">
        <v>12990.867</v>
      </c>
      <c r="G378" s="11">
        <v>12593.686</v>
      </c>
      <c r="H378" s="11"/>
      <c r="I378" s="11" t="s">
        <v>25</v>
      </c>
      <c r="J378" s="11">
        <v>25584.553</v>
      </c>
      <c r="K378" s="12">
        <v>4.3810000000000002</v>
      </c>
      <c r="L378" s="12">
        <v>2.3849999999999998</v>
      </c>
      <c r="M378" s="12" t="s">
        <v>25</v>
      </c>
      <c r="N378" s="12" t="s">
        <v>25</v>
      </c>
      <c r="O378" s="12">
        <v>6.766</v>
      </c>
      <c r="P378" s="13">
        <v>169034.984</v>
      </c>
      <c r="Q378" s="13">
        <v>172756.17199999999</v>
      </c>
      <c r="R378" s="13" t="s">
        <v>25</v>
      </c>
      <c r="S378" s="13" t="s">
        <v>25</v>
      </c>
      <c r="T378" s="13">
        <v>341791.15600000002</v>
      </c>
      <c r="U378" s="14">
        <v>4.3810000000000002</v>
      </c>
      <c r="V378" s="14">
        <v>2.3849999999999998</v>
      </c>
      <c r="W378" s="14" t="s">
        <v>25</v>
      </c>
      <c r="X378" s="14" t="s">
        <v>25</v>
      </c>
      <c r="Y378" s="14">
        <v>6.766</v>
      </c>
      <c r="Z378" s="11">
        <v>1899.5429999999999</v>
      </c>
      <c r="AA378" s="11">
        <v>1380.521</v>
      </c>
      <c r="AB378" s="11"/>
      <c r="AC378" s="11" t="s">
        <v>25</v>
      </c>
      <c r="AD378" s="11">
        <v>3280.0639999999999</v>
      </c>
      <c r="AE378" s="11">
        <v>168.791</v>
      </c>
      <c r="AF378" s="11">
        <v>39.707000000000001</v>
      </c>
      <c r="AG378" s="11"/>
      <c r="AH378" s="11" t="s">
        <v>25</v>
      </c>
      <c r="AI378" s="11">
        <v>208.49799999999999</v>
      </c>
      <c r="AJ378" s="13">
        <v>1899.5429999999999</v>
      </c>
      <c r="AK378" s="13">
        <v>1380.521</v>
      </c>
      <c r="AL378" s="13" t="s">
        <v>25</v>
      </c>
      <c r="AM378" s="13" t="s">
        <v>25</v>
      </c>
      <c r="AN378" s="13">
        <v>3280.0639999999999</v>
      </c>
      <c r="AO378" s="13">
        <v>168.791</v>
      </c>
      <c r="AP378" s="13">
        <v>39.707000000000001</v>
      </c>
      <c r="AQ378" s="13" t="s">
        <v>25</v>
      </c>
      <c r="AR378" s="13" t="s">
        <v>25</v>
      </c>
      <c r="AS378" s="13">
        <v>208.49799999999999</v>
      </c>
      <c r="AT378" s="15">
        <v>13.012</v>
      </c>
      <c r="AU378" s="15">
        <v>13.718</v>
      </c>
      <c r="AV378" s="15" t="s">
        <v>25</v>
      </c>
      <c r="AW378" s="15" t="s">
        <v>25</v>
      </c>
      <c r="AX378" s="10" t="s">
        <v>542</v>
      </c>
      <c r="AY378" s="10" t="str">
        <f>IFERROR(VLOOKUP(B378,Sales!$B$4:$H$2834,7,FALSE),"Not Found")</f>
        <v>Investor Owned</v>
      </c>
      <c r="AZ378" s="30">
        <f>IFERROR(SUMIFS(Sales!$K$4:$K$2834,Sales!$B$4:$B$2834,$B378,Sales!$G$4:$G$2834,$D378),"")</f>
        <v>2562133</v>
      </c>
      <c r="BA378" s="30">
        <f>IFERROR(SUMIFS(Sales!$N$4:$N$2834,Sales!$B$4:$B$2834,$B378,Sales!$G$4:$G$2834,$D378),"")</f>
        <v>3343412</v>
      </c>
      <c r="BB378" s="30">
        <f>IFERROR(SUMIFS(Sales!$Q$4:$Q$2834,Sales!$B$4:$B$2834,$B378,Sales!$G$4:$G$2834,$D378),"")</f>
        <v>7381412</v>
      </c>
      <c r="BC378" s="30">
        <f t="shared" si="183"/>
        <v>13286957</v>
      </c>
      <c r="BD378" s="33"/>
      <c r="BE378" s="35">
        <f t="shared" si="184"/>
        <v>5.0703328047373031E-3</v>
      </c>
      <c r="BF378" s="35">
        <f t="shared" si="185"/>
        <v>3.7667167552189198E-3</v>
      </c>
      <c r="BG378" s="35">
        <f t="shared" si="186"/>
        <v>0</v>
      </c>
      <c r="BH378" s="35">
        <f t="shared" si="187"/>
        <v>1.9255389326540305E-3</v>
      </c>
      <c r="BJ378" s="31">
        <f>IFERROR(SUMIFS(Sales!$J$4:$J$2834,Sales!$B$4:$B$2834,$B378,Sales!$G$4:$G$2834,$D378),"")</f>
        <v>256877.8</v>
      </c>
      <c r="BK378" s="31">
        <f>IFERROR(SUMIFS(Sales!$M$4:$M$2834,Sales!$B$4:$B$2834,$B378,Sales!$G$4:$G$2834,$D378),"")</f>
        <v>230882.9</v>
      </c>
      <c r="BL378" s="31">
        <f>IFERROR(SUMIFS(Sales!$P$4:$P$2834,Sales!$B$4:$B$2834,$B378,Sales!$G$4:$G$2834,$D378),"")</f>
        <v>260269.7</v>
      </c>
      <c r="BM378" s="31">
        <f t="shared" si="188"/>
        <v>748030.39999999991</v>
      </c>
      <c r="BP378" s="36">
        <f t="shared" si="189"/>
        <v>0.91839277408774411</v>
      </c>
      <c r="BQ378" s="36">
        <f t="shared" si="190"/>
        <v>8.1607225912255957E-2</v>
      </c>
      <c r="BR378" s="36">
        <f t="shared" si="191"/>
        <v>0.97204181300467241</v>
      </c>
      <c r="BS378" s="36">
        <f t="shared" si="192"/>
        <v>2.7958186995327511E-2</v>
      </c>
      <c r="BV378" s="38">
        <f t="shared" si="199"/>
        <v>1.1927582972358836E-3</v>
      </c>
      <c r="BW378" s="37">
        <f t="shared" si="200"/>
        <v>1.1594109377215341E-3</v>
      </c>
      <c r="BX378" s="37">
        <f t="shared" si="201"/>
        <v>3.3347359514349264E-5</v>
      </c>
      <c r="CB378" s="38">
        <f t="shared" si="202"/>
        <v>1.3015847013588479E-3</v>
      </c>
      <c r="CC378" s="37">
        <f t="shared" si="203"/>
        <v>1.1953659845911203E-3</v>
      </c>
      <c r="CD378" s="37">
        <f t="shared" si="204"/>
        <v>1.0621871676772771E-4</v>
      </c>
    </row>
    <row r="379" spans="1:82" x14ac:dyDescent="0.35">
      <c r="A379" s="8">
        <v>2020</v>
      </c>
      <c r="B379" s="9">
        <v>17828</v>
      </c>
      <c r="C379" s="10" t="s">
        <v>543</v>
      </c>
      <c r="D379" s="10" t="s">
        <v>163</v>
      </c>
      <c r="E379" s="10" t="s">
        <v>36</v>
      </c>
      <c r="F379" s="11">
        <v>831.024</v>
      </c>
      <c r="G379" s="11">
        <v>999.68</v>
      </c>
      <c r="H379" s="11" t="s">
        <v>25</v>
      </c>
      <c r="I379" s="11" t="s">
        <v>25</v>
      </c>
      <c r="J379" s="11">
        <v>1830.704</v>
      </c>
      <c r="K379" s="12">
        <v>0.159</v>
      </c>
      <c r="L379" s="12">
        <v>0.20100000000000001</v>
      </c>
      <c r="M379" s="12" t="s">
        <v>25</v>
      </c>
      <c r="N379" s="12" t="s">
        <v>25</v>
      </c>
      <c r="O379" s="12">
        <v>0.36</v>
      </c>
      <c r="P379" s="13">
        <v>10484.09</v>
      </c>
      <c r="Q379" s="13">
        <v>14995.201999999999</v>
      </c>
      <c r="R379" s="13" t="s">
        <v>25</v>
      </c>
      <c r="S379" s="13" t="s">
        <v>25</v>
      </c>
      <c r="T379" s="13">
        <v>25479.292000000001</v>
      </c>
      <c r="U379" s="14">
        <v>0.15</v>
      </c>
      <c r="V379" s="14">
        <v>0.188</v>
      </c>
      <c r="W379" s="14" t="s">
        <v>25</v>
      </c>
      <c r="X379" s="14" t="s">
        <v>25</v>
      </c>
      <c r="Y379" s="14">
        <v>0.33800000000000002</v>
      </c>
      <c r="Z379" s="11">
        <v>166.018</v>
      </c>
      <c r="AA379" s="11">
        <v>31.73</v>
      </c>
      <c r="AB379" s="11" t="s">
        <v>25</v>
      </c>
      <c r="AC379" s="11" t="s">
        <v>25</v>
      </c>
      <c r="AD379" s="11">
        <v>197.74799999999999</v>
      </c>
      <c r="AE379" s="11">
        <v>246.19900000000001</v>
      </c>
      <c r="AF379" s="11">
        <v>123.265</v>
      </c>
      <c r="AG379" s="11" t="s">
        <v>25</v>
      </c>
      <c r="AH379" s="11" t="s">
        <v>25</v>
      </c>
      <c r="AI379" s="11">
        <v>369.464</v>
      </c>
      <c r="AJ379" s="13">
        <v>166.018</v>
      </c>
      <c r="AK379" s="13">
        <v>31.73</v>
      </c>
      <c r="AL379" s="13" t="s">
        <v>25</v>
      </c>
      <c r="AM379" s="13" t="s">
        <v>25</v>
      </c>
      <c r="AN379" s="13">
        <v>197.74799999999999</v>
      </c>
      <c r="AO379" s="13">
        <v>246.19900000000001</v>
      </c>
      <c r="AP379" s="13">
        <v>123.265</v>
      </c>
      <c r="AQ379" s="13" t="s">
        <v>25</v>
      </c>
      <c r="AR379" s="13" t="s">
        <v>25</v>
      </c>
      <c r="AS379" s="13">
        <v>369.464</v>
      </c>
      <c r="AT379" s="15">
        <v>12.62</v>
      </c>
      <c r="AU379" s="15">
        <v>15</v>
      </c>
      <c r="AV379" s="15" t="s">
        <v>25</v>
      </c>
      <c r="AW379" s="15" t="s">
        <v>25</v>
      </c>
      <c r="AX379" s="10" t="s">
        <v>6</v>
      </c>
      <c r="AY379" s="10" t="str">
        <f>IFERROR(VLOOKUP(B379,Sales!$B$4:$H$2834,7,FALSE),"Not Found")</f>
        <v>Municipal</v>
      </c>
      <c r="AZ379" s="30">
        <f>IFERROR(SUMIFS(Sales!$K$4:$K$2834,Sales!$B$4:$B$2834,$B379,Sales!$G$4:$G$2834,$D379),"")</f>
        <v>616209</v>
      </c>
      <c r="BA379" s="30">
        <f>IFERROR(SUMIFS(Sales!$N$4:$N$2834,Sales!$B$4:$B$2834,$B379,Sales!$G$4:$G$2834,$D379),"")</f>
        <v>977949</v>
      </c>
      <c r="BB379" s="30">
        <f>IFERROR(SUMIFS(Sales!$Q$4:$Q$2834,Sales!$B$4:$B$2834,$B379,Sales!$G$4:$G$2834,$D379),"")</f>
        <v>0</v>
      </c>
      <c r="BC379" s="30">
        <f t="shared" si="183"/>
        <v>1594158</v>
      </c>
      <c r="BD379" s="33"/>
      <c r="BE379" s="35">
        <f t="shared" si="184"/>
        <v>1.348607371849486E-3</v>
      </c>
      <c r="BF379" s="35">
        <f t="shared" si="185"/>
        <v>1.0222209951643694E-3</v>
      </c>
      <c r="BG379" s="35" t="str">
        <f t="shared" si="186"/>
        <v/>
      </c>
      <c r="BH379" s="35">
        <f t="shared" si="187"/>
        <v>1.148383033551254E-3</v>
      </c>
      <c r="BJ379" s="31">
        <f>IFERROR(SUMIFS(Sales!$J$4:$J$2834,Sales!$B$4:$B$2834,$B379,Sales!$G$4:$G$2834,$D379),"")</f>
        <v>72426.3</v>
      </c>
      <c r="BK379" s="31">
        <f>IFERROR(SUMIFS(Sales!$M$4:$M$2834,Sales!$B$4:$B$2834,$B379,Sales!$G$4:$G$2834,$D379),"")</f>
        <v>129028.6</v>
      </c>
      <c r="BL379" s="31">
        <f>IFERROR(SUMIFS(Sales!$P$4:$P$2834,Sales!$B$4:$B$2834,$B379,Sales!$G$4:$G$2834,$D379),"")</f>
        <v>0</v>
      </c>
      <c r="BM379" s="31">
        <f t="shared" si="188"/>
        <v>201454.90000000002</v>
      </c>
      <c r="BP379" s="36">
        <f t="shared" si="189"/>
        <v>0.40274418570801301</v>
      </c>
      <c r="BQ379" s="36">
        <f t="shared" si="190"/>
        <v>0.59725581429198704</v>
      </c>
      <c r="BR379" s="36" t="str">
        <f t="shared" si="191"/>
        <v/>
      </c>
      <c r="BS379" s="36" t="str">
        <f t="shared" si="192"/>
        <v/>
      </c>
    </row>
    <row r="380" spans="1:82" x14ac:dyDescent="0.35">
      <c r="A380" s="8">
        <v>2020</v>
      </c>
      <c r="B380" s="9">
        <v>17832</v>
      </c>
      <c r="C380" s="10" t="s">
        <v>544</v>
      </c>
      <c r="D380" s="10" t="s">
        <v>38</v>
      </c>
      <c r="E380" s="10" t="s">
        <v>30</v>
      </c>
      <c r="F380" s="11">
        <v>15641</v>
      </c>
      <c r="G380" s="11">
        <v>2580</v>
      </c>
      <c r="H380" s="11">
        <v>1938</v>
      </c>
      <c r="I380" s="11" t="s">
        <v>25</v>
      </c>
      <c r="J380" s="11">
        <v>20159</v>
      </c>
      <c r="K380" s="12">
        <v>3.7829999999999999</v>
      </c>
      <c r="L380" s="12">
        <v>0.71599999999999997</v>
      </c>
      <c r="M380" s="12">
        <v>0.55900000000000005</v>
      </c>
      <c r="N380" s="12" t="s">
        <v>25</v>
      </c>
      <c r="O380" s="12">
        <v>5.0579999999999998</v>
      </c>
      <c r="P380" s="13">
        <v>186513</v>
      </c>
      <c r="Q380" s="13">
        <v>32719</v>
      </c>
      <c r="R380" s="13">
        <v>58145</v>
      </c>
      <c r="S380" s="13" t="s">
        <v>25</v>
      </c>
      <c r="T380" s="13">
        <v>277377</v>
      </c>
      <c r="U380" s="14">
        <v>3.7389999999999999</v>
      </c>
      <c r="V380" s="14">
        <v>0.70799999999999996</v>
      </c>
      <c r="W380" s="14">
        <v>0.55200000000000005</v>
      </c>
      <c r="X380" s="14" t="s">
        <v>25</v>
      </c>
      <c r="Y380" s="14">
        <v>4.9989999999999997</v>
      </c>
      <c r="Z380" s="11">
        <v>75</v>
      </c>
      <c r="AA380" s="11">
        <v>3</v>
      </c>
      <c r="AB380" s="11">
        <v>2</v>
      </c>
      <c r="AC380" s="11" t="s">
        <v>25</v>
      </c>
      <c r="AD380" s="11">
        <v>80</v>
      </c>
      <c r="AE380" s="11">
        <v>109</v>
      </c>
      <c r="AF380" s="11">
        <v>18</v>
      </c>
      <c r="AG380" s="11">
        <v>13</v>
      </c>
      <c r="AH380" s="11" t="s">
        <v>25</v>
      </c>
      <c r="AI380" s="11">
        <v>140</v>
      </c>
      <c r="AJ380" s="13">
        <v>2710</v>
      </c>
      <c r="AK380" s="13">
        <v>9</v>
      </c>
      <c r="AL380" s="13">
        <v>6</v>
      </c>
      <c r="AM380" s="13" t="s">
        <v>25</v>
      </c>
      <c r="AN380" s="13">
        <v>2725</v>
      </c>
      <c r="AO380" s="13">
        <v>3401</v>
      </c>
      <c r="AP380" s="13">
        <v>219</v>
      </c>
      <c r="AQ380" s="13">
        <v>167</v>
      </c>
      <c r="AR380" s="13" t="s">
        <v>25</v>
      </c>
      <c r="AS380" s="13">
        <v>3787</v>
      </c>
      <c r="AT380" s="15">
        <v>25</v>
      </c>
      <c r="AU380" s="15">
        <v>25</v>
      </c>
      <c r="AV380" s="15">
        <v>25</v>
      </c>
      <c r="AW380" s="15" t="s">
        <v>25</v>
      </c>
      <c r="AX380" s="10" t="s">
        <v>6</v>
      </c>
      <c r="AY380" s="10" t="str">
        <f>IFERROR(VLOOKUP(B380,Sales!$B$4:$H$2834,7,FALSE),"Not Found")</f>
        <v>Cooperative</v>
      </c>
      <c r="AZ380" s="30">
        <f>IFERROR(SUMIFS(Sales!$K$4:$K$2834,Sales!$B$4:$B$2834,$B380,Sales!$G$4:$G$2834,$D380),"")</f>
        <v>1486114</v>
      </c>
      <c r="BA380" s="30">
        <f>IFERROR(SUMIFS(Sales!$N$4:$N$2834,Sales!$B$4:$B$2834,$B380,Sales!$G$4:$G$2834,$D380),"")</f>
        <v>248011</v>
      </c>
      <c r="BB380" s="30">
        <f>IFERROR(SUMIFS(Sales!$Q$4:$Q$2834,Sales!$B$4:$B$2834,$B380,Sales!$G$4:$G$2834,$D380),"")</f>
        <v>186246</v>
      </c>
      <c r="BC380" s="30">
        <f t="shared" si="183"/>
        <v>1920371</v>
      </c>
      <c r="BD380" s="33"/>
      <c r="BE380" s="35">
        <f t="shared" si="184"/>
        <v>1.0524764587373512E-2</v>
      </c>
      <c r="BF380" s="35">
        <f t="shared" si="185"/>
        <v>1.0402764393514804E-2</v>
      </c>
      <c r="BG380" s="35">
        <f t="shared" si="186"/>
        <v>1.0405592603331078E-2</v>
      </c>
      <c r="BH380" s="35">
        <f t="shared" si="187"/>
        <v>1.0497450753005538E-2</v>
      </c>
      <c r="BJ380" s="31">
        <f>IFERROR(SUMIFS(Sales!$J$4:$J$2834,Sales!$B$4:$B$2834,$B380,Sales!$G$4:$G$2834,$D380),"")</f>
        <v>149772</v>
      </c>
      <c r="BK380" s="31">
        <f>IFERROR(SUMIFS(Sales!$M$4:$M$2834,Sales!$B$4:$B$2834,$B380,Sales!$G$4:$G$2834,$D380),"")</f>
        <v>23724</v>
      </c>
      <c r="BL380" s="31">
        <f>IFERROR(SUMIFS(Sales!$P$4:$P$2834,Sales!$B$4:$B$2834,$B380,Sales!$G$4:$G$2834,$D380),"")</f>
        <v>11693</v>
      </c>
      <c r="BM380" s="31">
        <f t="shared" si="188"/>
        <v>185189</v>
      </c>
      <c r="BP380" s="36">
        <f t="shared" si="189"/>
        <v>0.40760869565217389</v>
      </c>
      <c r="BQ380" s="36">
        <f t="shared" si="190"/>
        <v>0.59239130434782605</v>
      </c>
      <c r="BR380" s="36">
        <f t="shared" si="191"/>
        <v>0.1388888888888889</v>
      </c>
      <c r="BS380" s="36">
        <f t="shared" si="192"/>
        <v>0.86111111111111116</v>
      </c>
    </row>
    <row r="381" spans="1:82" x14ac:dyDescent="0.35">
      <c r="A381" s="8">
        <v>2020</v>
      </c>
      <c r="B381" s="9">
        <v>17833</v>
      </c>
      <c r="C381" s="10" t="s">
        <v>545</v>
      </c>
      <c r="D381" s="10" t="s">
        <v>53</v>
      </c>
      <c r="E381" s="10" t="s">
        <v>54</v>
      </c>
      <c r="F381" s="11">
        <v>601</v>
      </c>
      <c r="G381" s="11">
        <v>7887</v>
      </c>
      <c r="H381" s="11" t="s">
        <v>25</v>
      </c>
      <c r="I381" s="11" t="s">
        <v>25</v>
      </c>
      <c r="J381" s="11">
        <v>8488</v>
      </c>
      <c r="K381" s="12">
        <v>0.124</v>
      </c>
      <c r="L381" s="12">
        <v>0.81</v>
      </c>
      <c r="M381" s="12" t="s">
        <v>25</v>
      </c>
      <c r="N381" s="12" t="s">
        <v>25</v>
      </c>
      <c r="O381" s="12">
        <v>0.93400000000000005</v>
      </c>
      <c r="P381" s="13">
        <v>9295</v>
      </c>
      <c r="Q381" s="13">
        <v>78875</v>
      </c>
      <c r="R381" s="13" t="s">
        <v>25</v>
      </c>
      <c r="S381" s="13" t="s">
        <v>25</v>
      </c>
      <c r="T381" s="13">
        <v>88170</v>
      </c>
      <c r="U381" s="14">
        <v>0.124</v>
      </c>
      <c r="V381" s="14">
        <v>0.81</v>
      </c>
      <c r="W381" s="14" t="s">
        <v>25</v>
      </c>
      <c r="X381" s="14" t="s">
        <v>25</v>
      </c>
      <c r="Y381" s="14">
        <v>0.93400000000000005</v>
      </c>
      <c r="Z381" s="11">
        <v>294</v>
      </c>
      <c r="AA381" s="11">
        <v>283</v>
      </c>
      <c r="AB381" s="11" t="s">
        <v>25</v>
      </c>
      <c r="AC381" s="11" t="s">
        <v>25</v>
      </c>
      <c r="AD381" s="11">
        <v>577</v>
      </c>
      <c r="AE381" s="11" t="s">
        <v>25</v>
      </c>
      <c r="AF381" s="11" t="s">
        <v>25</v>
      </c>
      <c r="AG381" s="11" t="s">
        <v>25</v>
      </c>
      <c r="AH381" s="11" t="s">
        <v>25</v>
      </c>
      <c r="AI381" s="11" t="s">
        <v>25</v>
      </c>
      <c r="AJ381" s="13">
        <v>294</v>
      </c>
      <c r="AK381" s="13">
        <v>283</v>
      </c>
      <c r="AL381" s="13" t="s">
        <v>25</v>
      </c>
      <c r="AM381" s="13" t="s">
        <v>25</v>
      </c>
      <c r="AN381" s="13">
        <v>577</v>
      </c>
      <c r="AO381" s="13" t="s">
        <v>25</v>
      </c>
      <c r="AP381" s="13" t="s">
        <v>25</v>
      </c>
      <c r="AQ381" s="13" t="s">
        <v>25</v>
      </c>
      <c r="AR381" s="13" t="s">
        <v>25</v>
      </c>
      <c r="AS381" s="13" t="s">
        <v>25</v>
      </c>
      <c r="AT381" s="15">
        <v>15</v>
      </c>
      <c r="AU381" s="15">
        <v>10</v>
      </c>
      <c r="AV381" s="15" t="s">
        <v>25</v>
      </c>
      <c r="AW381" s="15" t="s">
        <v>25</v>
      </c>
      <c r="AX381" s="10" t="s">
        <v>6</v>
      </c>
      <c r="AY381" s="10" t="str">
        <f>IFERROR(VLOOKUP(B381,Sales!$B$4:$H$2834,7,FALSE),"Not Found")</f>
        <v>Municipal</v>
      </c>
      <c r="AZ381" s="30">
        <f>IFERROR(SUMIFS(Sales!$K$4:$K$2834,Sales!$B$4:$B$2834,$B381,Sales!$G$4:$G$2834,$D381),"")</f>
        <v>1032944</v>
      </c>
      <c r="BA381" s="30">
        <f>IFERROR(SUMIFS(Sales!$N$4:$N$2834,Sales!$B$4:$B$2834,$B381,Sales!$G$4:$G$2834,$D381),"")</f>
        <v>1462901</v>
      </c>
      <c r="BB381" s="30">
        <f>IFERROR(SUMIFS(Sales!$Q$4:$Q$2834,Sales!$B$4:$B$2834,$B381,Sales!$G$4:$G$2834,$D381),"")</f>
        <v>417408</v>
      </c>
      <c r="BC381" s="30">
        <f t="shared" si="183"/>
        <v>2913253</v>
      </c>
      <c r="BD381" s="33"/>
      <c r="BE381" s="35">
        <f t="shared" si="184"/>
        <v>5.8183212255456254E-4</v>
      </c>
      <c r="BF381" s="35">
        <f t="shared" si="185"/>
        <v>5.391342271281515E-3</v>
      </c>
      <c r="BG381" s="35" t="str">
        <f t="shared" si="186"/>
        <v/>
      </c>
      <c r="BH381" s="35">
        <f t="shared" si="187"/>
        <v>2.9135814843407009E-3</v>
      </c>
      <c r="BJ381" s="31">
        <f>IFERROR(SUMIFS(Sales!$J$4:$J$2834,Sales!$B$4:$B$2834,$B381,Sales!$G$4:$G$2834,$D381),"")</f>
        <v>104455</v>
      </c>
      <c r="BK381" s="31">
        <f>IFERROR(SUMIFS(Sales!$M$4:$M$2834,Sales!$B$4:$B$2834,$B381,Sales!$G$4:$G$2834,$D381),"")</f>
        <v>121447</v>
      </c>
      <c r="BL381" s="31">
        <f>IFERROR(SUMIFS(Sales!$P$4:$P$2834,Sales!$B$4:$B$2834,$B381,Sales!$G$4:$G$2834,$D381),"")</f>
        <v>29510</v>
      </c>
      <c r="BM381" s="31">
        <f t="shared" si="188"/>
        <v>255412</v>
      </c>
      <c r="BP381" s="36" t="str">
        <f t="shared" si="189"/>
        <v/>
      </c>
      <c r="BQ381" s="36" t="str">
        <f t="shared" si="190"/>
        <v/>
      </c>
      <c r="BR381" s="36" t="str">
        <f t="shared" si="191"/>
        <v/>
      </c>
      <c r="BS381" s="36" t="str">
        <f t="shared" si="192"/>
        <v/>
      </c>
    </row>
    <row r="382" spans="1:82" x14ac:dyDescent="0.35">
      <c r="A382" s="8">
        <v>2020</v>
      </c>
      <c r="B382" s="9">
        <v>17839</v>
      </c>
      <c r="C382" s="10" t="s">
        <v>546</v>
      </c>
      <c r="D382" s="10" t="s">
        <v>116</v>
      </c>
      <c r="E382" s="10" t="s">
        <v>75</v>
      </c>
      <c r="F382" s="11">
        <v>746</v>
      </c>
      <c r="G382" s="11">
        <v>578</v>
      </c>
      <c r="H382" s="11">
        <v>136</v>
      </c>
      <c r="I382" s="11">
        <v>0</v>
      </c>
      <c r="J382" s="11">
        <v>1460</v>
      </c>
      <c r="K382" s="12">
        <v>0.3</v>
      </c>
      <c r="L382" s="12">
        <v>0.2</v>
      </c>
      <c r="M382" s="12">
        <v>2.3E-2</v>
      </c>
      <c r="N382" s="12">
        <v>0</v>
      </c>
      <c r="O382" s="12">
        <v>0.52300000000000002</v>
      </c>
      <c r="P382" s="13">
        <v>16356</v>
      </c>
      <c r="Q382" s="13">
        <v>7476</v>
      </c>
      <c r="R382" s="13">
        <v>1470</v>
      </c>
      <c r="S382" s="13">
        <v>0</v>
      </c>
      <c r="T382" s="13">
        <v>25302</v>
      </c>
      <c r="U382" s="14">
        <v>0.3</v>
      </c>
      <c r="V382" s="14">
        <v>0.2</v>
      </c>
      <c r="W382" s="14">
        <v>2.3E-2</v>
      </c>
      <c r="X382" s="14">
        <v>0</v>
      </c>
      <c r="Y382" s="14">
        <v>0.52300000000000002</v>
      </c>
      <c r="Z382" s="11">
        <v>388</v>
      </c>
      <c r="AA382" s="11">
        <v>103</v>
      </c>
      <c r="AB382" s="11">
        <v>18</v>
      </c>
      <c r="AC382" s="11">
        <v>0</v>
      </c>
      <c r="AD382" s="11">
        <v>509</v>
      </c>
      <c r="AE382" s="11">
        <v>116</v>
      </c>
      <c r="AF382" s="11">
        <v>90</v>
      </c>
      <c r="AG382" s="11">
        <v>21</v>
      </c>
      <c r="AH382" s="11">
        <v>0</v>
      </c>
      <c r="AI382" s="11">
        <v>227</v>
      </c>
      <c r="AJ382" s="13">
        <v>388</v>
      </c>
      <c r="AK382" s="13">
        <v>103</v>
      </c>
      <c r="AL382" s="13">
        <v>18</v>
      </c>
      <c r="AM382" s="13">
        <v>0</v>
      </c>
      <c r="AN382" s="13">
        <v>509</v>
      </c>
      <c r="AO382" s="13">
        <v>116</v>
      </c>
      <c r="AP382" s="13">
        <v>90</v>
      </c>
      <c r="AQ382" s="13">
        <v>21</v>
      </c>
      <c r="AR382" s="13">
        <v>0</v>
      </c>
      <c r="AS382" s="13">
        <v>227</v>
      </c>
      <c r="AT382" s="15">
        <v>21.9</v>
      </c>
      <c r="AU382" s="15">
        <v>12.9</v>
      </c>
      <c r="AV382" s="15">
        <v>10.8</v>
      </c>
      <c r="AW382" s="15">
        <v>0</v>
      </c>
      <c r="AX382" s="10" t="s">
        <v>6</v>
      </c>
      <c r="AY382" s="10" t="str">
        <f>IFERROR(VLOOKUP(B382,Sales!$B$4:$H$2834,7,FALSE),"Not Found")</f>
        <v>Municipal</v>
      </c>
      <c r="AZ382" s="30">
        <f>IFERROR(SUMIFS(Sales!$K$4:$K$2834,Sales!$B$4:$B$2834,$B382,Sales!$G$4:$G$2834,$D382),"")</f>
        <v>367834</v>
      </c>
      <c r="BA382" s="30">
        <f>IFERROR(SUMIFS(Sales!$N$4:$N$2834,Sales!$B$4:$B$2834,$B382,Sales!$G$4:$G$2834,$D382),"")</f>
        <v>244309</v>
      </c>
      <c r="BB382" s="30">
        <f>IFERROR(SUMIFS(Sales!$Q$4:$Q$2834,Sales!$B$4:$B$2834,$B382,Sales!$G$4:$G$2834,$D382),"")</f>
        <v>130955</v>
      </c>
      <c r="BC382" s="30">
        <f t="shared" si="183"/>
        <v>743098</v>
      </c>
      <c r="BD382" s="33"/>
      <c r="BE382" s="35">
        <f t="shared" si="184"/>
        <v>2.0280887574286228E-3</v>
      </c>
      <c r="BF382" s="35">
        <f t="shared" si="185"/>
        <v>2.3658563540434451E-3</v>
      </c>
      <c r="BG382" s="35">
        <f t="shared" si="186"/>
        <v>1.0385246840517734E-3</v>
      </c>
      <c r="BH382" s="35">
        <f t="shared" si="187"/>
        <v>1.9647475837641874E-3</v>
      </c>
      <c r="BJ382" s="31">
        <f>IFERROR(SUMIFS(Sales!$J$4:$J$2834,Sales!$B$4:$B$2834,$B382,Sales!$G$4:$G$2834,$D382),"")</f>
        <v>26595.9</v>
      </c>
      <c r="BK382" s="31">
        <f>IFERROR(SUMIFS(Sales!$M$4:$M$2834,Sales!$B$4:$B$2834,$B382,Sales!$G$4:$G$2834,$D382),"")</f>
        <v>17679</v>
      </c>
      <c r="BL382" s="31">
        <f>IFERROR(SUMIFS(Sales!$P$4:$P$2834,Sales!$B$4:$B$2834,$B382,Sales!$G$4:$G$2834,$D382),"")</f>
        <v>8439</v>
      </c>
      <c r="BM382" s="31">
        <f t="shared" si="188"/>
        <v>52713.9</v>
      </c>
      <c r="BP382" s="36">
        <f t="shared" si="189"/>
        <v>0.76984126984126988</v>
      </c>
      <c r="BQ382" s="36">
        <f t="shared" si="190"/>
        <v>0.23015873015873015</v>
      </c>
      <c r="BR382" s="36">
        <f t="shared" si="191"/>
        <v>0.52155172413793105</v>
      </c>
      <c r="BS382" s="36">
        <f t="shared" si="192"/>
        <v>0.47844827586206895</v>
      </c>
    </row>
    <row r="383" spans="1:82" x14ac:dyDescent="0.35">
      <c r="A383" s="8">
        <v>2020</v>
      </c>
      <c r="B383" s="9">
        <v>17860</v>
      </c>
      <c r="C383" s="10" t="s">
        <v>547</v>
      </c>
      <c r="D383" s="10" t="s">
        <v>163</v>
      </c>
      <c r="E383" s="10" t="s">
        <v>45</v>
      </c>
      <c r="F383" s="11" t="s">
        <v>25</v>
      </c>
      <c r="G383" s="11" t="s">
        <v>25</v>
      </c>
      <c r="H383" s="11" t="s">
        <v>25</v>
      </c>
      <c r="I383" s="11" t="s">
        <v>25</v>
      </c>
      <c r="J383" s="11" t="s">
        <v>25</v>
      </c>
      <c r="K383" s="12" t="s">
        <v>25</v>
      </c>
      <c r="L383" s="12" t="s">
        <v>25</v>
      </c>
      <c r="M383" s="12" t="s">
        <v>25</v>
      </c>
      <c r="N383" s="12" t="s">
        <v>25</v>
      </c>
      <c r="O383" s="12" t="s">
        <v>25</v>
      </c>
      <c r="P383" s="13" t="s">
        <v>25</v>
      </c>
      <c r="Q383" s="13" t="s">
        <v>25</v>
      </c>
      <c r="R383" s="13" t="s">
        <v>25</v>
      </c>
      <c r="S383" s="13" t="s">
        <v>25</v>
      </c>
      <c r="T383" s="13" t="s">
        <v>25</v>
      </c>
      <c r="U383" s="14" t="s">
        <v>25</v>
      </c>
      <c r="V383" s="14" t="s">
        <v>25</v>
      </c>
      <c r="W383" s="14" t="s">
        <v>25</v>
      </c>
      <c r="X383" s="14" t="s">
        <v>25</v>
      </c>
      <c r="Y383" s="14" t="s">
        <v>25</v>
      </c>
      <c r="Z383" s="11" t="s">
        <v>25</v>
      </c>
      <c r="AA383" s="11" t="s">
        <v>25</v>
      </c>
      <c r="AB383" s="11" t="s">
        <v>25</v>
      </c>
      <c r="AC383" s="11" t="s">
        <v>25</v>
      </c>
      <c r="AD383" s="11" t="s">
        <v>25</v>
      </c>
      <c r="AE383" s="11" t="s">
        <v>25</v>
      </c>
      <c r="AF383" s="11" t="s">
        <v>25</v>
      </c>
      <c r="AG383" s="11" t="s">
        <v>25</v>
      </c>
      <c r="AH383" s="11" t="s">
        <v>25</v>
      </c>
      <c r="AI383" s="11" t="s">
        <v>25</v>
      </c>
      <c r="AJ383" s="13" t="s">
        <v>25</v>
      </c>
      <c r="AK383" s="13" t="s">
        <v>25</v>
      </c>
      <c r="AL383" s="13" t="s">
        <v>25</v>
      </c>
      <c r="AM383" s="13" t="s">
        <v>25</v>
      </c>
      <c r="AN383" s="13" t="s">
        <v>25</v>
      </c>
      <c r="AO383" s="13" t="s">
        <v>25</v>
      </c>
      <c r="AP383" s="13" t="s">
        <v>25</v>
      </c>
      <c r="AQ383" s="13" t="s">
        <v>25</v>
      </c>
      <c r="AR383" s="13" t="s">
        <v>25</v>
      </c>
      <c r="AS383" s="13" t="s">
        <v>25</v>
      </c>
      <c r="AT383" s="15" t="s">
        <v>25</v>
      </c>
      <c r="AU383" s="15" t="s">
        <v>25</v>
      </c>
      <c r="AV383" s="15" t="s">
        <v>25</v>
      </c>
      <c r="AW383" s="15" t="s">
        <v>25</v>
      </c>
      <c r="AX383" s="10" t="s">
        <v>6</v>
      </c>
      <c r="AY383" s="10" t="str">
        <f>IFERROR(VLOOKUP(B383,Sales!$B$4:$H$2834,7,FALSE),"Not Found")</f>
        <v>Municipal</v>
      </c>
      <c r="AZ383" s="30">
        <f>IFERROR(SUMIFS(Sales!$K$4:$K$2834,Sales!$B$4:$B$2834,$B383,Sales!$G$4:$G$2834,$D383),"")</f>
        <v>122678</v>
      </c>
      <c r="BA383" s="30">
        <f>IFERROR(SUMIFS(Sales!$N$4:$N$2834,Sales!$B$4:$B$2834,$B383,Sales!$G$4:$G$2834,$D383),"")</f>
        <v>162667</v>
      </c>
      <c r="BB383" s="30">
        <f>IFERROR(SUMIFS(Sales!$Q$4:$Q$2834,Sales!$B$4:$B$2834,$B383,Sales!$G$4:$G$2834,$D383),"")</f>
        <v>199201</v>
      </c>
      <c r="BC383" s="30">
        <f t="shared" si="183"/>
        <v>484546</v>
      </c>
      <c r="BD383" s="33"/>
      <c r="BE383" s="35" t="str">
        <f t="shared" si="184"/>
        <v/>
      </c>
      <c r="BF383" s="35" t="str">
        <f t="shared" si="185"/>
        <v/>
      </c>
      <c r="BG383" s="35" t="str">
        <f t="shared" si="186"/>
        <v/>
      </c>
      <c r="BH383" s="35">
        <f t="shared" si="187"/>
        <v>0</v>
      </c>
      <c r="BJ383" s="31">
        <f>IFERROR(SUMIFS(Sales!$J$4:$J$2834,Sales!$B$4:$B$2834,$B383,Sales!$G$4:$G$2834,$D383),"")</f>
        <v>17934.7</v>
      </c>
      <c r="BK383" s="31">
        <f>IFERROR(SUMIFS(Sales!$M$4:$M$2834,Sales!$B$4:$B$2834,$B383,Sales!$G$4:$G$2834,$D383),"")</f>
        <v>21021.599999999999</v>
      </c>
      <c r="BL383" s="31">
        <f>IFERROR(SUMIFS(Sales!$P$4:$P$2834,Sales!$B$4:$B$2834,$B383,Sales!$G$4:$G$2834,$D383),"")</f>
        <v>19902</v>
      </c>
      <c r="BM383" s="31">
        <f t="shared" si="188"/>
        <v>58858.3</v>
      </c>
      <c r="BP383" s="36" t="str">
        <f t="shared" si="189"/>
        <v/>
      </c>
      <c r="BQ383" s="36" t="str">
        <f t="shared" si="190"/>
        <v/>
      </c>
      <c r="BR383" s="36" t="str">
        <f t="shared" si="191"/>
        <v/>
      </c>
      <c r="BS383" s="36" t="str">
        <f t="shared" si="192"/>
        <v/>
      </c>
    </row>
    <row r="384" spans="1:82" x14ac:dyDescent="0.35">
      <c r="A384" s="8">
        <v>2020</v>
      </c>
      <c r="B384" s="9">
        <v>18019</v>
      </c>
      <c r="C384" s="10" t="s">
        <v>548</v>
      </c>
      <c r="D384" s="10" t="s">
        <v>35</v>
      </c>
      <c r="E384" s="10" t="s">
        <v>36</v>
      </c>
      <c r="F384" s="11" t="s">
        <v>25</v>
      </c>
      <c r="G384" s="11" t="s">
        <v>25</v>
      </c>
      <c r="H384" s="11" t="s">
        <v>25</v>
      </c>
      <c r="I384" s="11" t="s">
        <v>25</v>
      </c>
      <c r="J384" s="11" t="s">
        <v>25</v>
      </c>
      <c r="K384" s="12" t="s">
        <v>25</v>
      </c>
      <c r="L384" s="12" t="s">
        <v>25</v>
      </c>
      <c r="M384" s="12" t="s">
        <v>25</v>
      </c>
      <c r="N384" s="12" t="s">
        <v>25</v>
      </c>
      <c r="O384" s="12" t="s">
        <v>25</v>
      </c>
      <c r="P384" s="13" t="s">
        <v>25</v>
      </c>
      <c r="Q384" s="13" t="s">
        <v>25</v>
      </c>
      <c r="R384" s="13" t="s">
        <v>25</v>
      </c>
      <c r="S384" s="13" t="s">
        <v>25</v>
      </c>
      <c r="T384" s="13" t="s">
        <v>25</v>
      </c>
      <c r="U384" s="14" t="s">
        <v>25</v>
      </c>
      <c r="V384" s="14" t="s">
        <v>25</v>
      </c>
      <c r="W384" s="14" t="s">
        <v>25</v>
      </c>
      <c r="X384" s="14" t="s">
        <v>25</v>
      </c>
      <c r="Y384" s="14" t="s">
        <v>25</v>
      </c>
      <c r="Z384" s="11" t="s">
        <v>25</v>
      </c>
      <c r="AA384" s="11" t="s">
        <v>25</v>
      </c>
      <c r="AB384" s="11" t="s">
        <v>25</v>
      </c>
      <c r="AC384" s="11" t="s">
        <v>25</v>
      </c>
      <c r="AD384" s="11" t="s">
        <v>25</v>
      </c>
      <c r="AE384" s="11" t="s">
        <v>25</v>
      </c>
      <c r="AF384" s="11" t="s">
        <v>25</v>
      </c>
      <c r="AG384" s="11" t="s">
        <v>25</v>
      </c>
      <c r="AH384" s="11" t="s">
        <v>25</v>
      </c>
      <c r="AI384" s="11" t="s">
        <v>25</v>
      </c>
      <c r="AJ384" s="13" t="s">
        <v>25</v>
      </c>
      <c r="AK384" s="13" t="s">
        <v>25</v>
      </c>
      <c r="AL384" s="13" t="s">
        <v>25</v>
      </c>
      <c r="AM384" s="13" t="s">
        <v>25</v>
      </c>
      <c r="AN384" s="13" t="s">
        <v>25</v>
      </c>
      <c r="AO384" s="13" t="s">
        <v>25</v>
      </c>
      <c r="AP384" s="13" t="s">
        <v>25</v>
      </c>
      <c r="AQ384" s="13" t="s">
        <v>25</v>
      </c>
      <c r="AR384" s="13" t="s">
        <v>25</v>
      </c>
      <c r="AS384" s="13" t="s">
        <v>25</v>
      </c>
      <c r="AT384" s="15" t="s">
        <v>25</v>
      </c>
      <c r="AU384" s="15" t="s">
        <v>25</v>
      </c>
      <c r="AV384" s="15" t="s">
        <v>25</v>
      </c>
      <c r="AW384" s="15" t="s">
        <v>25</v>
      </c>
      <c r="AX384" s="10" t="s">
        <v>6</v>
      </c>
      <c r="AY384" s="10" t="str">
        <f>IFERROR(VLOOKUP(B384,Sales!$B$4:$H$2834,7,FALSE),"Not Found")</f>
        <v>Cooperative</v>
      </c>
      <c r="AZ384" s="30">
        <f>IFERROR(SUMIFS(Sales!$K$4:$K$2834,Sales!$B$4:$B$2834,$B384,Sales!$G$4:$G$2834,$D384),"")</f>
        <v>390775</v>
      </c>
      <c r="BA384" s="30">
        <f>IFERROR(SUMIFS(Sales!$N$4:$N$2834,Sales!$B$4:$B$2834,$B384,Sales!$G$4:$G$2834,$D384),"")</f>
        <v>92953</v>
      </c>
      <c r="BB384" s="30">
        <f>IFERROR(SUMIFS(Sales!$Q$4:$Q$2834,Sales!$B$4:$B$2834,$B384,Sales!$G$4:$G$2834,$D384),"")</f>
        <v>41758</v>
      </c>
      <c r="BC384" s="30">
        <f t="shared" si="183"/>
        <v>525486</v>
      </c>
      <c r="BD384" s="33"/>
      <c r="BE384" s="35" t="str">
        <f t="shared" si="184"/>
        <v/>
      </c>
      <c r="BF384" s="35" t="str">
        <f t="shared" si="185"/>
        <v/>
      </c>
      <c r="BG384" s="35" t="str">
        <f t="shared" si="186"/>
        <v/>
      </c>
      <c r="BH384" s="35">
        <f t="shared" si="187"/>
        <v>0</v>
      </c>
      <c r="BJ384" s="31">
        <f>IFERROR(SUMIFS(Sales!$J$4:$J$2834,Sales!$B$4:$B$2834,$B384,Sales!$G$4:$G$2834,$D384),"")</f>
        <v>46124.6</v>
      </c>
      <c r="BK384" s="31">
        <f>IFERROR(SUMIFS(Sales!$M$4:$M$2834,Sales!$B$4:$B$2834,$B384,Sales!$G$4:$G$2834,$D384),"")</f>
        <v>9985.6</v>
      </c>
      <c r="BL384" s="31">
        <f>IFERROR(SUMIFS(Sales!$P$4:$P$2834,Sales!$B$4:$B$2834,$B384,Sales!$G$4:$G$2834,$D384),"")</f>
        <v>3836.9</v>
      </c>
      <c r="BM384" s="31">
        <f t="shared" si="188"/>
        <v>59947.1</v>
      </c>
      <c r="BP384" s="36" t="str">
        <f t="shared" si="189"/>
        <v/>
      </c>
      <c r="BQ384" s="36" t="str">
        <f t="shared" si="190"/>
        <v/>
      </c>
      <c r="BR384" s="36" t="str">
        <f t="shared" si="191"/>
        <v/>
      </c>
      <c r="BS384" s="36" t="str">
        <f t="shared" si="192"/>
        <v/>
      </c>
    </row>
    <row r="385" spans="1:82" x14ac:dyDescent="0.35">
      <c r="A385" s="8">
        <v>2020</v>
      </c>
      <c r="B385" s="9">
        <v>18047</v>
      </c>
      <c r="C385" s="10" t="s">
        <v>549</v>
      </c>
      <c r="D385" s="10" t="s">
        <v>35</v>
      </c>
      <c r="E385" s="10" t="s">
        <v>36</v>
      </c>
      <c r="F385" s="11" t="s">
        <v>25</v>
      </c>
      <c r="G385" s="11" t="s">
        <v>25</v>
      </c>
      <c r="H385" s="11" t="s">
        <v>25</v>
      </c>
      <c r="I385" s="11" t="s">
        <v>25</v>
      </c>
      <c r="J385" s="11" t="s">
        <v>25</v>
      </c>
      <c r="K385" s="12" t="s">
        <v>25</v>
      </c>
      <c r="L385" s="12" t="s">
        <v>25</v>
      </c>
      <c r="M385" s="12" t="s">
        <v>25</v>
      </c>
      <c r="N385" s="12" t="s">
        <v>25</v>
      </c>
      <c r="O385" s="12" t="s">
        <v>25</v>
      </c>
      <c r="P385" s="13" t="s">
        <v>25</v>
      </c>
      <c r="Q385" s="13" t="s">
        <v>25</v>
      </c>
      <c r="R385" s="13" t="s">
        <v>25</v>
      </c>
      <c r="S385" s="13" t="s">
        <v>25</v>
      </c>
      <c r="T385" s="13" t="s">
        <v>25</v>
      </c>
      <c r="U385" s="14" t="s">
        <v>25</v>
      </c>
      <c r="V385" s="14" t="s">
        <v>25</v>
      </c>
      <c r="W385" s="14" t="s">
        <v>25</v>
      </c>
      <c r="X385" s="14" t="s">
        <v>25</v>
      </c>
      <c r="Y385" s="14" t="s">
        <v>25</v>
      </c>
      <c r="Z385" s="11" t="s">
        <v>25</v>
      </c>
      <c r="AA385" s="11" t="s">
        <v>25</v>
      </c>
      <c r="AB385" s="11" t="s">
        <v>25</v>
      </c>
      <c r="AC385" s="11" t="s">
        <v>25</v>
      </c>
      <c r="AD385" s="11" t="s">
        <v>25</v>
      </c>
      <c r="AE385" s="11" t="s">
        <v>25</v>
      </c>
      <c r="AF385" s="11" t="s">
        <v>25</v>
      </c>
      <c r="AG385" s="11" t="s">
        <v>25</v>
      </c>
      <c r="AH385" s="11" t="s">
        <v>25</v>
      </c>
      <c r="AI385" s="11" t="s">
        <v>25</v>
      </c>
      <c r="AJ385" s="13" t="s">
        <v>25</v>
      </c>
      <c r="AK385" s="13" t="s">
        <v>25</v>
      </c>
      <c r="AL385" s="13" t="s">
        <v>25</v>
      </c>
      <c r="AM385" s="13" t="s">
        <v>25</v>
      </c>
      <c r="AN385" s="13" t="s">
        <v>25</v>
      </c>
      <c r="AO385" s="13" t="s">
        <v>25</v>
      </c>
      <c r="AP385" s="13" t="s">
        <v>25</v>
      </c>
      <c r="AQ385" s="13" t="s">
        <v>25</v>
      </c>
      <c r="AR385" s="13" t="s">
        <v>25</v>
      </c>
      <c r="AS385" s="13" t="s">
        <v>25</v>
      </c>
      <c r="AT385" s="15" t="s">
        <v>25</v>
      </c>
      <c r="AU385" s="15" t="s">
        <v>25</v>
      </c>
      <c r="AV385" s="15" t="s">
        <v>25</v>
      </c>
      <c r="AW385" s="15" t="s">
        <v>25</v>
      </c>
      <c r="AX385" s="10" t="s">
        <v>6</v>
      </c>
      <c r="AY385" s="10" t="str">
        <f>IFERROR(VLOOKUP(B385,Sales!$B$4:$H$2834,7,FALSE),"Not Found")</f>
        <v>Cooperative</v>
      </c>
      <c r="AZ385" s="30">
        <f>IFERROR(SUMIFS(Sales!$K$4:$K$2834,Sales!$B$4:$B$2834,$B385,Sales!$G$4:$G$2834,$D385),"")</f>
        <v>123384</v>
      </c>
      <c r="BA385" s="30">
        <f>IFERROR(SUMIFS(Sales!$N$4:$N$2834,Sales!$B$4:$B$2834,$B385,Sales!$G$4:$G$2834,$D385),"")</f>
        <v>70983</v>
      </c>
      <c r="BB385" s="30">
        <f>IFERROR(SUMIFS(Sales!$Q$4:$Q$2834,Sales!$B$4:$B$2834,$B385,Sales!$G$4:$G$2834,$D385),"")</f>
        <v>96749</v>
      </c>
      <c r="BC385" s="30">
        <f t="shared" si="183"/>
        <v>291116</v>
      </c>
      <c r="BD385" s="33"/>
      <c r="BE385" s="35" t="str">
        <f t="shared" si="184"/>
        <v/>
      </c>
      <c r="BF385" s="35" t="str">
        <f t="shared" si="185"/>
        <v/>
      </c>
      <c r="BG385" s="35" t="str">
        <f t="shared" si="186"/>
        <v/>
      </c>
      <c r="BH385" s="35">
        <f t="shared" si="187"/>
        <v>0</v>
      </c>
      <c r="BJ385" s="31">
        <f>IFERROR(SUMIFS(Sales!$J$4:$J$2834,Sales!$B$4:$B$2834,$B385,Sales!$G$4:$G$2834,$D385),"")</f>
        <v>17961.900000000001</v>
      </c>
      <c r="BK385" s="31">
        <f>IFERROR(SUMIFS(Sales!$M$4:$M$2834,Sales!$B$4:$B$2834,$B385,Sales!$G$4:$G$2834,$D385),"")</f>
        <v>8768.9</v>
      </c>
      <c r="BL385" s="31">
        <f>IFERROR(SUMIFS(Sales!$P$4:$P$2834,Sales!$B$4:$B$2834,$B385,Sales!$G$4:$G$2834,$D385),"")</f>
        <v>9286.7000000000007</v>
      </c>
      <c r="BM385" s="31">
        <f t="shared" si="188"/>
        <v>36017.5</v>
      </c>
      <c r="BP385" s="36" t="str">
        <f t="shared" si="189"/>
        <v/>
      </c>
      <c r="BQ385" s="36" t="str">
        <f t="shared" si="190"/>
        <v/>
      </c>
      <c r="BR385" s="36" t="str">
        <f t="shared" si="191"/>
        <v/>
      </c>
      <c r="BS385" s="36" t="str">
        <f t="shared" si="192"/>
        <v/>
      </c>
    </row>
    <row r="386" spans="1:82" x14ac:dyDescent="0.35">
      <c r="A386" s="8">
        <v>2020</v>
      </c>
      <c r="B386" s="9">
        <v>18252</v>
      </c>
      <c r="C386" s="10" t="s">
        <v>550</v>
      </c>
      <c r="D386" s="10" t="s">
        <v>70</v>
      </c>
      <c r="E386" s="10" t="s">
        <v>45</v>
      </c>
      <c r="F386" s="11">
        <v>472</v>
      </c>
      <c r="G386" s="11">
        <v>1525</v>
      </c>
      <c r="H386" s="11" t="s">
        <v>25</v>
      </c>
      <c r="I386" s="11" t="s">
        <v>25</v>
      </c>
      <c r="J386" s="11">
        <v>1997</v>
      </c>
      <c r="K386" s="12">
        <v>0.01</v>
      </c>
      <c r="L386" s="12">
        <v>0.376</v>
      </c>
      <c r="M386" s="12" t="s">
        <v>25</v>
      </c>
      <c r="N386" s="12" t="s">
        <v>25</v>
      </c>
      <c r="O386" s="12">
        <v>0.38600000000000001</v>
      </c>
      <c r="P386" s="13">
        <v>3879</v>
      </c>
      <c r="Q386" s="13">
        <v>24514</v>
      </c>
      <c r="R386" s="13" t="s">
        <v>25</v>
      </c>
      <c r="S386" s="13" t="s">
        <v>25</v>
      </c>
      <c r="T386" s="13">
        <v>28393</v>
      </c>
      <c r="U386" s="14">
        <v>5.0000000000000001E-3</v>
      </c>
      <c r="V386" s="14">
        <v>0.34200000000000003</v>
      </c>
      <c r="W386" s="14" t="s">
        <v>25</v>
      </c>
      <c r="X386" s="14" t="s">
        <v>25</v>
      </c>
      <c r="Y386" s="14">
        <v>0.34699999999999998</v>
      </c>
      <c r="Z386" s="11">
        <v>63</v>
      </c>
      <c r="AA386" s="11">
        <v>154</v>
      </c>
      <c r="AB386" s="11" t="s">
        <v>25</v>
      </c>
      <c r="AC386" s="11" t="s">
        <v>25</v>
      </c>
      <c r="AD386" s="11">
        <v>217</v>
      </c>
      <c r="AE386" s="11">
        <v>25</v>
      </c>
      <c r="AF386" s="11">
        <v>84</v>
      </c>
      <c r="AG386" s="11" t="s">
        <v>25</v>
      </c>
      <c r="AH386" s="11" t="s">
        <v>25</v>
      </c>
      <c r="AI386" s="11">
        <v>109</v>
      </c>
      <c r="AJ386" s="13">
        <v>63</v>
      </c>
      <c r="AK386" s="13">
        <v>154</v>
      </c>
      <c r="AL386" s="13" t="s">
        <v>25</v>
      </c>
      <c r="AM386" s="13" t="s">
        <v>25</v>
      </c>
      <c r="AN386" s="13">
        <v>217</v>
      </c>
      <c r="AO386" s="13">
        <v>25</v>
      </c>
      <c r="AP386" s="13">
        <v>84</v>
      </c>
      <c r="AQ386" s="13" t="s">
        <v>25</v>
      </c>
      <c r="AR386" s="13" t="s">
        <v>25</v>
      </c>
      <c r="AS386" s="13">
        <v>109</v>
      </c>
      <c r="AT386" s="15">
        <v>10.49</v>
      </c>
      <c r="AU386" s="15">
        <v>16.64</v>
      </c>
      <c r="AV386" s="15" t="s">
        <v>25</v>
      </c>
      <c r="AW386" s="15" t="s">
        <v>25</v>
      </c>
      <c r="AX386" s="10" t="s">
        <v>6</v>
      </c>
      <c r="AY386" s="10" t="str">
        <f>IFERROR(VLOOKUP(B386,Sales!$B$4:$H$2834,7,FALSE),"Not Found")</f>
        <v>Municipal</v>
      </c>
      <c r="AZ386" s="30">
        <f>IFERROR(SUMIFS(Sales!$K$4:$K$2834,Sales!$B$4:$B$2834,$B386,Sales!$G$4:$G$2834,$D386),"")</f>
        <v>50019</v>
      </c>
      <c r="BA386" s="30">
        <f>IFERROR(SUMIFS(Sales!$N$4:$N$2834,Sales!$B$4:$B$2834,$B386,Sales!$G$4:$G$2834,$D386),"")</f>
        <v>32513</v>
      </c>
      <c r="BB386" s="30">
        <f>IFERROR(SUMIFS(Sales!$Q$4:$Q$2834,Sales!$B$4:$B$2834,$B386,Sales!$G$4:$G$2834,$D386),"")</f>
        <v>122616</v>
      </c>
      <c r="BC386" s="30">
        <f t="shared" si="183"/>
        <v>205148</v>
      </c>
      <c r="BD386" s="33"/>
      <c r="BE386" s="35">
        <f t="shared" si="184"/>
        <v>9.4364141626182042E-3</v>
      </c>
      <c r="BF386" s="35">
        <f t="shared" si="185"/>
        <v>4.6904315196998121E-2</v>
      </c>
      <c r="BG386" s="35" t="str">
        <f t="shared" si="186"/>
        <v/>
      </c>
      <c r="BH386" s="35">
        <f t="shared" si="187"/>
        <v>9.7344356269619976E-3</v>
      </c>
      <c r="BJ386" s="31">
        <f>IFERROR(SUMIFS(Sales!$J$4:$J$2834,Sales!$B$4:$B$2834,$B386,Sales!$G$4:$G$2834,$D386),"")</f>
        <v>7179</v>
      </c>
      <c r="BK386" s="31">
        <f>IFERROR(SUMIFS(Sales!$M$4:$M$2834,Sales!$B$4:$B$2834,$B386,Sales!$G$4:$G$2834,$D386),"")</f>
        <v>5522</v>
      </c>
      <c r="BL386" s="31">
        <f>IFERROR(SUMIFS(Sales!$P$4:$P$2834,Sales!$B$4:$B$2834,$B386,Sales!$G$4:$G$2834,$D386),"")</f>
        <v>12970</v>
      </c>
      <c r="BM386" s="31">
        <f t="shared" si="188"/>
        <v>25671</v>
      </c>
      <c r="BP386" s="36">
        <f t="shared" si="189"/>
        <v>0.71590909090909094</v>
      </c>
      <c r="BQ386" s="36">
        <f t="shared" si="190"/>
        <v>0.28409090909090912</v>
      </c>
      <c r="BR386" s="36" t="str">
        <f t="shared" si="191"/>
        <v/>
      </c>
      <c r="BS386" s="36" t="str">
        <f t="shared" si="192"/>
        <v/>
      </c>
    </row>
    <row r="387" spans="1:82" x14ac:dyDescent="0.35">
      <c r="A387" s="8">
        <v>2020</v>
      </c>
      <c r="B387" s="9">
        <v>18280</v>
      </c>
      <c r="C387" s="10" t="s">
        <v>551</v>
      </c>
      <c r="D387" s="10" t="s">
        <v>48</v>
      </c>
      <c r="E387" s="10" t="s">
        <v>92</v>
      </c>
      <c r="F387" s="11">
        <v>61.94</v>
      </c>
      <c r="G387" s="11" t="s">
        <v>25</v>
      </c>
      <c r="H387" s="11">
        <v>2001</v>
      </c>
      <c r="I387" s="11" t="s">
        <v>25</v>
      </c>
      <c r="J387" s="11">
        <v>2062.94</v>
      </c>
      <c r="K387" s="12">
        <v>1.85</v>
      </c>
      <c r="L387" s="12" t="s">
        <v>25</v>
      </c>
      <c r="M387" s="12">
        <v>20</v>
      </c>
      <c r="N387" s="12" t="s">
        <v>25</v>
      </c>
      <c r="O387" s="12">
        <v>21.85</v>
      </c>
      <c r="P387" s="13">
        <v>619.4</v>
      </c>
      <c r="Q387" s="13" t="s">
        <v>25</v>
      </c>
      <c r="R387" s="13">
        <v>20010</v>
      </c>
      <c r="S387" s="13" t="s">
        <v>25</v>
      </c>
      <c r="T387" s="13">
        <v>20629.400000000001</v>
      </c>
      <c r="U387" s="14">
        <v>0.39</v>
      </c>
      <c r="V387" s="14" t="s">
        <v>25</v>
      </c>
      <c r="W387" s="14">
        <v>20</v>
      </c>
      <c r="X387" s="14" t="s">
        <v>25</v>
      </c>
      <c r="Y387" s="14">
        <v>20.39</v>
      </c>
      <c r="Z387" s="11">
        <v>29</v>
      </c>
      <c r="AA387" s="11" t="s">
        <v>25</v>
      </c>
      <c r="AB387" s="11">
        <v>0</v>
      </c>
      <c r="AC387" s="11" t="s">
        <v>25</v>
      </c>
      <c r="AD387" s="11">
        <v>29</v>
      </c>
      <c r="AE387" s="11">
        <v>2</v>
      </c>
      <c r="AF387" s="11" t="s">
        <v>25</v>
      </c>
      <c r="AG387" s="11">
        <v>124</v>
      </c>
      <c r="AH387" s="11" t="s">
        <v>25</v>
      </c>
      <c r="AI387" s="11">
        <v>126</v>
      </c>
      <c r="AJ387" s="13">
        <v>29</v>
      </c>
      <c r="AK387" s="13" t="s">
        <v>25</v>
      </c>
      <c r="AL387" s="13">
        <v>0</v>
      </c>
      <c r="AM387" s="13" t="s">
        <v>25</v>
      </c>
      <c r="AN387" s="13">
        <v>29</v>
      </c>
      <c r="AO387" s="13">
        <v>2</v>
      </c>
      <c r="AP387" s="13" t="s">
        <v>25</v>
      </c>
      <c r="AQ387" s="13">
        <v>124</v>
      </c>
      <c r="AR387" s="13" t="s">
        <v>25</v>
      </c>
      <c r="AS387" s="13">
        <v>126</v>
      </c>
      <c r="AT387" s="15">
        <v>10</v>
      </c>
      <c r="AU387" s="15" t="s">
        <v>25</v>
      </c>
      <c r="AV387" s="15">
        <v>10</v>
      </c>
      <c r="AW387" s="15">
        <v>10</v>
      </c>
      <c r="AX387" s="10" t="s">
        <v>6</v>
      </c>
      <c r="AY387" s="10" t="str">
        <f>IFERROR(VLOOKUP(B387,Sales!$B$4:$H$2834,7,FALSE),"Not Found")</f>
        <v>Cooperative</v>
      </c>
      <c r="AZ387" s="30">
        <f>IFERROR(SUMIFS(Sales!$K$4:$K$2834,Sales!$B$4:$B$2834,$B387,Sales!$G$4:$G$2834,$D387),"")</f>
        <v>404610</v>
      </c>
      <c r="BA387" s="30">
        <f>IFERROR(SUMIFS(Sales!$N$4:$N$2834,Sales!$B$4:$B$2834,$B387,Sales!$G$4:$G$2834,$D387),"")</f>
        <v>458145</v>
      </c>
      <c r="BB387" s="30">
        <f>IFERROR(SUMIFS(Sales!$Q$4:$Q$2834,Sales!$B$4:$B$2834,$B387,Sales!$G$4:$G$2834,$D387),"")</f>
        <v>54029</v>
      </c>
      <c r="BC387" s="30">
        <f t="shared" si="183"/>
        <v>916784</v>
      </c>
      <c r="BD387" s="33"/>
      <c r="BE387" s="35">
        <f t="shared" si="184"/>
        <v>1.5308568745211437E-4</v>
      </c>
      <c r="BF387" s="35" t="str">
        <f t="shared" si="185"/>
        <v/>
      </c>
      <c r="BG387" s="35">
        <f t="shared" si="186"/>
        <v>3.7035666031205464E-2</v>
      </c>
      <c r="BH387" s="35">
        <f t="shared" si="187"/>
        <v>2.2501919754271452E-3</v>
      </c>
      <c r="BJ387" s="31">
        <f>IFERROR(SUMIFS(Sales!$J$4:$J$2834,Sales!$B$4:$B$2834,$B387,Sales!$G$4:$G$2834,$D387),"")</f>
        <v>53104</v>
      </c>
      <c r="BK387" s="31">
        <f>IFERROR(SUMIFS(Sales!$M$4:$M$2834,Sales!$B$4:$B$2834,$B387,Sales!$G$4:$G$2834,$D387),"")</f>
        <v>47526</v>
      </c>
      <c r="BL387" s="31">
        <f>IFERROR(SUMIFS(Sales!$P$4:$P$2834,Sales!$B$4:$B$2834,$B387,Sales!$G$4:$G$2834,$D387),"")</f>
        <v>4562</v>
      </c>
      <c r="BM387" s="31">
        <f t="shared" si="188"/>
        <v>105192</v>
      </c>
      <c r="BP387" s="36">
        <f t="shared" si="189"/>
        <v>0.93548387096774188</v>
      </c>
      <c r="BQ387" s="36">
        <f t="shared" si="190"/>
        <v>6.4516129032258063E-2</v>
      </c>
      <c r="BR387" s="36" t="str">
        <f t="shared" si="191"/>
        <v/>
      </c>
      <c r="BS387" s="36" t="str">
        <f t="shared" si="192"/>
        <v/>
      </c>
    </row>
    <row r="388" spans="1:82" x14ac:dyDescent="0.35">
      <c r="A388" s="8">
        <v>2020</v>
      </c>
      <c r="B388" s="9">
        <v>18304</v>
      </c>
      <c r="C388" s="10" t="s">
        <v>552</v>
      </c>
      <c r="D388" s="10" t="s">
        <v>118</v>
      </c>
      <c r="E388" s="10" t="s">
        <v>119</v>
      </c>
      <c r="F388" s="11">
        <v>124</v>
      </c>
      <c r="G388" s="11" t="s">
        <v>25</v>
      </c>
      <c r="H388" s="11" t="s">
        <v>25</v>
      </c>
      <c r="I388" s="11" t="s">
        <v>25</v>
      </c>
      <c r="J388" s="11">
        <v>124</v>
      </c>
      <c r="K388" s="12">
        <v>1.2E-2</v>
      </c>
      <c r="L388" s="12" t="s">
        <v>25</v>
      </c>
      <c r="M388" s="12" t="s">
        <v>25</v>
      </c>
      <c r="N388" s="12" t="s">
        <v>25</v>
      </c>
      <c r="O388" s="12">
        <v>1.2E-2</v>
      </c>
      <c r="P388" s="13">
        <v>2480</v>
      </c>
      <c r="Q388" s="13" t="s">
        <v>25</v>
      </c>
      <c r="R388" s="13" t="s">
        <v>25</v>
      </c>
      <c r="S388" s="13" t="s">
        <v>25</v>
      </c>
      <c r="T388" s="13">
        <v>2480</v>
      </c>
      <c r="U388" s="14">
        <v>1.2E-2</v>
      </c>
      <c r="V388" s="14" t="s">
        <v>25</v>
      </c>
      <c r="W388" s="14" t="s">
        <v>25</v>
      </c>
      <c r="X388" s="14" t="s">
        <v>25</v>
      </c>
      <c r="Y388" s="14">
        <v>1.2E-2</v>
      </c>
      <c r="Z388" s="11">
        <v>6</v>
      </c>
      <c r="AA388" s="11" t="s">
        <v>25</v>
      </c>
      <c r="AB388" s="11" t="s">
        <v>25</v>
      </c>
      <c r="AC388" s="11" t="s">
        <v>25</v>
      </c>
      <c r="AD388" s="11">
        <v>6</v>
      </c>
      <c r="AE388" s="11">
        <v>2</v>
      </c>
      <c r="AF388" s="11" t="s">
        <v>25</v>
      </c>
      <c r="AG388" s="11">
        <v>187</v>
      </c>
      <c r="AH388" s="11" t="s">
        <v>25</v>
      </c>
      <c r="AI388" s="11">
        <v>189</v>
      </c>
      <c r="AJ388" s="13">
        <v>6</v>
      </c>
      <c r="AK388" s="13" t="s">
        <v>25</v>
      </c>
      <c r="AL388" s="13" t="s">
        <v>25</v>
      </c>
      <c r="AM388" s="13" t="s">
        <v>25</v>
      </c>
      <c r="AN388" s="13">
        <v>6</v>
      </c>
      <c r="AO388" s="13">
        <v>2</v>
      </c>
      <c r="AP388" s="13" t="s">
        <v>25</v>
      </c>
      <c r="AQ388" s="13">
        <v>187</v>
      </c>
      <c r="AR388" s="13" t="s">
        <v>25</v>
      </c>
      <c r="AS388" s="13">
        <v>189</v>
      </c>
      <c r="AT388" s="15">
        <v>20</v>
      </c>
      <c r="AU388" s="15" t="s">
        <v>25</v>
      </c>
      <c r="AV388" s="15">
        <v>1</v>
      </c>
      <c r="AW388" s="15" t="s">
        <v>25</v>
      </c>
      <c r="AX388" s="10" t="s">
        <v>6</v>
      </c>
      <c r="AY388" s="10" t="str">
        <f>IFERROR(VLOOKUP(B388,Sales!$B$4:$H$2834,7,FALSE),"Not Found")</f>
        <v>Cooperative</v>
      </c>
      <c r="AZ388" s="30">
        <f>IFERROR(SUMIFS(Sales!$K$4:$K$2834,Sales!$B$4:$B$2834,$B388,Sales!$G$4:$G$2834,$D388),"")</f>
        <v>2529176</v>
      </c>
      <c r="BA388" s="30">
        <f>IFERROR(SUMIFS(Sales!$N$4:$N$2834,Sales!$B$4:$B$2834,$B388,Sales!$G$4:$G$2834,$D388),"")</f>
        <v>235762</v>
      </c>
      <c r="BB388" s="30">
        <f>IFERROR(SUMIFS(Sales!$Q$4:$Q$2834,Sales!$B$4:$B$2834,$B388,Sales!$G$4:$G$2834,$D388),"")</f>
        <v>870325</v>
      </c>
      <c r="BC388" s="30">
        <f t="shared" si="183"/>
        <v>3635263</v>
      </c>
      <c r="BD388" s="33"/>
      <c r="BE388" s="35">
        <f t="shared" si="184"/>
        <v>4.9027825663378112E-5</v>
      </c>
      <c r="BF388" s="35" t="str">
        <f t="shared" si="185"/>
        <v/>
      </c>
      <c r="BG388" s="35" t="str">
        <f t="shared" si="186"/>
        <v/>
      </c>
      <c r="BH388" s="35">
        <f t="shared" si="187"/>
        <v>3.4110324342420343E-5</v>
      </c>
      <c r="BJ388" s="31">
        <f>IFERROR(SUMIFS(Sales!$J$4:$J$2834,Sales!$B$4:$B$2834,$B388,Sales!$G$4:$G$2834,$D388),"")</f>
        <v>309379</v>
      </c>
      <c r="BK388" s="31">
        <f>IFERROR(SUMIFS(Sales!$M$4:$M$2834,Sales!$B$4:$B$2834,$B388,Sales!$G$4:$G$2834,$D388),"")</f>
        <v>32708</v>
      </c>
      <c r="BL388" s="31">
        <f>IFERROR(SUMIFS(Sales!$P$4:$P$2834,Sales!$B$4:$B$2834,$B388,Sales!$G$4:$G$2834,$D388),"")</f>
        <v>71707</v>
      </c>
      <c r="BM388" s="31">
        <f t="shared" si="188"/>
        <v>413794</v>
      </c>
      <c r="BP388" s="36">
        <f t="shared" si="189"/>
        <v>0.75</v>
      </c>
      <c r="BQ388" s="36">
        <f t="shared" si="190"/>
        <v>0.25</v>
      </c>
      <c r="BR388" s="36" t="str">
        <f t="shared" si="191"/>
        <v/>
      </c>
      <c r="BS388" s="36" t="str">
        <f t="shared" si="192"/>
        <v/>
      </c>
    </row>
    <row r="389" spans="1:82" x14ac:dyDescent="0.35">
      <c r="A389" s="8">
        <v>2020</v>
      </c>
      <c r="B389" s="9">
        <v>18339</v>
      </c>
      <c r="C389" s="10" t="s">
        <v>553</v>
      </c>
      <c r="D389" s="10" t="s">
        <v>87</v>
      </c>
      <c r="E389" s="10" t="s">
        <v>88</v>
      </c>
      <c r="F389" s="11">
        <v>12664</v>
      </c>
      <c r="G389" s="11" t="s">
        <v>25</v>
      </c>
      <c r="H389" s="11" t="s">
        <v>25</v>
      </c>
      <c r="I389" s="11" t="s">
        <v>25</v>
      </c>
      <c r="J389" s="11">
        <v>12664</v>
      </c>
      <c r="K389" s="12">
        <v>0.04</v>
      </c>
      <c r="L389" s="12" t="s">
        <v>25</v>
      </c>
      <c r="M389" s="12" t="s">
        <v>25</v>
      </c>
      <c r="N389" s="12" t="s">
        <v>25</v>
      </c>
      <c r="O389" s="12">
        <v>0.04</v>
      </c>
      <c r="P389" s="13">
        <v>43632</v>
      </c>
      <c r="Q389" s="13" t="s">
        <v>25</v>
      </c>
      <c r="R389" s="13" t="s">
        <v>25</v>
      </c>
      <c r="S389" s="13" t="s">
        <v>25</v>
      </c>
      <c r="T389" s="13">
        <v>43632</v>
      </c>
      <c r="U389" s="14">
        <v>0.02</v>
      </c>
      <c r="V389" s="14" t="s">
        <v>25</v>
      </c>
      <c r="W389" s="14" t="s">
        <v>25</v>
      </c>
      <c r="X389" s="14" t="s">
        <v>25</v>
      </c>
      <c r="Y389" s="14">
        <v>0.02</v>
      </c>
      <c r="Z389" s="11">
        <v>18</v>
      </c>
      <c r="AA389" s="11" t="s">
        <v>25</v>
      </c>
      <c r="AB389" s="11" t="s">
        <v>25</v>
      </c>
      <c r="AC389" s="11" t="s">
        <v>25</v>
      </c>
      <c r="AD389" s="11">
        <v>18</v>
      </c>
      <c r="AE389" s="11">
        <v>214</v>
      </c>
      <c r="AF389" s="11" t="s">
        <v>25</v>
      </c>
      <c r="AG389" s="11" t="s">
        <v>25</v>
      </c>
      <c r="AH389" s="11" t="s">
        <v>25</v>
      </c>
      <c r="AI389" s="11">
        <v>214</v>
      </c>
      <c r="AJ389" s="13">
        <v>305</v>
      </c>
      <c r="AK389" s="13" t="s">
        <v>25</v>
      </c>
      <c r="AL389" s="13" t="s">
        <v>25</v>
      </c>
      <c r="AM389" s="13" t="s">
        <v>25</v>
      </c>
      <c r="AN389" s="13">
        <v>305</v>
      </c>
      <c r="AO389" s="13">
        <v>12</v>
      </c>
      <c r="AP389" s="13" t="s">
        <v>25</v>
      </c>
      <c r="AQ389" s="13" t="s">
        <v>25</v>
      </c>
      <c r="AR389" s="13" t="s">
        <v>25</v>
      </c>
      <c r="AS389" s="13">
        <v>12</v>
      </c>
      <c r="AT389" s="15">
        <v>14.77</v>
      </c>
      <c r="AU389" s="15" t="s">
        <v>25</v>
      </c>
      <c r="AV389" s="15" t="s">
        <v>25</v>
      </c>
      <c r="AW389" s="15" t="s">
        <v>25</v>
      </c>
      <c r="AX389" s="10" t="s">
        <v>6</v>
      </c>
      <c r="AY389" s="10" t="str">
        <f>IFERROR(VLOOKUP(B389,Sales!$B$4:$H$2834,7,FALSE),"Not Found")</f>
        <v>Cooperative</v>
      </c>
      <c r="AZ389" s="30">
        <f>IFERROR(SUMIFS(Sales!$K$4:$K$2834,Sales!$B$4:$B$2834,$B389,Sales!$G$4:$G$2834,$D389),"")</f>
        <v>333208</v>
      </c>
      <c r="BA389" s="30">
        <f>IFERROR(SUMIFS(Sales!$N$4:$N$2834,Sales!$B$4:$B$2834,$B389,Sales!$G$4:$G$2834,$D389),"")</f>
        <v>19477</v>
      </c>
      <c r="BB389" s="30">
        <f>IFERROR(SUMIFS(Sales!$Q$4:$Q$2834,Sales!$B$4:$B$2834,$B389,Sales!$G$4:$G$2834,$D389),"")</f>
        <v>2389</v>
      </c>
      <c r="BC389" s="30">
        <f t="shared" ref="BC389:BC452" si="205">SUM(AZ389:BB389)</f>
        <v>355074</v>
      </c>
      <c r="BD389" s="33"/>
      <c r="BE389" s="35">
        <f t="shared" ref="BE389:BE452" si="206">IFERROR(F389/AZ389,"")</f>
        <v>3.800629036517731E-2</v>
      </c>
      <c r="BF389" s="35" t="str">
        <f t="shared" ref="BF389:BF452" si="207">IFERROR(G389/BA389,"")</f>
        <v/>
      </c>
      <c r="BG389" s="35" t="str">
        <f t="shared" ref="BG389:BG452" si="208">IFERROR(H389/BB389,"")</f>
        <v/>
      </c>
      <c r="BH389" s="35">
        <f t="shared" ref="BH389:BH452" si="209">IFERROR(SUM(F389:H389)/BC389,"")</f>
        <v>3.5665804874476868E-2</v>
      </c>
      <c r="BJ389" s="31">
        <f>IFERROR(SUMIFS(Sales!$J$4:$J$2834,Sales!$B$4:$B$2834,$B389,Sales!$G$4:$G$2834,$D389),"")</f>
        <v>50743.6</v>
      </c>
      <c r="BK389" s="31">
        <f>IFERROR(SUMIFS(Sales!$M$4:$M$2834,Sales!$B$4:$B$2834,$B389,Sales!$G$4:$G$2834,$D389),"")</f>
        <v>2037.8</v>
      </c>
      <c r="BL389" s="31">
        <f>IFERROR(SUMIFS(Sales!$P$4:$P$2834,Sales!$B$4:$B$2834,$B389,Sales!$G$4:$G$2834,$D389),"")</f>
        <v>333.7</v>
      </c>
      <c r="BM389" s="31">
        <f t="shared" ref="BM389:BM452" si="210">SUM(BJ389:BL389)</f>
        <v>53115.1</v>
      </c>
      <c r="BP389" s="36">
        <f t="shared" ref="BP389:BP452" si="211">IFERROR(Z389/(Z389+AE389),"")</f>
        <v>7.7586206896551727E-2</v>
      </c>
      <c r="BQ389" s="36">
        <f t="shared" ref="BQ389:BQ452" si="212">IFERROR(AE389/(Z389+AE389),"")</f>
        <v>0.92241379310344829</v>
      </c>
      <c r="BR389" s="36" t="str">
        <f t="shared" ref="BR389:BR452" si="213">IFERROR((AA389+AB389)/(AA389+AB389+AF389+AG389),"")</f>
        <v/>
      </c>
      <c r="BS389" s="36" t="str">
        <f t="shared" ref="BS389:BS452" si="214">IFERROR((AF389+AG389)/(AA389+AB389+AF389+AG389),"")</f>
        <v/>
      </c>
    </row>
    <row r="390" spans="1:82" x14ac:dyDescent="0.35">
      <c r="A390" s="8">
        <v>2020</v>
      </c>
      <c r="B390" s="9">
        <v>18360</v>
      </c>
      <c r="C390" s="10" t="s">
        <v>554</v>
      </c>
      <c r="D390" s="10" t="s">
        <v>118</v>
      </c>
      <c r="E390" s="10" t="s">
        <v>119</v>
      </c>
      <c r="F390" s="11">
        <v>272</v>
      </c>
      <c r="G390" s="11" t="s">
        <v>25</v>
      </c>
      <c r="H390" s="11" t="s">
        <v>25</v>
      </c>
      <c r="I390" s="11" t="s">
        <v>25</v>
      </c>
      <c r="J390" s="11">
        <v>272</v>
      </c>
      <c r="K390" s="12" t="s">
        <v>25</v>
      </c>
      <c r="L390" s="12" t="s">
        <v>25</v>
      </c>
      <c r="M390" s="12" t="s">
        <v>25</v>
      </c>
      <c r="N390" s="12" t="s">
        <v>25</v>
      </c>
      <c r="O390" s="12" t="s">
        <v>25</v>
      </c>
      <c r="P390" s="13">
        <v>3361</v>
      </c>
      <c r="Q390" s="13" t="s">
        <v>25</v>
      </c>
      <c r="R390" s="13" t="s">
        <v>25</v>
      </c>
      <c r="S390" s="13" t="s">
        <v>25</v>
      </c>
      <c r="T390" s="13">
        <v>3361</v>
      </c>
      <c r="U390" s="14" t="s">
        <v>25</v>
      </c>
      <c r="V390" s="14" t="s">
        <v>25</v>
      </c>
      <c r="W390" s="14" t="s">
        <v>25</v>
      </c>
      <c r="X390" s="14" t="s">
        <v>25</v>
      </c>
      <c r="Y390" s="14" t="s">
        <v>25</v>
      </c>
      <c r="Z390" s="11" t="s">
        <v>25</v>
      </c>
      <c r="AA390" s="11" t="s">
        <v>25</v>
      </c>
      <c r="AB390" s="11" t="s">
        <v>25</v>
      </c>
      <c r="AC390" s="11" t="s">
        <v>25</v>
      </c>
      <c r="AD390" s="11" t="s">
        <v>25</v>
      </c>
      <c r="AE390" s="11">
        <v>116</v>
      </c>
      <c r="AF390" s="11" t="s">
        <v>25</v>
      </c>
      <c r="AG390" s="11" t="s">
        <v>25</v>
      </c>
      <c r="AH390" s="11" t="s">
        <v>25</v>
      </c>
      <c r="AI390" s="11">
        <v>116</v>
      </c>
      <c r="AJ390" s="13" t="s">
        <v>25</v>
      </c>
      <c r="AK390" s="13" t="s">
        <v>25</v>
      </c>
      <c r="AL390" s="13" t="s">
        <v>25</v>
      </c>
      <c r="AM390" s="13" t="s">
        <v>25</v>
      </c>
      <c r="AN390" s="13" t="s">
        <v>25</v>
      </c>
      <c r="AO390" s="13">
        <v>116</v>
      </c>
      <c r="AP390" s="13" t="s">
        <v>25</v>
      </c>
      <c r="AQ390" s="13" t="s">
        <v>25</v>
      </c>
      <c r="AR390" s="13" t="s">
        <v>25</v>
      </c>
      <c r="AS390" s="13">
        <v>116</v>
      </c>
      <c r="AT390" s="15">
        <v>12.367000000000001</v>
      </c>
      <c r="AU390" s="15" t="s">
        <v>25</v>
      </c>
      <c r="AV390" s="15" t="s">
        <v>25</v>
      </c>
      <c r="AW390" s="15" t="s">
        <v>25</v>
      </c>
      <c r="AX390" s="10" t="s">
        <v>6</v>
      </c>
      <c r="AY390" s="10" t="str">
        <f>IFERROR(VLOOKUP(B390,Sales!$B$4:$H$2834,7,FALSE),"Not Found")</f>
        <v>Cooperative</v>
      </c>
      <c r="AZ390" s="30">
        <f>IFERROR(SUMIFS(Sales!$K$4:$K$2834,Sales!$B$4:$B$2834,$B390,Sales!$G$4:$G$2834,$D390),"")</f>
        <v>316237</v>
      </c>
      <c r="BA390" s="30">
        <f>IFERROR(SUMIFS(Sales!$N$4:$N$2834,Sales!$B$4:$B$2834,$B390,Sales!$G$4:$G$2834,$D390),"")</f>
        <v>107199</v>
      </c>
      <c r="BB390" s="30">
        <f>IFERROR(SUMIFS(Sales!$Q$4:$Q$2834,Sales!$B$4:$B$2834,$B390,Sales!$G$4:$G$2834,$D390),"")</f>
        <v>106627</v>
      </c>
      <c r="BC390" s="30">
        <f t="shared" si="205"/>
        <v>530063</v>
      </c>
      <c r="BD390" s="33"/>
      <c r="BE390" s="35">
        <f t="shared" si="206"/>
        <v>8.6011440786498737E-4</v>
      </c>
      <c r="BF390" s="35" t="str">
        <f t="shared" si="207"/>
        <v/>
      </c>
      <c r="BG390" s="35" t="str">
        <f t="shared" si="208"/>
        <v/>
      </c>
      <c r="BH390" s="35">
        <f t="shared" si="209"/>
        <v>5.1314655050437399E-4</v>
      </c>
      <c r="BJ390" s="31">
        <f>IFERROR(SUMIFS(Sales!$J$4:$J$2834,Sales!$B$4:$B$2834,$B390,Sales!$G$4:$G$2834,$D390),"")</f>
        <v>39114</v>
      </c>
      <c r="BK390" s="31">
        <f>IFERROR(SUMIFS(Sales!$M$4:$M$2834,Sales!$B$4:$B$2834,$B390,Sales!$G$4:$G$2834,$D390),"")</f>
        <v>11963</v>
      </c>
      <c r="BL390" s="31">
        <f>IFERROR(SUMIFS(Sales!$P$4:$P$2834,Sales!$B$4:$B$2834,$B390,Sales!$G$4:$G$2834,$D390),"")</f>
        <v>5835</v>
      </c>
      <c r="BM390" s="31">
        <f t="shared" si="210"/>
        <v>56912</v>
      </c>
      <c r="BP390" s="36" t="str">
        <f t="shared" si="211"/>
        <v/>
      </c>
      <c r="BQ390" s="36" t="str">
        <f t="shared" si="212"/>
        <v/>
      </c>
      <c r="BR390" s="36" t="str">
        <f t="shared" si="213"/>
        <v/>
      </c>
      <c r="BS390" s="36" t="str">
        <f t="shared" si="214"/>
        <v/>
      </c>
    </row>
    <row r="391" spans="1:82" x14ac:dyDescent="0.35">
      <c r="A391" s="8">
        <v>2020</v>
      </c>
      <c r="B391" s="9">
        <v>18429</v>
      </c>
      <c r="C391" s="10" t="s">
        <v>555</v>
      </c>
      <c r="D391" s="10" t="s">
        <v>74</v>
      </c>
      <c r="E391" s="10" t="s">
        <v>556</v>
      </c>
      <c r="F391" s="11">
        <v>3440.1289999999999</v>
      </c>
      <c r="G391" s="11">
        <v>11430.3</v>
      </c>
      <c r="H391" s="11">
        <v>13209.067999999999</v>
      </c>
      <c r="I391" s="11">
        <v>0</v>
      </c>
      <c r="J391" s="11">
        <v>28079.496999999999</v>
      </c>
      <c r="K391" s="12" t="s">
        <v>25</v>
      </c>
      <c r="L391" s="12" t="s">
        <v>25</v>
      </c>
      <c r="M391" s="12" t="s">
        <v>25</v>
      </c>
      <c r="N391" s="12" t="s">
        <v>25</v>
      </c>
      <c r="O391" s="12" t="s">
        <v>25</v>
      </c>
      <c r="P391" s="13" t="s">
        <v>25</v>
      </c>
      <c r="Q391" s="13" t="s">
        <v>25</v>
      </c>
      <c r="R391" s="13" t="s">
        <v>25</v>
      </c>
      <c r="S391" s="13">
        <v>0</v>
      </c>
      <c r="T391" s="13">
        <v>0</v>
      </c>
      <c r="U391" s="14" t="s">
        <v>25</v>
      </c>
      <c r="V391" s="14" t="s">
        <v>25</v>
      </c>
      <c r="W391" s="14" t="s">
        <v>25</v>
      </c>
      <c r="X391" s="14" t="s">
        <v>25</v>
      </c>
      <c r="Y391" s="14" t="s">
        <v>25</v>
      </c>
      <c r="Z391" s="11">
        <v>797.54499999999996</v>
      </c>
      <c r="AA391" s="11">
        <v>1389.1189999999999</v>
      </c>
      <c r="AB391" s="11">
        <v>1389.1189999999999</v>
      </c>
      <c r="AC391" s="11">
        <v>0</v>
      </c>
      <c r="AD391" s="11">
        <v>3575.7829999999999</v>
      </c>
      <c r="AE391" s="11">
        <v>1445.8710000000001</v>
      </c>
      <c r="AF391" s="11">
        <v>1001.045</v>
      </c>
      <c r="AG391" s="11">
        <v>1001.045</v>
      </c>
      <c r="AH391" s="11">
        <v>0</v>
      </c>
      <c r="AI391" s="11">
        <v>3447.9609999999998</v>
      </c>
      <c r="AJ391" s="13" t="s">
        <v>25</v>
      </c>
      <c r="AK391" s="13" t="s">
        <v>25</v>
      </c>
      <c r="AL391" s="13" t="s">
        <v>25</v>
      </c>
      <c r="AM391" s="13">
        <v>0</v>
      </c>
      <c r="AN391" s="13">
        <v>0</v>
      </c>
      <c r="AO391" s="13" t="s">
        <v>25</v>
      </c>
      <c r="AP391" s="13" t="s">
        <v>25</v>
      </c>
      <c r="AQ391" s="13" t="s">
        <v>25</v>
      </c>
      <c r="AR391" s="13">
        <v>0</v>
      </c>
      <c r="AS391" s="13">
        <v>0</v>
      </c>
      <c r="AT391" s="15">
        <v>18.827000000000002</v>
      </c>
      <c r="AU391" s="15">
        <v>11.324</v>
      </c>
      <c r="AV391" s="15">
        <v>9.8000000000000007</v>
      </c>
      <c r="AW391" s="15" t="s">
        <v>25</v>
      </c>
      <c r="AX391" s="10" t="s">
        <v>6</v>
      </c>
      <c r="AY391" s="10" t="str">
        <f>IFERROR(VLOOKUP(B391,Sales!$B$4:$H$2834,7,FALSE),"Not Found")</f>
        <v>Municipal</v>
      </c>
      <c r="AZ391" s="30">
        <f>IFERROR(SUMIFS(Sales!$K$4:$K$2834,Sales!$B$4:$B$2834,$B391,Sales!$G$4:$G$2834,$D391),"")</f>
        <v>1915482</v>
      </c>
      <c r="BA391" s="30">
        <f>IFERROR(SUMIFS(Sales!$N$4:$N$2834,Sales!$B$4:$B$2834,$B391,Sales!$G$4:$G$2834,$D391),"")</f>
        <v>316165</v>
      </c>
      <c r="BB391" s="30">
        <f>IFERROR(SUMIFS(Sales!$Q$4:$Q$2834,Sales!$B$4:$B$2834,$B391,Sales!$G$4:$G$2834,$D391),"")</f>
        <v>2370486</v>
      </c>
      <c r="BC391" s="30">
        <f t="shared" si="205"/>
        <v>4602133</v>
      </c>
      <c r="BD391" s="33"/>
      <c r="BE391" s="35">
        <f t="shared" si="206"/>
        <v>1.7959599724769013E-3</v>
      </c>
      <c r="BF391" s="35">
        <f t="shared" si="207"/>
        <v>3.6152958107317376E-2</v>
      </c>
      <c r="BG391" s="35">
        <f t="shared" si="208"/>
        <v>5.5723037385582534E-3</v>
      </c>
      <c r="BH391" s="35">
        <f t="shared" si="209"/>
        <v>6.1014092813049944E-3</v>
      </c>
      <c r="BJ391" s="31">
        <f>IFERROR(SUMIFS(Sales!$J$4:$J$2834,Sales!$B$4:$B$2834,$B391,Sales!$G$4:$G$2834,$D391),"")</f>
        <v>186513.7</v>
      </c>
      <c r="BK391" s="31">
        <f>IFERROR(SUMIFS(Sales!$M$4:$M$2834,Sales!$B$4:$B$2834,$B391,Sales!$G$4:$G$2834,$D391),"")</f>
        <v>29507.1</v>
      </c>
      <c r="BL391" s="31">
        <f>IFERROR(SUMIFS(Sales!$P$4:$P$2834,Sales!$B$4:$B$2834,$B391,Sales!$G$4:$G$2834,$D391),"")</f>
        <v>154518.20000000001</v>
      </c>
      <c r="BM391" s="31">
        <f t="shared" si="210"/>
        <v>370539</v>
      </c>
      <c r="BP391" s="36">
        <f t="shared" si="211"/>
        <v>0.35550473028631335</v>
      </c>
      <c r="BQ391" s="36">
        <f t="shared" si="212"/>
        <v>0.64449526971368665</v>
      </c>
      <c r="BR391" s="36">
        <f t="shared" si="213"/>
        <v>0.5811814586781493</v>
      </c>
      <c r="BS391" s="36">
        <f t="shared" si="214"/>
        <v>0.41881854132185076</v>
      </c>
    </row>
    <row r="392" spans="1:82" x14ac:dyDescent="0.35">
      <c r="A392" s="8">
        <v>2020</v>
      </c>
      <c r="B392" s="9">
        <v>18445</v>
      </c>
      <c r="C392" s="10" t="s">
        <v>557</v>
      </c>
      <c r="D392" s="10" t="s">
        <v>118</v>
      </c>
      <c r="E392" s="10" t="s">
        <v>558</v>
      </c>
      <c r="F392" s="11">
        <v>5428.2520000000004</v>
      </c>
      <c r="G392" s="11">
        <v>146.619</v>
      </c>
      <c r="H392" s="11" t="s">
        <v>25</v>
      </c>
      <c r="I392" s="11" t="s">
        <v>25</v>
      </c>
      <c r="J392" s="11">
        <v>5574.8710000000001</v>
      </c>
      <c r="K392" s="12">
        <v>0.88200000000000001</v>
      </c>
      <c r="L392" s="12">
        <v>2.5000000000000001E-2</v>
      </c>
      <c r="M392" s="12" t="s">
        <v>25</v>
      </c>
      <c r="N392" s="12" t="s">
        <v>25</v>
      </c>
      <c r="O392" s="12">
        <v>0.90700000000000003</v>
      </c>
      <c r="P392" s="13">
        <v>61713.548999999999</v>
      </c>
      <c r="Q392" s="13">
        <v>2636.4079999999999</v>
      </c>
      <c r="R392" s="13" t="s">
        <v>25</v>
      </c>
      <c r="S392" s="13" t="s">
        <v>25</v>
      </c>
      <c r="T392" s="13">
        <v>64349.957000000002</v>
      </c>
      <c r="U392" s="14">
        <v>0.82199999999999995</v>
      </c>
      <c r="V392" s="14">
        <v>2.5000000000000001E-2</v>
      </c>
      <c r="W392" s="14" t="s">
        <v>25</v>
      </c>
      <c r="X392" s="14" t="s">
        <v>25</v>
      </c>
      <c r="Y392" s="14">
        <v>0.84699999999999998</v>
      </c>
      <c r="Z392" s="11">
        <v>1366.1010000000001</v>
      </c>
      <c r="AA392" s="11">
        <v>1.2</v>
      </c>
      <c r="AB392" s="11" t="s">
        <v>25</v>
      </c>
      <c r="AC392" s="11" t="s">
        <v>25</v>
      </c>
      <c r="AD392" s="11">
        <v>1367.3009999999999</v>
      </c>
      <c r="AE392" s="11">
        <v>1185.799</v>
      </c>
      <c r="AF392" s="11">
        <v>1.3560000000000001</v>
      </c>
      <c r="AG392" s="11" t="s">
        <v>25</v>
      </c>
      <c r="AH392" s="11" t="s">
        <v>25</v>
      </c>
      <c r="AI392" s="11">
        <v>1187.155</v>
      </c>
      <c r="AJ392" s="13">
        <v>1366.1010000000001</v>
      </c>
      <c r="AK392" s="13">
        <v>1.2</v>
      </c>
      <c r="AL392" s="13" t="s">
        <v>25</v>
      </c>
      <c r="AM392" s="13" t="s">
        <v>25</v>
      </c>
      <c r="AN392" s="13">
        <v>1367.3009999999999</v>
      </c>
      <c r="AO392" s="13">
        <v>1185.799</v>
      </c>
      <c r="AP392" s="13">
        <v>1.3560000000000001</v>
      </c>
      <c r="AQ392" s="13" t="s">
        <v>25</v>
      </c>
      <c r="AR392" s="13" t="s">
        <v>25</v>
      </c>
      <c r="AS392" s="13">
        <v>1187.155</v>
      </c>
      <c r="AT392" s="15">
        <v>12.926</v>
      </c>
      <c r="AU392" s="15">
        <v>17.925999999999998</v>
      </c>
      <c r="AV392" s="15" t="s">
        <v>25</v>
      </c>
      <c r="AW392" s="15" t="s">
        <v>25</v>
      </c>
      <c r="AX392" s="10" t="s">
        <v>559</v>
      </c>
      <c r="AY392" s="10" t="str">
        <f>IFERROR(VLOOKUP(B392,Sales!$B$4:$H$2834,7,FALSE),"Not Found")</f>
        <v>Municipal</v>
      </c>
      <c r="AZ392" s="30">
        <f>IFERROR(SUMIFS(Sales!$K$4:$K$2834,Sales!$B$4:$B$2834,$B392,Sales!$G$4:$G$2834,$D392),"")</f>
        <v>1148933</v>
      </c>
      <c r="BA392" s="30">
        <f>IFERROR(SUMIFS(Sales!$N$4:$N$2834,Sales!$B$4:$B$2834,$B392,Sales!$G$4:$G$2834,$D392),"")</f>
        <v>1432104</v>
      </c>
      <c r="BB392" s="30">
        <f>IFERROR(SUMIFS(Sales!$Q$4:$Q$2834,Sales!$B$4:$B$2834,$B392,Sales!$G$4:$G$2834,$D392),"")</f>
        <v>0</v>
      </c>
      <c r="BC392" s="30">
        <f t="shared" si="205"/>
        <v>2581037</v>
      </c>
      <c r="BD392" s="33"/>
      <c r="BE392" s="35">
        <f t="shared" si="206"/>
        <v>4.7246027401075608E-3</v>
      </c>
      <c r="BF392" s="35">
        <f t="shared" si="207"/>
        <v>1.0238013440364667E-4</v>
      </c>
      <c r="BG392" s="35" t="str">
        <f t="shared" si="208"/>
        <v/>
      </c>
      <c r="BH392" s="35">
        <f t="shared" si="209"/>
        <v>2.1599345534372427E-3</v>
      </c>
      <c r="BJ392" s="31">
        <f>IFERROR(SUMIFS(Sales!$J$4:$J$2834,Sales!$B$4:$B$2834,$B392,Sales!$G$4:$G$2834,$D392),"")</f>
        <v>127812</v>
      </c>
      <c r="BK392" s="31">
        <f>IFERROR(SUMIFS(Sales!$M$4:$M$2834,Sales!$B$4:$B$2834,$B392,Sales!$G$4:$G$2834,$D392),"")</f>
        <v>120734.3</v>
      </c>
      <c r="BL392" s="31">
        <f>IFERROR(SUMIFS(Sales!$P$4:$P$2834,Sales!$B$4:$B$2834,$B392,Sales!$G$4:$G$2834,$D392),"")</f>
        <v>0</v>
      </c>
      <c r="BM392" s="31">
        <f t="shared" si="210"/>
        <v>248546.3</v>
      </c>
      <c r="BP392" s="36">
        <f t="shared" si="211"/>
        <v>0.53532701124652227</v>
      </c>
      <c r="BQ392" s="36">
        <f t="shared" si="212"/>
        <v>0.46467298875347779</v>
      </c>
      <c r="BR392" s="36" t="str">
        <f t="shared" si="213"/>
        <v/>
      </c>
      <c r="BS392" s="36" t="str">
        <f t="shared" si="214"/>
        <v/>
      </c>
    </row>
    <row r="393" spans="1:82" x14ac:dyDescent="0.35">
      <c r="A393" s="8">
        <v>2020</v>
      </c>
      <c r="B393" s="9">
        <v>18449</v>
      </c>
      <c r="C393" s="10" t="s">
        <v>560</v>
      </c>
      <c r="D393" s="10" t="s">
        <v>118</v>
      </c>
      <c r="E393" s="10" t="s">
        <v>119</v>
      </c>
      <c r="F393" s="11">
        <v>426</v>
      </c>
      <c r="G393" s="11" t="s">
        <v>25</v>
      </c>
      <c r="H393" s="11" t="s">
        <v>25</v>
      </c>
      <c r="I393" s="11" t="s">
        <v>25</v>
      </c>
      <c r="J393" s="11">
        <v>426</v>
      </c>
      <c r="K393" s="12">
        <v>1E-3</v>
      </c>
      <c r="L393" s="12" t="s">
        <v>25</v>
      </c>
      <c r="M393" s="12" t="s">
        <v>25</v>
      </c>
      <c r="N393" s="12" t="s">
        <v>25</v>
      </c>
      <c r="O393" s="12">
        <v>1E-3</v>
      </c>
      <c r="P393" s="13">
        <v>5265</v>
      </c>
      <c r="Q393" s="13" t="s">
        <v>25</v>
      </c>
      <c r="R393" s="13" t="s">
        <v>25</v>
      </c>
      <c r="S393" s="13" t="s">
        <v>25</v>
      </c>
      <c r="T393" s="13">
        <v>5265</v>
      </c>
      <c r="U393" s="14">
        <v>1E-3</v>
      </c>
      <c r="V393" s="14" t="s">
        <v>25</v>
      </c>
      <c r="W393" s="14" t="s">
        <v>25</v>
      </c>
      <c r="X393" s="14" t="s">
        <v>25</v>
      </c>
      <c r="Y393" s="14">
        <v>1E-3</v>
      </c>
      <c r="Z393" s="11">
        <v>1</v>
      </c>
      <c r="AA393" s="11" t="s">
        <v>25</v>
      </c>
      <c r="AB393" s="11" t="s">
        <v>25</v>
      </c>
      <c r="AC393" s="11" t="s">
        <v>25</v>
      </c>
      <c r="AD393" s="11">
        <v>1</v>
      </c>
      <c r="AE393" s="11">
        <v>359</v>
      </c>
      <c r="AF393" s="11" t="s">
        <v>25</v>
      </c>
      <c r="AG393" s="11" t="s">
        <v>25</v>
      </c>
      <c r="AH393" s="11" t="s">
        <v>25</v>
      </c>
      <c r="AI393" s="11">
        <v>359</v>
      </c>
      <c r="AJ393" s="13">
        <v>1</v>
      </c>
      <c r="AK393" s="13" t="s">
        <v>25</v>
      </c>
      <c r="AL393" s="13" t="s">
        <v>25</v>
      </c>
      <c r="AM393" s="13" t="s">
        <v>25</v>
      </c>
      <c r="AN393" s="13">
        <v>1</v>
      </c>
      <c r="AO393" s="13">
        <v>359</v>
      </c>
      <c r="AP393" s="13" t="s">
        <v>25</v>
      </c>
      <c r="AQ393" s="13" t="s">
        <v>25</v>
      </c>
      <c r="AR393" s="13" t="s">
        <v>25</v>
      </c>
      <c r="AS393" s="13">
        <v>359</v>
      </c>
      <c r="AT393" s="15">
        <v>12</v>
      </c>
      <c r="AU393" s="15" t="s">
        <v>25</v>
      </c>
      <c r="AV393" s="15" t="s">
        <v>25</v>
      </c>
      <c r="AW393" s="15" t="s">
        <v>25</v>
      </c>
      <c r="AX393" s="10" t="s">
        <v>6</v>
      </c>
      <c r="AY393" s="10" t="str">
        <f>IFERROR(VLOOKUP(B393,Sales!$B$4:$H$2834,7,FALSE),"Not Found")</f>
        <v>Cooperative</v>
      </c>
      <c r="AZ393" s="30">
        <f>IFERROR(SUMIFS(Sales!$K$4:$K$2834,Sales!$B$4:$B$2834,$B393,Sales!$G$4:$G$2834,$D393),"")</f>
        <v>694632</v>
      </c>
      <c r="BA393" s="30">
        <f>IFERROR(SUMIFS(Sales!$N$4:$N$2834,Sales!$B$4:$B$2834,$B393,Sales!$G$4:$G$2834,$D393),"")</f>
        <v>169249</v>
      </c>
      <c r="BB393" s="30">
        <f>IFERROR(SUMIFS(Sales!$Q$4:$Q$2834,Sales!$B$4:$B$2834,$B393,Sales!$G$4:$G$2834,$D393),"")</f>
        <v>159699</v>
      </c>
      <c r="BC393" s="30">
        <f t="shared" si="205"/>
        <v>1023580</v>
      </c>
      <c r="BD393" s="33"/>
      <c r="BE393" s="35">
        <f t="shared" si="206"/>
        <v>6.1327436685899872E-4</v>
      </c>
      <c r="BF393" s="35" t="str">
        <f t="shared" si="207"/>
        <v/>
      </c>
      <c r="BG393" s="35" t="str">
        <f t="shared" si="208"/>
        <v/>
      </c>
      <c r="BH393" s="35">
        <f t="shared" si="209"/>
        <v>4.1618632642294692E-4</v>
      </c>
      <c r="BJ393" s="31">
        <f>IFERROR(SUMIFS(Sales!$J$4:$J$2834,Sales!$B$4:$B$2834,$B393,Sales!$G$4:$G$2834,$D393),"")</f>
        <v>92720.7</v>
      </c>
      <c r="BK393" s="31">
        <f>IFERROR(SUMIFS(Sales!$M$4:$M$2834,Sales!$B$4:$B$2834,$B393,Sales!$G$4:$G$2834,$D393),"")</f>
        <v>18881.2</v>
      </c>
      <c r="BL393" s="31">
        <f>IFERROR(SUMIFS(Sales!$P$4:$P$2834,Sales!$B$4:$B$2834,$B393,Sales!$G$4:$G$2834,$D393),"")</f>
        <v>13779.1</v>
      </c>
      <c r="BM393" s="31">
        <f t="shared" si="210"/>
        <v>125381</v>
      </c>
      <c r="BP393" s="36">
        <f t="shared" si="211"/>
        <v>2.7777777777777779E-3</v>
      </c>
      <c r="BQ393" s="36">
        <f t="shared" si="212"/>
        <v>0.99722222222222223</v>
      </c>
      <c r="BR393" s="36" t="str">
        <f t="shared" si="213"/>
        <v/>
      </c>
      <c r="BS393" s="36" t="str">
        <f t="shared" si="214"/>
        <v/>
      </c>
    </row>
    <row r="394" spans="1:82" x14ac:dyDescent="0.35">
      <c r="A394" s="8">
        <v>2020</v>
      </c>
      <c r="B394" s="9">
        <v>18454</v>
      </c>
      <c r="C394" s="10" t="s">
        <v>561</v>
      </c>
      <c r="D394" s="10" t="s">
        <v>118</v>
      </c>
      <c r="E394" s="10" t="s">
        <v>562</v>
      </c>
      <c r="F394" s="11">
        <v>8399.0499999999993</v>
      </c>
      <c r="G394" s="11">
        <v>21691.284</v>
      </c>
      <c r="H394" s="11">
        <v>2410.143</v>
      </c>
      <c r="I394" s="11" t="s">
        <v>25</v>
      </c>
      <c r="J394" s="11">
        <v>32500.476999999999</v>
      </c>
      <c r="K394" s="12">
        <v>2.7890000000000001</v>
      </c>
      <c r="L394" s="12">
        <v>4.3369999999999997</v>
      </c>
      <c r="M394" s="12">
        <v>0.48199999999999998</v>
      </c>
      <c r="N394" s="12" t="s">
        <v>25</v>
      </c>
      <c r="O394" s="12">
        <v>7.6079999999999997</v>
      </c>
      <c r="P394" s="13">
        <v>567766</v>
      </c>
      <c r="Q394" s="13">
        <v>500864</v>
      </c>
      <c r="R394" s="13">
        <v>55652</v>
      </c>
      <c r="S394" s="13" t="s">
        <v>25</v>
      </c>
      <c r="T394" s="13">
        <v>1124282</v>
      </c>
      <c r="U394" s="14">
        <v>6.39</v>
      </c>
      <c r="V394" s="14">
        <v>4.17</v>
      </c>
      <c r="W394" s="14">
        <v>0.46</v>
      </c>
      <c r="X394" s="14" t="s">
        <v>25</v>
      </c>
      <c r="Y394" s="14">
        <v>11.02</v>
      </c>
      <c r="Z394" s="11">
        <v>2286.4749999999999</v>
      </c>
      <c r="AA394" s="11">
        <v>4131.9830000000002</v>
      </c>
      <c r="AB394" s="11">
        <v>459.10899999999998</v>
      </c>
      <c r="AC394" s="11" t="s">
        <v>25</v>
      </c>
      <c r="AD394" s="11">
        <v>6877.567</v>
      </c>
      <c r="AE394" s="11">
        <v>3413.73</v>
      </c>
      <c r="AF394" s="11">
        <v>258.375</v>
      </c>
      <c r="AG394" s="11">
        <v>28.707999999999998</v>
      </c>
      <c r="AH394" s="11" t="s">
        <v>25</v>
      </c>
      <c r="AI394" s="11">
        <v>3700.8130000000001</v>
      </c>
      <c r="AJ394" s="13">
        <v>2286.4749999999999</v>
      </c>
      <c r="AK394" s="13">
        <v>4131.9830000000002</v>
      </c>
      <c r="AL394" s="13">
        <v>459.10899999999998</v>
      </c>
      <c r="AM394" s="13" t="s">
        <v>25</v>
      </c>
      <c r="AN394" s="13">
        <v>6877.567</v>
      </c>
      <c r="AO394" s="13">
        <v>3413.73</v>
      </c>
      <c r="AP394" s="13">
        <v>258.375</v>
      </c>
      <c r="AQ394" s="13">
        <v>28.707999999999998</v>
      </c>
      <c r="AR394" s="13" t="s">
        <v>25</v>
      </c>
      <c r="AS394" s="13">
        <v>3700.8130000000001</v>
      </c>
      <c r="AT394" s="15">
        <v>20</v>
      </c>
      <c r="AU394" s="15">
        <v>20</v>
      </c>
      <c r="AV394" s="15">
        <v>20</v>
      </c>
      <c r="AW394" s="15" t="s">
        <v>25</v>
      </c>
      <c r="AX394" s="10" t="s">
        <v>6</v>
      </c>
      <c r="AY394" s="10" t="str">
        <f>IFERROR(VLOOKUP(B394,Sales!$B$4:$H$2834,7,FALSE),"Not Found")</f>
        <v>Investor Owned</v>
      </c>
      <c r="AZ394" s="30">
        <f>IFERROR(SUMIFS(Sales!$K$4:$K$2834,Sales!$B$4:$B$2834,$B394,Sales!$G$4:$G$2834,$D394),"")</f>
        <v>10121922</v>
      </c>
      <c r="BA394" s="30">
        <f>IFERROR(SUMIFS(Sales!$N$4:$N$2834,Sales!$B$4:$B$2834,$B394,Sales!$G$4:$G$2834,$D394),"")</f>
        <v>7941137</v>
      </c>
      <c r="BB394" s="30">
        <f>IFERROR(SUMIFS(Sales!$Q$4:$Q$2834,Sales!$B$4:$B$2834,$B394,Sales!$G$4:$G$2834,$D394),"")</f>
        <v>1890671</v>
      </c>
      <c r="BC394" s="30">
        <f t="shared" si="205"/>
        <v>19953730</v>
      </c>
      <c r="BD394" s="33"/>
      <c r="BE394" s="35">
        <f t="shared" si="206"/>
        <v>8.2978805803877954E-4</v>
      </c>
      <c r="BF394" s="35">
        <f t="shared" si="207"/>
        <v>2.7315085988316281E-3</v>
      </c>
      <c r="BG394" s="35">
        <f t="shared" si="208"/>
        <v>1.274755364629806E-3</v>
      </c>
      <c r="BH394" s="35">
        <f t="shared" si="209"/>
        <v>1.6287920604318089E-3</v>
      </c>
      <c r="BJ394" s="31">
        <f>IFERROR(SUMIFS(Sales!$J$4:$J$2834,Sales!$B$4:$B$2834,$B394,Sales!$G$4:$G$2834,$D394),"")</f>
        <v>1020010.2</v>
      </c>
      <c r="BK394" s="31">
        <f>IFERROR(SUMIFS(Sales!$M$4:$M$2834,Sales!$B$4:$B$2834,$B394,Sales!$G$4:$G$2834,$D394),"")</f>
        <v>673229</v>
      </c>
      <c r="BL394" s="31">
        <f>IFERROR(SUMIFS(Sales!$P$4:$P$2834,Sales!$B$4:$B$2834,$B394,Sales!$G$4:$G$2834,$D394),"")</f>
        <v>133200.29999999999</v>
      </c>
      <c r="BM394" s="31">
        <f t="shared" si="210"/>
        <v>1826439.5</v>
      </c>
      <c r="BP394" s="36">
        <f t="shared" si="211"/>
        <v>0.40112153861133065</v>
      </c>
      <c r="BQ394" s="36">
        <f t="shared" si="212"/>
        <v>0.5988784613886694</v>
      </c>
      <c r="BR394" s="36">
        <f t="shared" si="213"/>
        <v>0.94114950775648687</v>
      </c>
      <c r="BS394" s="36">
        <f t="shared" si="214"/>
        <v>5.8850492243513193E-2</v>
      </c>
      <c r="BV394" s="38">
        <f>IFERROR((G394+H394)/$BV$3,"")</f>
        <v>2.2826658556895059E-3</v>
      </c>
      <c r="BW394" s="37">
        <f>IFERROR(BR394*BV394,"")</f>
        <v>2.1483298464547184E-3</v>
      </c>
      <c r="BX394" s="37">
        <f>IFERROR(BS394*BV394,"")</f>
        <v>1.3433600923478767E-4</v>
      </c>
      <c r="CB394" s="38">
        <f>IFERROR((F394)/$CB$3,"")</f>
        <v>8.4152004527088384E-4</v>
      </c>
      <c r="CC394" s="37">
        <f>IFERROR(BP394*CB394,"")</f>
        <v>3.3755181533133354E-4</v>
      </c>
      <c r="CD394" s="37">
        <f>IFERROR(BQ394*CB394,"")</f>
        <v>5.0396822993955029E-4</v>
      </c>
    </row>
    <row r="395" spans="1:82" x14ac:dyDescent="0.35">
      <c r="A395" s="8">
        <v>2020</v>
      </c>
      <c r="B395" s="9">
        <v>18488</v>
      </c>
      <c r="C395" s="10" t="s">
        <v>563</v>
      </c>
      <c r="D395" s="10" t="s">
        <v>139</v>
      </c>
      <c r="E395" s="10" t="s">
        <v>95</v>
      </c>
      <c r="F395" s="11">
        <v>354</v>
      </c>
      <c r="G395" s="11" t="s">
        <v>25</v>
      </c>
      <c r="H395" s="11" t="s">
        <v>25</v>
      </c>
      <c r="I395" s="11" t="s">
        <v>25</v>
      </c>
      <c r="J395" s="11">
        <v>354</v>
      </c>
      <c r="K395" s="12">
        <v>0.16400000000000001</v>
      </c>
      <c r="L395" s="12" t="s">
        <v>25</v>
      </c>
      <c r="M395" s="12" t="s">
        <v>25</v>
      </c>
      <c r="N395" s="12" t="s">
        <v>25</v>
      </c>
      <c r="O395" s="12">
        <v>0.16400000000000001</v>
      </c>
      <c r="P395" s="13">
        <v>3543</v>
      </c>
      <c r="Q395" s="13" t="s">
        <v>25</v>
      </c>
      <c r="R395" s="13" t="s">
        <v>25</v>
      </c>
      <c r="S395" s="13" t="s">
        <v>25</v>
      </c>
      <c r="T395" s="13">
        <v>3543</v>
      </c>
      <c r="U395" s="14">
        <v>0.16400000000000001</v>
      </c>
      <c r="V395" s="14" t="s">
        <v>25</v>
      </c>
      <c r="W395" s="14" t="s">
        <v>25</v>
      </c>
      <c r="X395" s="14" t="s">
        <v>25</v>
      </c>
      <c r="Y395" s="14">
        <v>0.16400000000000001</v>
      </c>
      <c r="Z395" s="11">
        <v>154</v>
      </c>
      <c r="AA395" s="11" t="s">
        <v>25</v>
      </c>
      <c r="AB395" s="11" t="s">
        <v>25</v>
      </c>
      <c r="AC395" s="11" t="s">
        <v>25</v>
      </c>
      <c r="AD395" s="11">
        <v>154</v>
      </c>
      <c r="AE395" s="11" t="s">
        <v>25</v>
      </c>
      <c r="AF395" s="11" t="s">
        <v>25</v>
      </c>
      <c r="AG395" s="11" t="s">
        <v>25</v>
      </c>
      <c r="AH395" s="11" t="s">
        <v>25</v>
      </c>
      <c r="AI395" s="11" t="s">
        <v>25</v>
      </c>
      <c r="AJ395" s="13">
        <v>154</v>
      </c>
      <c r="AK395" s="13" t="s">
        <v>25</v>
      </c>
      <c r="AL395" s="13" t="s">
        <v>25</v>
      </c>
      <c r="AM395" s="13" t="s">
        <v>25</v>
      </c>
      <c r="AN395" s="13">
        <v>154</v>
      </c>
      <c r="AO395" s="13" t="s">
        <v>25</v>
      </c>
      <c r="AP395" s="13" t="s">
        <v>25</v>
      </c>
      <c r="AQ395" s="13" t="s">
        <v>25</v>
      </c>
      <c r="AR395" s="13" t="s">
        <v>25</v>
      </c>
      <c r="AS395" s="13" t="s">
        <v>25</v>
      </c>
      <c r="AT395" s="15">
        <v>10</v>
      </c>
      <c r="AU395" s="15" t="s">
        <v>25</v>
      </c>
      <c r="AV395" s="15" t="s">
        <v>25</v>
      </c>
      <c r="AW395" s="15" t="s">
        <v>25</v>
      </c>
      <c r="AX395" s="10" t="s">
        <v>6</v>
      </c>
      <c r="AY395" s="10" t="str">
        <f>IFERROR(VLOOKUP(B395,Sales!$B$4:$H$2834,7,FALSE),"Not Found")</f>
        <v>Municipal</v>
      </c>
      <c r="AZ395" s="30">
        <f>IFERROR(SUMIFS(Sales!$K$4:$K$2834,Sales!$B$4:$B$2834,$B395,Sales!$G$4:$G$2834,$D395),"")</f>
        <v>285458</v>
      </c>
      <c r="BA395" s="30">
        <f>IFERROR(SUMIFS(Sales!$N$4:$N$2834,Sales!$B$4:$B$2834,$B395,Sales!$G$4:$G$2834,$D395),"")</f>
        <v>135965</v>
      </c>
      <c r="BB395" s="30">
        <f>IFERROR(SUMIFS(Sales!$Q$4:$Q$2834,Sales!$B$4:$B$2834,$B395,Sales!$G$4:$G$2834,$D395),"")</f>
        <v>214875</v>
      </c>
      <c r="BC395" s="30">
        <f t="shared" si="205"/>
        <v>636298</v>
      </c>
      <c r="BD395" s="33"/>
      <c r="BE395" s="35">
        <f t="shared" si="206"/>
        <v>1.2401123808055826E-3</v>
      </c>
      <c r="BF395" s="35" t="str">
        <f t="shared" si="207"/>
        <v/>
      </c>
      <c r="BG395" s="35" t="str">
        <f t="shared" si="208"/>
        <v/>
      </c>
      <c r="BH395" s="35">
        <f t="shared" si="209"/>
        <v>5.5634309710230108E-4</v>
      </c>
      <c r="BJ395" s="31">
        <f>IFERROR(SUMIFS(Sales!$J$4:$J$2834,Sales!$B$4:$B$2834,$B395,Sales!$G$4:$G$2834,$D395),"")</f>
        <v>43918</v>
      </c>
      <c r="BK395" s="31">
        <f>IFERROR(SUMIFS(Sales!$M$4:$M$2834,Sales!$B$4:$B$2834,$B395,Sales!$G$4:$G$2834,$D395),"")</f>
        <v>23500</v>
      </c>
      <c r="BL395" s="31">
        <f>IFERROR(SUMIFS(Sales!$P$4:$P$2834,Sales!$B$4:$B$2834,$B395,Sales!$G$4:$G$2834,$D395),"")</f>
        <v>28115</v>
      </c>
      <c r="BM395" s="31">
        <f t="shared" si="210"/>
        <v>95533</v>
      </c>
      <c r="BP395" s="36" t="str">
        <f t="shared" si="211"/>
        <v/>
      </c>
      <c r="BQ395" s="36" t="str">
        <f t="shared" si="212"/>
        <v/>
      </c>
      <c r="BR395" s="36" t="str">
        <f t="shared" si="213"/>
        <v/>
      </c>
      <c r="BS395" s="36" t="str">
        <f t="shared" si="214"/>
        <v/>
      </c>
    </row>
    <row r="396" spans="1:82" x14ac:dyDescent="0.35">
      <c r="A396" s="8">
        <v>2020</v>
      </c>
      <c r="B396" s="9">
        <v>18498</v>
      </c>
      <c r="C396" s="10" t="s">
        <v>564</v>
      </c>
      <c r="D396" s="10" t="s">
        <v>79</v>
      </c>
      <c r="E396" s="10" t="s">
        <v>45</v>
      </c>
      <c r="F396" s="11" t="s">
        <v>25</v>
      </c>
      <c r="G396" s="11" t="s">
        <v>25</v>
      </c>
      <c r="H396" s="11" t="s">
        <v>25</v>
      </c>
      <c r="I396" s="11" t="s">
        <v>25</v>
      </c>
      <c r="J396" s="11" t="s">
        <v>25</v>
      </c>
      <c r="K396" s="12" t="s">
        <v>25</v>
      </c>
      <c r="L396" s="12" t="s">
        <v>25</v>
      </c>
      <c r="M396" s="12" t="s">
        <v>25</v>
      </c>
      <c r="N396" s="12" t="s">
        <v>25</v>
      </c>
      <c r="O396" s="12" t="s">
        <v>25</v>
      </c>
      <c r="P396" s="13" t="s">
        <v>25</v>
      </c>
      <c r="Q396" s="13" t="s">
        <v>25</v>
      </c>
      <c r="R396" s="13" t="s">
        <v>25</v>
      </c>
      <c r="S396" s="13" t="s">
        <v>25</v>
      </c>
      <c r="T396" s="13" t="s">
        <v>25</v>
      </c>
      <c r="U396" s="14" t="s">
        <v>25</v>
      </c>
      <c r="V396" s="14" t="s">
        <v>25</v>
      </c>
      <c r="W396" s="14" t="s">
        <v>25</v>
      </c>
      <c r="X396" s="14" t="s">
        <v>25</v>
      </c>
      <c r="Y396" s="14" t="s">
        <v>25</v>
      </c>
      <c r="Z396" s="11" t="s">
        <v>25</v>
      </c>
      <c r="AA396" s="11" t="s">
        <v>25</v>
      </c>
      <c r="AB396" s="11" t="s">
        <v>25</v>
      </c>
      <c r="AC396" s="11" t="s">
        <v>25</v>
      </c>
      <c r="AD396" s="11" t="s">
        <v>25</v>
      </c>
      <c r="AE396" s="11" t="s">
        <v>25</v>
      </c>
      <c r="AF396" s="11" t="s">
        <v>25</v>
      </c>
      <c r="AG396" s="11" t="s">
        <v>25</v>
      </c>
      <c r="AH396" s="11" t="s">
        <v>25</v>
      </c>
      <c r="AI396" s="11" t="s">
        <v>25</v>
      </c>
      <c r="AJ396" s="13" t="s">
        <v>25</v>
      </c>
      <c r="AK396" s="13" t="s">
        <v>25</v>
      </c>
      <c r="AL396" s="13" t="s">
        <v>25</v>
      </c>
      <c r="AM396" s="13" t="s">
        <v>25</v>
      </c>
      <c r="AN396" s="13" t="s">
        <v>25</v>
      </c>
      <c r="AO396" s="13" t="s">
        <v>25</v>
      </c>
      <c r="AP396" s="13" t="s">
        <v>25</v>
      </c>
      <c r="AQ396" s="13" t="s">
        <v>25</v>
      </c>
      <c r="AR396" s="13" t="s">
        <v>25</v>
      </c>
      <c r="AS396" s="13" t="s">
        <v>25</v>
      </c>
      <c r="AT396" s="15" t="s">
        <v>25</v>
      </c>
      <c r="AU396" s="15" t="s">
        <v>25</v>
      </c>
      <c r="AV396" s="15" t="s">
        <v>25</v>
      </c>
      <c r="AW396" s="15" t="s">
        <v>25</v>
      </c>
      <c r="AX396" s="10" t="s">
        <v>6</v>
      </c>
      <c r="AY396" s="10" t="str">
        <f>IFERROR(VLOOKUP(B396,Sales!$B$4:$H$2834,7,FALSE),"Not Found")</f>
        <v>Cooperative</v>
      </c>
      <c r="AZ396" s="30">
        <f>IFERROR(SUMIFS(Sales!$K$4:$K$2834,Sales!$B$4:$B$2834,$B396,Sales!$G$4:$G$2834,$D396),"")</f>
        <v>297387</v>
      </c>
      <c r="BA396" s="30">
        <f>IFERROR(SUMIFS(Sales!$N$4:$N$2834,Sales!$B$4:$B$2834,$B396,Sales!$G$4:$G$2834,$D396),"")</f>
        <v>125341</v>
      </c>
      <c r="BB396" s="30">
        <f>IFERROR(SUMIFS(Sales!$Q$4:$Q$2834,Sales!$B$4:$B$2834,$B396,Sales!$G$4:$G$2834,$D396),"")</f>
        <v>125043</v>
      </c>
      <c r="BC396" s="30">
        <f t="shared" si="205"/>
        <v>547771</v>
      </c>
      <c r="BD396" s="33"/>
      <c r="BE396" s="35" t="str">
        <f t="shared" si="206"/>
        <v/>
      </c>
      <c r="BF396" s="35" t="str">
        <f t="shared" si="207"/>
        <v/>
      </c>
      <c r="BG396" s="35" t="str">
        <f t="shared" si="208"/>
        <v/>
      </c>
      <c r="BH396" s="35">
        <f t="shared" si="209"/>
        <v>0</v>
      </c>
      <c r="BJ396" s="31">
        <f>IFERROR(SUMIFS(Sales!$J$4:$J$2834,Sales!$B$4:$B$2834,$B396,Sales!$G$4:$G$2834,$D396),"")</f>
        <v>27671</v>
      </c>
      <c r="BK396" s="31">
        <f>IFERROR(SUMIFS(Sales!$M$4:$M$2834,Sales!$B$4:$B$2834,$B396,Sales!$G$4:$G$2834,$D396),"")</f>
        <v>10752</v>
      </c>
      <c r="BL396" s="31">
        <f>IFERROR(SUMIFS(Sales!$P$4:$P$2834,Sales!$B$4:$B$2834,$B396,Sales!$G$4:$G$2834,$D396),"")</f>
        <v>4857</v>
      </c>
      <c r="BM396" s="31">
        <f t="shared" si="210"/>
        <v>43280</v>
      </c>
      <c r="BP396" s="36" t="str">
        <f t="shared" si="211"/>
        <v/>
      </c>
      <c r="BQ396" s="36" t="str">
        <f t="shared" si="212"/>
        <v/>
      </c>
      <c r="BR396" s="36" t="str">
        <f t="shared" si="213"/>
        <v/>
      </c>
      <c r="BS396" s="36" t="str">
        <f t="shared" si="214"/>
        <v/>
      </c>
    </row>
    <row r="397" spans="1:82" x14ac:dyDescent="0.35">
      <c r="A397" s="8">
        <v>2020</v>
      </c>
      <c r="B397" s="9">
        <v>18642</v>
      </c>
      <c r="C397" s="10" t="s">
        <v>565</v>
      </c>
      <c r="D397" s="10" t="s">
        <v>27</v>
      </c>
      <c r="E397" s="10" t="s">
        <v>566</v>
      </c>
      <c r="F397" s="11">
        <v>2090.1999999999998</v>
      </c>
      <c r="G397" s="11">
        <v>0</v>
      </c>
      <c r="H397" s="11">
        <v>7886.2</v>
      </c>
      <c r="I397" s="11">
        <v>0</v>
      </c>
      <c r="J397" s="11">
        <v>9976.4</v>
      </c>
      <c r="K397" s="12">
        <v>0.4</v>
      </c>
      <c r="L397" s="12">
        <v>0</v>
      </c>
      <c r="M397" s="12">
        <v>0</v>
      </c>
      <c r="N397" s="12">
        <v>0</v>
      </c>
      <c r="O397" s="12">
        <v>0.4</v>
      </c>
      <c r="P397" s="13">
        <v>29605.8</v>
      </c>
      <c r="Q397" s="13">
        <v>0</v>
      </c>
      <c r="R397" s="13">
        <v>86747.8</v>
      </c>
      <c r="S397" s="13">
        <v>0</v>
      </c>
      <c r="T397" s="13">
        <v>116353.60000000001</v>
      </c>
      <c r="U397" s="14">
        <v>0.4</v>
      </c>
      <c r="V397" s="14">
        <v>0</v>
      </c>
      <c r="W397" s="14">
        <v>0</v>
      </c>
      <c r="X397" s="14">
        <v>0</v>
      </c>
      <c r="Y397" s="14">
        <v>0.4</v>
      </c>
      <c r="Z397" s="11">
        <v>0</v>
      </c>
      <c r="AA397" s="11">
        <v>0</v>
      </c>
      <c r="AB397" s="11">
        <v>0</v>
      </c>
      <c r="AC397" s="11">
        <v>0</v>
      </c>
      <c r="AD397" s="11">
        <v>0</v>
      </c>
      <c r="AE397" s="11">
        <v>727.8</v>
      </c>
      <c r="AF397" s="11">
        <v>0</v>
      </c>
      <c r="AG397" s="11">
        <v>26.5</v>
      </c>
      <c r="AH397" s="11">
        <v>0</v>
      </c>
      <c r="AI397" s="11">
        <v>754.3</v>
      </c>
      <c r="AJ397" s="13">
        <v>0</v>
      </c>
      <c r="AK397" s="13">
        <v>0</v>
      </c>
      <c r="AL397" s="13">
        <v>0</v>
      </c>
      <c r="AM397" s="13">
        <v>0</v>
      </c>
      <c r="AN397" s="13">
        <v>0</v>
      </c>
      <c r="AO397" s="13">
        <v>727.8</v>
      </c>
      <c r="AP397" s="13">
        <v>0</v>
      </c>
      <c r="AQ397" s="13">
        <v>26.5</v>
      </c>
      <c r="AR397" s="13">
        <v>0</v>
      </c>
      <c r="AS397" s="13">
        <v>754.3</v>
      </c>
      <c r="AT397" s="15">
        <v>14</v>
      </c>
      <c r="AU397" s="15">
        <v>0</v>
      </c>
      <c r="AV397" s="15">
        <v>11</v>
      </c>
      <c r="AW397" s="15">
        <v>0</v>
      </c>
      <c r="AX397" s="10" t="s">
        <v>6</v>
      </c>
      <c r="AY397" s="10" t="str">
        <f>IFERROR(VLOOKUP(B397,Sales!$B$4:$H$2834,7,FALSE),"Not Found")</f>
        <v>Federal</v>
      </c>
      <c r="AZ397" s="30">
        <f>IFERROR(SUMIFS(Sales!$K$4:$K$2834,Sales!$B$4:$B$2834,$B397,Sales!$G$4:$G$2834,$D397),"")</f>
        <v>0</v>
      </c>
      <c r="BA397" s="30">
        <f>IFERROR(SUMIFS(Sales!$N$4:$N$2834,Sales!$B$4:$B$2834,$B397,Sales!$G$4:$G$2834,$D397),"")</f>
        <v>381583</v>
      </c>
      <c r="BB397" s="30">
        <f>IFERROR(SUMIFS(Sales!$Q$4:$Q$2834,Sales!$B$4:$B$2834,$B397,Sales!$G$4:$G$2834,$D397),"")</f>
        <v>4956397</v>
      </c>
      <c r="BC397" s="30">
        <f t="shared" si="205"/>
        <v>5337980</v>
      </c>
      <c r="BD397" s="33"/>
      <c r="BE397" s="35" t="str">
        <f t="shared" si="206"/>
        <v/>
      </c>
      <c r="BF397" s="35">
        <f t="shared" si="207"/>
        <v>0</v>
      </c>
      <c r="BG397" s="35">
        <f t="shared" si="208"/>
        <v>1.5911154816694464E-3</v>
      </c>
      <c r="BH397" s="35">
        <f t="shared" si="209"/>
        <v>1.8689466802048714E-3</v>
      </c>
      <c r="BJ397" s="31">
        <f>IFERROR(SUMIFS(Sales!$J$4:$J$2834,Sales!$B$4:$B$2834,$B397,Sales!$G$4:$G$2834,$D397),"")</f>
        <v>0</v>
      </c>
      <c r="BK397" s="31">
        <f>IFERROR(SUMIFS(Sales!$M$4:$M$2834,Sales!$B$4:$B$2834,$B397,Sales!$G$4:$G$2834,$D397),"")</f>
        <v>23844.400000000001</v>
      </c>
      <c r="BL397" s="31">
        <f>IFERROR(SUMIFS(Sales!$P$4:$P$2834,Sales!$B$4:$B$2834,$B397,Sales!$G$4:$G$2834,$D397),"")</f>
        <v>166248.79999999999</v>
      </c>
      <c r="BM397" s="31">
        <f t="shared" si="210"/>
        <v>190093.19999999998</v>
      </c>
      <c r="BP397" s="36">
        <f t="shared" si="211"/>
        <v>0</v>
      </c>
      <c r="BQ397" s="36">
        <f t="shared" si="212"/>
        <v>1</v>
      </c>
      <c r="BR397" s="36">
        <f t="shared" si="213"/>
        <v>0</v>
      </c>
      <c r="BS397" s="36">
        <f t="shared" si="214"/>
        <v>1</v>
      </c>
    </row>
    <row r="398" spans="1:82" x14ac:dyDescent="0.35">
      <c r="A398" s="8">
        <v>2020</v>
      </c>
      <c r="B398" s="9">
        <v>18642</v>
      </c>
      <c r="C398" s="10" t="s">
        <v>565</v>
      </c>
      <c r="D398" s="10" t="s">
        <v>38</v>
      </c>
      <c r="E398" s="10" t="s">
        <v>566</v>
      </c>
      <c r="F398" s="11">
        <v>709</v>
      </c>
      <c r="G398" s="11">
        <v>0</v>
      </c>
      <c r="H398" s="11">
        <v>0</v>
      </c>
      <c r="I398" s="11">
        <v>0</v>
      </c>
      <c r="J398" s="11">
        <v>709</v>
      </c>
      <c r="K398" s="12">
        <v>0.2</v>
      </c>
      <c r="L398" s="12">
        <v>0</v>
      </c>
      <c r="M398" s="12">
        <v>0</v>
      </c>
      <c r="N398" s="12">
        <v>0</v>
      </c>
      <c r="O398" s="12">
        <v>0.2</v>
      </c>
      <c r="P398" s="13">
        <v>9856.7000000000007</v>
      </c>
      <c r="Q398" s="13">
        <v>0</v>
      </c>
      <c r="R398" s="13">
        <v>0</v>
      </c>
      <c r="S398" s="13">
        <v>0</v>
      </c>
      <c r="T398" s="13">
        <v>9856.7000000000007</v>
      </c>
      <c r="U398" s="14">
        <v>0.2</v>
      </c>
      <c r="V398" s="14">
        <v>0</v>
      </c>
      <c r="W398" s="14">
        <v>0</v>
      </c>
      <c r="X398" s="14">
        <v>0</v>
      </c>
      <c r="Y398" s="14">
        <v>0.2</v>
      </c>
      <c r="Z398" s="11">
        <v>0</v>
      </c>
      <c r="AA398" s="11">
        <v>0</v>
      </c>
      <c r="AB398" s="11">
        <v>0</v>
      </c>
      <c r="AC398" s="11">
        <v>0</v>
      </c>
      <c r="AD398" s="11">
        <v>0</v>
      </c>
      <c r="AE398" s="11">
        <v>255.4</v>
      </c>
      <c r="AF398" s="11">
        <v>0</v>
      </c>
      <c r="AG398" s="11">
        <v>0</v>
      </c>
      <c r="AH398" s="11">
        <v>0</v>
      </c>
      <c r="AI398" s="11">
        <v>255.4</v>
      </c>
      <c r="AJ398" s="13">
        <v>0</v>
      </c>
      <c r="AK398" s="13">
        <v>0</v>
      </c>
      <c r="AL398" s="13">
        <v>0</v>
      </c>
      <c r="AM398" s="13">
        <v>0</v>
      </c>
      <c r="AN398" s="13">
        <v>0</v>
      </c>
      <c r="AO398" s="13">
        <v>255.4</v>
      </c>
      <c r="AP398" s="13">
        <v>0</v>
      </c>
      <c r="AQ398" s="13">
        <v>0</v>
      </c>
      <c r="AR398" s="13">
        <v>0</v>
      </c>
      <c r="AS398" s="13">
        <v>255.4</v>
      </c>
      <c r="AT398" s="15">
        <v>14</v>
      </c>
      <c r="AU398" s="15">
        <v>0</v>
      </c>
      <c r="AV398" s="15">
        <v>0</v>
      </c>
      <c r="AW398" s="15">
        <v>0</v>
      </c>
      <c r="AX398" s="10" t="s">
        <v>6</v>
      </c>
      <c r="AY398" s="10" t="str">
        <f>IFERROR(VLOOKUP(B398,Sales!$B$4:$H$2834,7,FALSE),"Not Found")</f>
        <v>Federal</v>
      </c>
      <c r="AZ398" s="30">
        <f>IFERROR(SUMIFS(Sales!$K$4:$K$2834,Sales!$B$4:$B$2834,$B398,Sales!$G$4:$G$2834,$D398),"")</f>
        <v>0</v>
      </c>
      <c r="BA398" s="30">
        <f>IFERROR(SUMIFS(Sales!$N$4:$N$2834,Sales!$B$4:$B$2834,$B398,Sales!$G$4:$G$2834,$D398),"")</f>
        <v>0</v>
      </c>
      <c r="BB398" s="30">
        <f>IFERROR(SUMIFS(Sales!$Q$4:$Q$2834,Sales!$B$4:$B$2834,$B398,Sales!$G$4:$G$2834,$D398),"")</f>
        <v>0</v>
      </c>
      <c r="BC398" s="30">
        <f t="shared" si="205"/>
        <v>0</v>
      </c>
      <c r="BD398" s="33"/>
      <c r="BE398" s="35" t="str">
        <f t="shared" si="206"/>
        <v/>
      </c>
      <c r="BF398" s="35" t="str">
        <f t="shared" si="207"/>
        <v/>
      </c>
      <c r="BG398" s="35" t="str">
        <f t="shared" si="208"/>
        <v/>
      </c>
      <c r="BH398" s="35" t="str">
        <f t="shared" si="209"/>
        <v/>
      </c>
      <c r="BJ398" s="31">
        <f>IFERROR(SUMIFS(Sales!$J$4:$J$2834,Sales!$B$4:$B$2834,$B398,Sales!$G$4:$G$2834,$D398),"")</f>
        <v>0</v>
      </c>
      <c r="BK398" s="31">
        <f>IFERROR(SUMIFS(Sales!$M$4:$M$2834,Sales!$B$4:$B$2834,$B398,Sales!$G$4:$G$2834,$D398),"")</f>
        <v>0</v>
      </c>
      <c r="BL398" s="31">
        <f>IFERROR(SUMIFS(Sales!$P$4:$P$2834,Sales!$B$4:$B$2834,$B398,Sales!$G$4:$G$2834,$D398),"")</f>
        <v>0</v>
      </c>
      <c r="BM398" s="31">
        <f t="shared" si="210"/>
        <v>0</v>
      </c>
      <c r="BP398" s="36">
        <f t="shared" si="211"/>
        <v>0</v>
      </c>
      <c r="BQ398" s="36">
        <f t="shared" si="212"/>
        <v>1</v>
      </c>
      <c r="BR398" s="36" t="str">
        <f t="shared" si="213"/>
        <v/>
      </c>
      <c r="BS398" s="36" t="str">
        <f t="shared" si="214"/>
        <v/>
      </c>
    </row>
    <row r="399" spans="1:82" x14ac:dyDescent="0.35">
      <c r="A399" s="8">
        <v>2020</v>
      </c>
      <c r="B399" s="9">
        <v>18642</v>
      </c>
      <c r="C399" s="10" t="s">
        <v>565</v>
      </c>
      <c r="D399" s="10" t="s">
        <v>79</v>
      </c>
      <c r="E399" s="10" t="s">
        <v>566</v>
      </c>
      <c r="F399" s="11">
        <v>666.7</v>
      </c>
      <c r="G399" s="11">
        <v>0</v>
      </c>
      <c r="H399" s="11">
        <v>13941.2</v>
      </c>
      <c r="I399" s="11">
        <v>0</v>
      </c>
      <c r="J399" s="11">
        <v>14607.9</v>
      </c>
      <c r="K399" s="12">
        <v>0</v>
      </c>
      <c r="L399" s="12">
        <v>0</v>
      </c>
      <c r="M399" s="12">
        <v>0</v>
      </c>
      <c r="N399" s="12">
        <v>0</v>
      </c>
      <c r="O399" s="12">
        <v>0</v>
      </c>
      <c r="P399" s="13">
        <v>9140.4</v>
      </c>
      <c r="Q399" s="13">
        <v>0</v>
      </c>
      <c r="R399" s="13">
        <v>153353.29999999999</v>
      </c>
      <c r="S399" s="13">
        <v>0</v>
      </c>
      <c r="T399" s="13">
        <v>162493.70000000001</v>
      </c>
      <c r="U399" s="14">
        <v>0</v>
      </c>
      <c r="V399" s="14">
        <v>0</v>
      </c>
      <c r="W399" s="14">
        <v>0</v>
      </c>
      <c r="X399" s="14">
        <v>0</v>
      </c>
      <c r="Y399" s="14">
        <v>0</v>
      </c>
      <c r="Z399" s="11">
        <v>0</v>
      </c>
      <c r="AA399" s="11">
        <v>0</v>
      </c>
      <c r="AB399" s="11">
        <v>0</v>
      </c>
      <c r="AC399" s="11">
        <v>0</v>
      </c>
      <c r="AD399" s="11">
        <v>0</v>
      </c>
      <c r="AE399" s="11">
        <v>235.8</v>
      </c>
      <c r="AF399" s="11">
        <v>0</v>
      </c>
      <c r="AG399" s="11">
        <v>46.8</v>
      </c>
      <c r="AH399" s="11">
        <v>0</v>
      </c>
      <c r="AI399" s="11">
        <v>282.60000000000002</v>
      </c>
      <c r="AJ399" s="13">
        <v>0</v>
      </c>
      <c r="AK399" s="13">
        <v>0</v>
      </c>
      <c r="AL399" s="13">
        <v>0</v>
      </c>
      <c r="AM399" s="13">
        <v>0</v>
      </c>
      <c r="AN399" s="13">
        <v>0</v>
      </c>
      <c r="AO399" s="13">
        <v>235.8</v>
      </c>
      <c r="AP399" s="13">
        <v>0</v>
      </c>
      <c r="AQ399" s="13">
        <v>46.8</v>
      </c>
      <c r="AR399" s="13">
        <v>0</v>
      </c>
      <c r="AS399" s="13">
        <v>282.60000000000002</v>
      </c>
      <c r="AT399" s="15">
        <v>14</v>
      </c>
      <c r="AU399" s="15">
        <v>0</v>
      </c>
      <c r="AV399" s="15">
        <v>11</v>
      </c>
      <c r="AW399" s="15">
        <v>0</v>
      </c>
      <c r="AX399" s="10" t="s">
        <v>6</v>
      </c>
      <c r="AY399" s="10" t="str">
        <f>IFERROR(VLOOKUP(B399,Sales!$B$4:$H$2834,7,FALSE),"Not Found")</f>
        <v>Federal</v>
      </c>
      <c r="AZ399" s="30">
        <f>IFERROR(SUMIFS(Sales!$K$4:$K$2834,Sales!$B$4:$B$2834,$B399,Sales!$G$4:$G$2834,$D399),"")</f>
        <v>0</v>
      </c>
      <c r="BA399" s="30">
        <f>IFERROR(SUMIFS(Sales!$N$4:$N$2834,Sales!$B$4:$B$2834,$B399,Sales!$G$4:$G$2834,$D399),"")</f>
        <v>282595</v>
      </c>
      <c r="BB399" s="30">
        <f>IFERROR(SUMIFS(Sales!$Q$4:$Q$2834,Sales!$B$4:$B$2834,$B399,Sales!$G$4:$G$2834,$D399),"")</f>
        <v>3085554</v>
      </c>
      <c r="BC399" s="30">
        <f t="shared" si="205"/>
        <v>3368149</v>
      </c>
      <c r="BD399" s="33"/>
      <c r="BE399" s="35" t="str">
        <f t="shared" si="206"/>
        <v/>
      </c>
      <c r="BF399" s="35">
        <f t="shared" si="207"/>
        <v>0</v>
      </c>
      <c r="BG399" s="35">
        <f t="shared" si="208"/>
        <v>4.5182161777107127E-3</v>
      </c>
      <c r="BH399" s="35">
        <f t="shared" si="209"/>
        <v>4.3370705987175748E-3</v>
      </c>
      <c r="BJ399" s="31">
        <f>IFERROR(SUMIFS(Sales!$J$4:$J$2834,Sales!$B$4:$B$2834,$B399,Sales!$G$4:$G$2834,$D399),"")</f>
        <v>0</v>
      </c>
      <c r="BK399" s="31">
        <f>IFERROR(SUMIFS(Sales!$M$4:$M$2834,Sales!$B$4:$B$2834,$B399,Sales!$G$4:$G$2834,$D399),"")</f>
        <v>18558.5</v>
      </c>
      <c r="BL399" s="31">
        <f>IFERROR(SUMIFS(Sales!$P$4:$P$2834,Sales!$B$4:$B$2834,$B399,Sales!$G$4:$G$2834,$D399),"")</f>
        <v>118814.9</v>
      </c>
      <c r="BM399" s="31">
        <f t="shared" si="210"/>
        <v>137373.4</v>
      </c>
      <c r="BP399" s="36">
        <f t="shared" si="211"/>
        <v>0</v>
      </c>
      <c r="BQ399" s="36">
        <f t="shared" si="212"/>
        <v>1</v>
      </c>
      <c r="BR399" s="36">
        <f t="shared" si="213"/>
        <v>0</v>
      </c>
      <c r="BS399" s="36">
        <f t="shared" si="214"/>
        <v>1</v>
      </c>
    </row>
    <row r="400" spans="1:82" x14ac:dyDescent="0.35">
      <c r="A400" s="8">
        <v>2020</v>
      </c>
      <c r="B400" s="9">
        <v>18642</v>
      </c>
      <c r="C400" s="10" t="s">
        <v>565</v>
      </c>
      <c r="D400" s="10" t="s">
        <v>152</v>
      </c>
      <c r="E400" s="10" t="s">
        <v>566</v>
      </c>
      <c r="F400" s="11">
        <v>751.7</v>
      </c>
      <c r="G400" s="11">
        <v>0</v>
      </c>
      <c r="H400" s="11">
        <v>9601.2000000000007</v>
      </c>
      <c r="I400" s="11">
        <v>0</v>
      </c>
      <c r="J400" s="11">
        <v>10352.9</v>
      </c>
      <c r="K400" s="12">
        <v>0.1</v>
      </c>
      <c r="L400" s="12">
        <v>0</v>
      </c>
      <c r="M400" s="12">
        <v>0</v>
      </c>
      <c r="N400" s="12">
        <v>0</v>
      </c>
      <c r="O400" s="12">
        <v>0.1</v>
      </c>
      <c r="P400" s="13">
        <v>9908.7999999999993</v>
      </c>
      <c r="Q400" s="13">
        <v>0</v>
      </c>
      <c r="R400" s="13">
        <v>105613.7</v>
      </c>
      <c r="S400" s="13">
        <v>0</v>
      </c>
      <c r="T400" s="13">
        <v>115522.5</v>
      </c>
      <c r="U400" s="14">
        <v>0.1</v>
      </c>
      <c r="V400" s="14">
        <v>0</v>
      </c>
      <c r="W400" s="14">
        <v>0</v>
      </c>
      <c r="X400" s="14">
        <v>0</v>
      </c>
      <c r="Y400" s="14">
        <v>0.1</v>
      </c>
      <c r="Z400" s="11">
        <v>0</v>
      </c>
      <c r="AA400" s="11">
        <v>0</v>
      </c>
      <c r="AB400" s="11">
        <v>0</v>
      </c>
      <c r="AC400" s="11">
        <v>0</v>
      </c>
      <c r="AD400" s="11">
        <v>0</v>
      </c>
      <c r="AE400" s="11">
        <v>243.9</v>
      </c>
      <c r="AF400" s="11">
        <v>0</v>
      </c>
      <c r="AG400" s="11">
        <v>32.299999999999997</v>
      </c>
      <c r="AH400" s="11">
        <v>0</v>
      </c>
      <c r="AI400" s="11">
        <v>276.2</v>
      </c>
      <c r="AJ400" s="13">
        <v>0</v>
      </c>
      <c r="AK400" s="13">
        <v>0</v>
      </c>
      <c r="AL400" s="13">
        <v>0</v>
      </c>
      <c r="AM400" s="13">
        <v>0</v>
      </c>
      <c r="AN400" s="13">
        <v>0</v>
      </c>
      <c r="AO400" s="13">
        <v>243.9</v>
      </c>
      <c r="AP400" s="13">
        <v>0</v>
      </c>
      <c r="AQ400" s="13">
        <v>32.299999999999997</v>
      </c>
      <c r="AR400" s="13">
        <v>0</v>
      </c>
      <c r="AS400" s="13">
        <v>276.2</v>
      </c>
      <c r="AT400" s="15">
        <v>13</v>
      </c>
      <c r="AU400" s="15">
        <v>0</v>
      </c>
      <c r="AV400" s="15">
        <v>11</v>
      </c>
      <c r="AW400" s="15">
        <v>0</v>
      </c>
      <c r="AX400" s="10" t="s">
        <v>6</v>
      </c>
      <c r="AY400" s="10" t="str">
        <f>IFERROR(VLOOKUP(B400,Sales!$B$4:$H$2834,7,FALSE),"Not Found")</f>
        <v>Federal</v>
      </c>
      <c r="AZ400" s="30">
        <f>IFERROR(SUMIFS(Sales!$K$4:$K$2834,Sales!$B$4:$B$2834,$B400,Sales!$G$4:$G$2834,$D400),"")</f>
        <v>0</v>
      </c>
      <c r="BA400" s="30">
        <f>IFERROR(SUMIFS(Sales!$N$4:$N$2834,Sales!$B$4:$B$2834,$B400,Sales!$G$4:$G$2834,$D400),"")</f>
        <v>125738</v>
      </c>
      <c r="BB400" s="30">
        <f>IFERROR(SUMIFS(Sales!$Q$4:$Q$2834,Sales!$B$4:$B$2834,$B400,Sales!$G$4:$G$2834,$D400),"")</f>
        <v>4313145</v>
      </c>
      <c r="BC400" s="30">
        <f t="shared" si="205"/>
        <v>4438883</v>
      </c>
      <c r="BD400" s="33"/>
      <c r="BE400" s="35" t="str">
        <f t="shared" si="206"/>
        <v/>
      </c>
      <c r="BF400" s="35">
        <f t="shared" si="207"/>
        <v>0</v>
      </c>
      <c r="BG400" s="35">
        <f t="shared" si="208"/>
        <v>2.2260322803893682E-3</v>
      </c>
      <c r="BH400" s="35">
        <f t="shared" si="209"/>
        <v>2.3323209915647701E-3</v>
      </c>
      <c r="BJ400" s="31">
        <f>IFERROR(SUMIFS(Sales!$J$4:$J$2834,Sales!$B$4:$B$2834,$B400,Sales!$G$4:$G$2834,$D400),"")</f>
        <v>0</v>
      </c>
      <c r="BK400" s="31">
        <f>IFERROR(SUMIFS(Sales!$M$4:$M$2834,Sales!$B$4:$B$2834,$B400,Sales!$G$4:$G$2834,$D400),"")</f>
        <v>8216.6</v>
      </c>
      <c r="BL400" s="31">
        <f>IFERROR(SUMIFS(Sales!$P$4:$P$2834,Sales!$B$4:$B$2834,$B400,Sales!$G$4:$G$2834,$D400),"")</f>
        <v>128565</v>
      </c>
      <c r="BM400" s="31">
        <f t="shared" si="210"/>
        <v>136781.6</v>
      </c>
      <c r="BP400" s="36">
        <f t="shared" si="211"/>
        <v>0</v>
      </c>
      <c r="BQ400" s="36">
        <f t="shared" si="212"/>
        <v>1</v>
      </c>
      <c r="BR400" s="36">
        <f t="shared" si="213"/>
        <v>0</v>
      </c>
      <c r="BS400" s="36">
        <f t="shared" si="214"/>
        <v>1</v>
      </c>
    </row>
    <row r="401" spans="1:82" x14ac:dyDescent="0.35">
      <c r="A401" s="8">
        <v>2020</v>
      </c>
      <c r="B401" s="9">
        <v>18642</v>
      </c>
      <c r="C401" s="10" t="s">
        <v>565</v>
      </c>
      <c r="D401" s="10" t="s">
        <v>87</v>
      </c>
      <c r="E401" s="10" t="s">
        <v>566</v>
      </c>
      <c r="F401" s="11">
        <v>90.4</v>
      </c>
      <c r="G401" s="11">
        <v>0</v>
      </c>
      <c r="H401" s="11">
        <v>0</v>
      </c>
      <c r="I401" s="11">
        <v>0</v>
      </c>
      <c r="J401" s="11">
        <v>90.4</v>
      </c>
      <c r="K401" s="12">
        <v>0</v>
      </c>
      <c r="L401" s="12">
        <v>0</v>
      </c>
      <c r="M401" s="12">
        <v>0</v>
      </c>
      <c r="N401" s="12">
        <v>0</v>
      </c>
      <c r="O401" s="12">
        <v>0</v>
      </c>
      <c r="P401" s="13">
        <v>1193.5999999999999</v>
      </c>
      <c r="Q401" s="13">
        <v>0</v>
      </c>
      <c r="R401" s="13">
        <v>0</v>
      </c>
      <c r="S401" s="13">
        <v>0</v>
      </c>
      <c r="T401" s="13">
        <v>1193.5999999999999</v>
      </c>
      <c r="U401" s="14">
        <v>0</v>
      </c>
      <c r="V401" s="14">
        <v>0</v>
      </c>
      <c r="W401" s="14">
        <v>0</v>
      </c>
      <c r="X401" s="14">
        <v>0</v>
      </c>
      <c r="Y401" s="14">
        <v>0</v>
      </c>
      <c r="Z401" s="11">
        <v>0</v>
      </c>
      <c r="AA401" s="11">
        <v>0</v>
      </c>
      <c r="AB401" s="11">
        <v>0</v>
      </c>
      <c r="AC401" s="11">
        <v>0</v>
      </c>
      <c r="AD401" s="11">
        <v>0</v>
      </c>
      <c r="AE401" s="11">
        <v>29.7</v>
      </c>
      <c r="AF401" s="11">
        <v>0</v>
      </c>
      <c r="AG401" s="11">
        <v>0</v>
      </c>
      <c r="AH401" s="11">
        <v>0</v>
      </c>
      <c r="AI401" s="11">
        <v>29.7</v>
      </c>
      <c r="AJ401" s="13">
        <v>0</v>
      </c>
      <c r="AK401" s="13">
        <v>0</v>
      </c>
      <c r="AL401" s="13">
        <v>0</v>
      </c>
      <c r="AM401" s="13">
        <v>0</v>
      </c>
      <c r="AN401" s="13">
        <v>0</v>
      </c>
      <c r="AO401" s="13">
        <v>29.7</v>
      </c>
      <c r="AP401" s="13">
        <v>0</v>
      </c>
      <c r="AQ401" s="13">
        <v>0</v>
      </c>
      <c r="AR401" s="13">
        <v>0</v>
      </c>
      <c r="AS401" s="13">
        <v>29.7</v>
      </c>
      <c r="AT401" s="15">
        <v>13</v>
      </c>
      <c r="AU401" s="15">
        <v>0</v>
      </c>
      <c r="AV401" s="15">
        <v>0</v>
      </c>
      <c r="AW401" s="15">
        <v>0</v>
      </c>
      <c r="AX401" s="10" t="s">
        <v>6</v>
      </c>
      <c r="AY401" s="10" t="str">
        <f>IFERROR(VLOOKUP(B401,Sales!$B$4:$H$2834,7,FALSE),"Not Found")</f>
        <v>Federal</v>
      </c>
      <c r="AZ401" s="30">
        <f>IFERROR(SUMIFS(Sales!$K$4:$K$2834,Sales!$B$4:$B$2834,$B401,Sales!$G$4:$G$2834,$D401),"")</f>
        <v>0</v>
      </c>
      <c r="BA401" s="30">
        <f>IFERROR(SUMIFS(Sales!$N$4:$N$2834,Sales!$B$4:$B$2834,$B401,Sales!$G$4:$G$2834,$D401),"")</f>
        <v>1968</v>
      </c>
      <c r="BB401" s="30">
        <f>IFERROR(SUMIFS(Sales!$Q$4:$Q$2834,Sales!$B$4:$B$2834,$B401,Sales!$G$4:$G$2834,$D401),"")</f>
        <v>0</v>
      </c>
      <c r="BC401" s="30">
        <f t="shared" si="205"/>
        <v>1968</v>
      </c>
      <c r="BD401" s="33"/>
      <c r="BE401" s="35" t="str">
        <f t="shared" si="206"/>
        <v/>
      </c>
      <c r="BF401" s="35">
        <f t="shared" si="207"/>
        <v>0</v>
      </c>
      <c r="BG401" s="35" t="str">
        <f t="shared" si="208"/>
        <v/>
      </c>
      <c r="BH401" s="35">
        <f t="shared" si="209"/>
        <v>4.5934959349593497E-2</v>
      </c>
      <c r="BJ401" s="31">
        <f>IFERROR(SUMIFS(Sales!$J$4:$J$2834,Sales!$B$4:$B$2834,$B401,Sales!$G$4:$G$2834,$D401),"")</f>
        <v>0</v>
      </c>
      <c r="BK401" s="31">
        <f>IFERROR(SUMIFS(Sales!$M$4:$M$2834,Sales!$B$4:$B$2834,$B401,Sales!$G$4:$G$2834,$D401),"")</f>
        <v>197.3</v>
      </c>
      <c r="BL401" s="31">
        <f>IFERROR(SUMIFS(Sales!$P$4:$P$2834,Sales!$B$4:$B$2834,$B401,Sales!$G$4:$G$2834,$D401),"")</f>
        <v>0</v>
      </c>
      <c r="BM401" s="31">
        <f t="shared" si="210"/>
        <v>197.3</v>
      </c>
      <c r="BP401" s="36">
        <f t="shared" si="211"/>
        <v>0</v>
      </c>
      <c r="BQ401" s="36">
        <f t="shared" si="212"/>
        <v>1</v>
      </c>
      <c r="BR401" s="36" t="str">
        <f t="shared" si="213"/>
        <v/>
      </c>
      <c r="BS401" s="36" t="str">
        <f t="shared" si="214"/>
        <v/>
      </c>
    </row>
    <row r="402" spans="1:82" x14ac:dyDescent="0.35">
      <c r="A402" s="8">
        <v>2020</v>
      </c>
      <c r="B402" s="9">
        <v>18642</v>
      </c>
      <c r="C402" s="10" t="s">
        <v>565</v>
      </c>
      <c r="D402" s="10" t="s">
        <v>567</v>
      </c>
      <c r="E402" s="10" t="s">
        <v>566</v>
      </c>
      <c r="F402" s="11">
        <v>18560.8</v>
      </c>
      <c r="G402" s="11">
        <v>25957.200000000001</v>
      </c>
      <c r="H402" s="11">
        <v>20857.7</v>
      </c>
      <c r="I402" s="11">
        <v>0</v>
      </c>
      <c r="J402" s="11">
        <v>65375.7</v>
      </c>
      <c r="K402" s="12">
        <v>2</v>
      </c>
      <c r="L402" s="12">
        <v>0.6</v>
      </c>
      <c r="M402" s="12">
        <v>0.1</v>
      </c>
      <c r="N402" s="12">
        <v>0</v>
      </c>
      <c r="O402" s="12">
        <v>2.7</v>
      </c>
      <c r="P402" s="13">
        <v>244928.9</v>
      </c>
      <c r="Q402" s="13">
        <v>344079.5</v>
      </c>
      <c r="R402" s="13">
        <v>228651.4</v>
      </c>
      <c r="S402" s="13">
        <v>0</v>
      </c>
      <c r="T402" s="13">
        <v>817659.8</v>
      </c>
      <c r="U402" s="14">
        <v>2</v>
      </c>
      <c r="V402" s="14">
        <v>0.6</v>
      </c>
      <c r="W402" s="14">
        <v>0.1</v>
      </c>
      <c r="X402" s="14">
        <v>0</v>
      </c>
      <c r="Y402" s="14">
        <v>2.7</v>
      </c>
      <c r="Z402" s="11">
        <v>0</v>
      </c>
      <c r="AA402" s="11">
        <v>32.6</v>
      </c>
      <c r="AB402" s="11">
        <v>25.6</v>
      </c>
      <c r="AC402" s="11">
        <v>0</v>
      </c>
      <c r="AD402" s="11">
        <v>58.2</v>
      </c>
      <c r="AE402" s="11">
        <v>13220.7</v>
      </c>
      <c r="AF402" s="11">
        <v>206.8</v>
      </c>
      <c r="AG402" s="11">
        <v>568.5</v>
      </c>
      <c r="AH402" s="11">
        <v>0</v>
      </c>
      <c r="AI402" s="11">
        <v>13996</v>
      </c>
      <c r="AJ402" s="13">
        <v>0</v>
      </c>
      <c r="AK402" s="13">
        <v>32.6</v>
      </c>
      <c r="AL402" s="13">
        <v>25.6</v>
      </c>
      <c r="AM402" s="13">
        <v>0</v>
      </c>
      <c r="AN402" s="13">
        <v>58.2</v>
      </c>
      <c r="AO402" s="13">
        <v>13220.7</v>
      </c>
      <c r="AP402" s="13">
        <v>206.8</v>
      </c>
      <c r="AQ402" s="13">
        <v>568.5</v>
      </c>
      <c r="AR402" s="13">
        <v>0</v>
      </c>
      <c r="AS402" s="13">
        <v>13996</v>
      </c>
      <c r="AT402" s="15">
        <v>13</v>
      </c>
      <c r="AU402" s="15">
        <v>13</v>
      </c>
      <c r="AV402" s="15">
        <v>11</v>
      </c>
      <c r="AW402" s="15">
        <v>0</v>
      </c>
      <c r="AX402" s="10" t="s">
        <v>6</v>
      </c>
      <c r="AY402" s="10" t="str">
        <f>IFERROR(VLOOKUP(B402,Sales!$B$4:$H$2834,7,FALSE),"Not Found")</f>
        <v>Federal</v>
      </c>
      <c r="AZ402" s="30">
        <f>IFERROR(SUMIFS(Sales!$K$4:$K$2834,Sales!$B$4:$B$2834,$B402,Sales!$G$4:$G$2834,$D402),"")</f>
        <v>0</v>
      </c>
      <c r="BA402" s="30">
        <f>IFERROR(SUMIFS(Sales!$N$4:$N$2834,Sales!$B$4:$B$2834,$B402,Sales!$G$4:$G$2834,$D402),"")</f>
        <v>458911</v>
      </c>
      <c r="BB402" s="30">
        <f>IFERROR(SUMIFS(Sales!$Q$4:$Q$2834,Sales!$B$4:$B$2834,$B402,Sales!$G$4:$G$2834,$D402),"")</f>
        <v>5446008</v>
      </c>
      <c r="BC402" s="30">
        <f t="shared" si="205"/>
        <v>5904919</v>
      </c>
      <c r="BD402" s="33"/>
      <c r="BE402" s="35" t="str">
        <f t="shared" si="206"/>
        <v/>
      </c>
      <c r="BF402" s="35">
        <f t="shared" si="207"/>
        <v>5.6562601463028779E-2</v>
      </c>
      <c r="BG402" s="35">
        <f t="shared" si="208"/>
        <v>3.8299062359071086E-3</v>
      </c>
      <c r="BH402" s="35">
        <f t="shared" si="209"/>
        <v>1.1071396576312054E-2</v>
      </c>
      <c r="BJ402" s="31">
        <f>IFERROR(SUMIFS(Sales!$J$4:$J$2834,Sales!$B$4:$B$2834,$B402,Sales!$G$4:$G$2834,$D402),"")</f>
        <v>0</v>
      </c>
      <c r="BK402" s="31">
        <f>IFERROR(SUMIFS(Sales!$M$4:$M$2834,Sales!$B$4:$B$2834,$B402,Sales!$G$4:$G$2834,$D402),"")</f>
        <v>27801.8</v>
      </c>
      <c r="BL402" s="31">
        <f>IFERROR(SUMIFS(Sales!$P$4:$P$2834,Sales!$B$4:$B$2834,$B402,Sales!$G$4:$G$2834,$D402),"")</f>
        <v>208268.4</v>
      </c>
      <c r="BM402" s="31">
        <f t="shared" si="210"/>
        <v>236070.19999999998</v>
      </c>
      <c r="BP402" s="36">
        <f t="shared" si="211"/>
        <v>0</v>
      </c>
      <c r="BQ402" s="36">
        <f t="shared" si="212"/>
        <v>1</v>
      </c>
      <c r="BR402" s="36">
        <f t="shared" si="213"/>
        <v>6.9826034793041392E-2</v>
      </c>
      <c r="BS402" s="36">
        <f t="shared" si="214"/>
        <v>0.93017396520695861</v>
      </c>
    </row>
    <row r="403" spans="1:82" x14ac:dyDescent="0.35">
      <c r="A403" s="8">
        <v>2020</v>
      </c>
      <c r="B403" s="9">
        <v>18642</v>
      </c>
      <c r="C403" s="10" t="s">
        <v>565</v>
      </c>
      <c r="D403" s="10" t="s">
        <v>44</v>
      </c>
      <c r="E403" s="10" t="s">
        <v>566</v>
      </c>
      <c r="F403" s="11">
        <v>25.8</v>
      </c>
      <c r="G403" s="11">
        <v>0</v>
      </c>
      <c r="H403" s="11">
        <v>0</v>
      </c>
      <c r="I403" s="11">
        <v>0</v>
      </c>
      <c r="J403" s="11">
        <v>25.8</v>
      </c>
      <c r="K403" s="12">
        <v>0</v>
      </c>
      <c r="L403" s="12">
        <v>0</v>
      </c>
      <c r="M403" s="12">
        <v>0</v>
      </c>
      <c r="N403" s="12">
        <v>0</v>
      </c>
      <c r="O403" s="12">
        <v>0</v>
      </c>
      <c r="P403" s="13">
        <v>339.2</v>
      </c>
      <c r="Q403" s="13">
        <v>0</v>
      </c>
      <c r="R403" s="13">
        <v>0</v>
      </c>
      <c r="S403" s="13">
        <v>0</v>
      </c>
      <c r="T403" s="13">
        <v>339.2</v>
      </c>
      <c r="U403" s="14">
        <v>0</v>
      </c>
      <c r="V403" s="14">
        <v>0</v>
      </c>
      <c r="W403" s="14">
        <v>0</v>
      </c>
      <c r="X403" s="14">
        <v>0</v>
      </c>
      <c r="Y403" s="14">
        <v>0</v>
      </c>
      <c r="Z403" s="11">
        <v>0</v>
      </c>
      <c r="AA403" s="11">
        <v>0</v>
      </c>
      <c r="AB403" s="11">
        <v>0</v>
      </c>
      <c r="AC403" s="11">
        <v>0</v>
      </c>
      <c r="AD403" s="11">
        <v>0</v>
      </c>
      <c r="AE403" s="11">
        <v>8.3000000000000007</v>
      </c>
      <c r="AF403" s="11">
        <v>0</v>
      </c>
      <c r="AG403" s="11">
        <v>0</v>
      </c>
      <c r="AH403" s="11">
        <v>0</v>
      </c>
      <c r="AI403" s="11">
        <v>8.3000000000000007</v>
      </c>
      <c r="AJ403" s="13">
        <v>0</v>
      </c>
      <c r="AK403" s="13">
        <v>0</v>
      </c>
      <c r="AL403" s="13">
        <v>0</v>
      </c>
      <c r="AM403" s="13">
        <v>0</v>
      </c>
      <c r="AN403" s="13">
        <v>0</v>
      </c>
      <c r="AO403" s="13">
        <v>8.3000000000000007</v>
      </c>
      <c r="AP403" s="13">
        <v>0</v>
      </c>
      <c r="AQ403" s="13">
        <v>0</v>
      </c>
      <c r="AR403" s="13">
        <v>0</v>
      </c>
      <c r="AS403" s="13">
        <v>8.3000000000000007</v>
      </c>
      <c r="AT403" s="15">
        <v>13</v>
      </c>
      <c r="AU403" s="15">
        <v>0</v>
      </c>
      <c r="AV403" s="15">
        <v>0</v>
      </c>
      <c r="AW403" s="15">
        <v>0</v>
      </c>
      <c r="AX403" s="10" t="s">
        <v>6</v>
      </c>
      <c r="AY403" s="10" t="str">
        <f>IFERROR(VLOOKUP(B403,Sales!$B$4:$H$2834,7,FALSE),"Not Found")</f>
        <v>Federal</v>
      </c>
      <c r="AZ403" s="30">
        <f>IFERROR(SUMIFS(Sales!$K$4:$K$2834,Sales!$B$4:$B$2834,$B403,Sales!$G$4:$G$2834,$D403),"")</f>
        <v>0</v>
      </c>
      <c r="BA403" s="30">
        <f>IFERROR(SUMIFS(Sales!$N$4:$N$2834,Sales!$B$4:$B$2834,$B403,Sales!$G$4:$G$2834,$D403),"")</f>
        <v>0</v>
      </c>
      <c r="BB403" s="30">
        <f>IFERROR(SUMIFS(Sales!$Q$4:$Q$2834,Sales!$B$4:$B$2834,$B403,Sales!$G$4:$G$2834,$D403),"")</f>
        <v>0</v>
      </c>
      <c r="BC403" s="30">
        <f t="shared" si="205"/>
        <v>0</v>
      </c>
      <c r="BD403" s="33"/>
      <c r="BE403" s="35" t="str">
        <f t="shared" si="206"/>
        <v/>
      </c>
      <c r="BF403" s="35" t="str">
        <f t="shared" si="207"/>
        <v/>
      </c>
      <c r="BG403" s="35" t="str">
        <f t="shared" si="208"/>
        <v/>
      </c>
      <c r="BH403" s="35" t="str">
        <f t="shared" si="209"/>
        <v/>
      </c>
      <c r="BJ403" s="31">
        <f>IFERROR(SUMIFS(Sales!$J$4:$J$2834,Sales!$B$4:$B$2834,$B403,Sales!$G$4:$G$2834,$D403),"")</f>
        <v>0</v>
      </c>
      <c r="BK403" s="31">
        <f>IFERROR(SUMIFS(Sales!$M$4:$M$2834,Sales!$B$4:$B$2834,$B403,Sales!$G$4:$G$2834,$D403),"")</f>
        <v>0</v>
      </c>
      <c r="BL403" s="31">
        <f>IFERROR(SUMIFS(Sales!$P$4:$P$2834,Sales!$B$4:$B$2834,$B403,Sales!$G$4:$G$2834,$D403),"")</f>
        <v>0</v>
      </c>
      <c r="BM403" s="31">
        <f t="shared" si="210"/>
        <v>0</v>
      </c>
      <c r="BP403" s="36">
        <f t="shared" si="211"/>
        <v>0</v>
      </c>
      <c r="BQ403" s="36">
        <f t="shared" si="212"/>
        <v>1</v>
      </c>
      <c r="BR403" s="36" t="str">
        <f t="shared" si="213"/>
        <v/>
      </c>
      <c r="BS403" s="36" t="str">
        <f t="shared" si="214"/>
        <v/>
      </c>
    </row>
    <row r="404" spans="1:82" x14ac:dyDescent="0.35">
      <c r="A404" s="8">
        <v>2020</v>
      </c>
      <c r="B404" s="9">
        <v>18917</v>
      </c>
      <c r="C404" s="10" t="s">
        <v>568</v>
      </c>
      <c r="D404" s="10" t="s">
        <v>116</v>
      </c>
      <c r="E404" s="10" t="s">
        <v>75</v>
      </c>
      <c r="F404" s="11">
        <v>435.67</v>
      </c>
      <c r="G404" s="11">
        <v>772.12</v>
      </c>
      <c r="H404" s="11">
        <v>1574.88</v>
      </c>
      <c r="I404" s="11" t="s">
        <v>25</v>
      </c>
      <c r="J404" s="11">
        <v>2782.67</v>
      </c>
      <c r="K404" s="12">
        <v>0.05</v>
      </c>
      <c r="L404" s="12">
        <v>0.09</v>
      </c>
      <c r="M404" s="12">
        <v>0.18</v>
      </c>
      <c r="N404" s="12" t="s">
        <v>25</v>
      </c>
      <c r="O404" s="12">
        <v>0.32</v>
      </c>
      <c r="P404" s="13">
        <v>8713.4599999999991</v>
      </c>
      <c r="Q404" s="13">
        <v>7721.16</v>
      </c>
      <c r="R404" s="13">
        <v>15748.84</v>
      </c>
      <c r="S404" s="13" t="s">
        <v>25</v>
      </c>
      <c r="T404" s="13">
        <v>32183.46</v>
      </c>
      <c r="U404" s="14">
        <v>0.99</v>
      </c>
      <c r="V404" s="14">
        <v>0.88</v>
      </c>
      <c r="W404" s="14">
        <v>1.8</v>
      </c>
      <c r="X404" s="14" t="s">
        <v>25</v>
      </c>
      <c r="Y404" s="14">
        <v>3.67</v>
      </c>
      <c r="Z404" s="11">
        <v>242</v>
      </c>
      <c r="AA404" s="11">
        <v>124</v>
      </c>
      <c r="AB404" s="11">
        <v>352</v>
      </c>
      <c r="AC404" s="11" t="s">
        <v>25</v>
      </c>
      <c r="AD404" s="11">
        <v>718</v>
      </c>
      <c r="AE404" s="11">
        <v>96</v>
      </c>
      <c r="AF404" s="11">
        <v>49</v>
      </c>
      <c r="AG404" s="11">
        <v>139</v>
      </c>
      <c r="AH404" s="11" t="s">
        <v>25</v>
      </c>
      <c r="AI404" s="11">
        <v>284</v>
      </c>
      <c r="AJ404" s="13">
        <v>242</v>
      </c>
      <c r="AK404" s="13">
        <v>124</v>
      </c>
      <c r="AL404" s="13">
        <v>352</v>
      </c>
      <c r="AM404" s="13" t="s">
        <v>25</v>
      </c>
      <c r="AN404" s="13">
        <v>718</v>
      </c>
      <c r="AO404" s="13">
        <v>96</v>
      </c>
      <c r="AP404" s="13">
        <v>49</v>
      </c>
      <c r="AQ404" s="13">
        <v>139</v>
      </c>
      <c r="AR404" s="13" t="s">
        <v>25</v>
      </c>
      <c r="AS404" s="13">
        <v>284</v>
      </c>
      <c r="AT404" s="15">
        <v>20</v>
      </c>
      <c r="AU404" s="15">
        <v>10</v>
      </c>
      <c r="AV404" s="15">
        <v>10</v>
      </c>
      <c r="AW404" s="15" t="s">
        <v>25</v>
      </c>
      <c r="AX404" s="10" t="s">
        <v>6</v>
      </c>
      <c r="AY404" s="10" t="str">
        <f>IFERROR(VLOOKUP(B404,Sales!$B$4:$H$2834,7,FALSE),"Not Found")</f>
        <v>Political Subdivision</v>
      </c>
      <c r="AZ404" s="30">
        <f>IFERROR(SUMIFS(Sales!$K$4:$K$2834,Sales!$B$4:$B$2834,$B404,Sales!$G$4:$G$2834,$D404),"")</f>
        <v>248170</v>
      </c>
      <c r="BA404" s="30">
        <f>IFERROR(SUMIFS(Sales!$N$4:$N$2834,Sales!$B$4:$B$2834,$B404,Sales!$G$4:$G$2834,$D404),"")</f>
        <v>123759</v>
      </c>
      <c r="BB404" s="30">
        <f>IFERROR(SUMIFS(Sales!$Q$4:$Q$2834,Sales!$B$4:$B$2834,$B404,Sales!$G$4:$G$2834,$D404),"")</f>
        <v>108461</v>
      </c>
      <c r="BC404" s="30">
        <f t="shared" si="205"/>
        <v>480390</v>
      </c>
      <c r="BD404" s="33"/>
      <c r="BE404" s="35">
        <f t="shared" si="206"/>
        <v>1.7555304831365598E-3</v>
      </c>
      <c r="BF404" s="35">
        <f t="shared" si="207"/>
        <v>6.238899797186467E-3</v>
      </c>
      <c r="BG404" s="35">
        <f t="shared" si="208"/>
        <v>1.4520242299075245E-2</v>
      </c>
      <c r="BH404" s="35">
        <f t="shared" si="209"/>
        <v>5.7925227419388416E-3</v>
      </c>
      <c r="BJ404" s="31">
        <f>IFERROR(SUMIFS(Sales!$J$4:$J$2834,Sales!$B$4:$B$2834,$B404,Sales!$G$4:$G$2834,$D404),"")</f>
        <v>24866</v>
      </c>
      <c r="BK404" s="31">
        <f>IFERROR(SUMIFS(Sales!$M$4:$M$2834,Sales!$B$4:$B$2834,$B404,Sales!$G$4:$G$2834,$D404),"")</f>
        <v>10296</v>
      </c>
      <c r="BL404" s="31">
        <f>IFERROR(SUMIFS(Sales!$P$4:$P$2834,Sales!$B$4:$B$2834,$B404,Sales!$G$4:$G$2834,$D404),"")</f>
        <v>5919</v>
      </c>
      <c r="BM404" s="31">
        <f t="shared" si="210"/>
        <v>41081</v>
      </c>
      <c r="BP404" s="36">
        <f t="shared" si="211"/>
        <v>0.71597633136094674</v>
      </c>
      <c r="BQ404" s="36">
        <f t="shared" si="212"/>
        <v>0.28402366863905326</v>
      </c>
      <c r="BR404" s="36">
        <f t="shared" si="213"/>
        <v>0.7168674698795181</v>
      </c>
      <c r="BS404" s="36">
        <f t="shared" si="214"/>
        <v>0.28313253012048195</v>
      </c>
    </row>
    <row r="405" spans="1:82" x14ac:dyDescent="0.35">
      <c r="A405" s="8">
        <v>2020</v>
      </c>
      <c r="B405" s="9">
        <v>18956</v>
      </c>
      <c r="C405" s="10" t="s">
        <v>569</v>
      </c>
      <c r="D405" s="10" t="s">
        <v>38</v>
      </c>
      <c r="E405" s="10" t="s">
        <v>30</v>
      </c>
      <c r="F405" s="11">
        <v>88.5</v>
      </c>
      <c r="G405" s="11">
        <v>0</v>
      </c>
      <c r="H405" s="11">
        <v>0</v>
      </c>
      <c r="I405" s="11">
        <v>0</v>
      </c>
      <c r="J405" s="11">
        <v>88.5</v>
      </c>
      <c r="K405" s="12">
        <v>8.0000000000000002E-3</v>
      </c>
      <c r="L405" s="12">
        <v>0</v>
      </c>
      <c r="M405" s="12" t="s">
        <v>25</v>
      </c>
      <c r="N405" s="12">
        <v>0</v>
      </c>
      <c r="O405" s="12">
        <v>8.0000000000000002E-3</v>
      </c>
      <c r="P405" s="13">
        <v>88.5</v>
      </c>
      <c r="Q405" s="13">
        <v>0</v>
      </c>
      <c r="R405" s="13">
        <v>0</v>
      </c>
      <c r="S405" s="13">
        <v>0</v>
      </c>
      <c r="T405" s="13">
        <v>88.5</v>
      </c>
      <c r="U405" s="14">
        <v>8.0000000000000002E-3</v>
      </c>
      <c r="V405" s="14">
        <v>0</v>
      </c>
      <c r="W405" s="14">
        <v>0</v>
      </c>
      <c r="X405" s="14">
        <v>0</v>
      </c>
      <c r="Y405" s="14">
        <v>8.0000000000000002E-3</v>
      </c>
      <c r="Z405" s="11">
        <v>4.8979999999999997</v>
      </c>
      <c r="AA405" s="11">
        <v>0</v>
      </c>
      <c r="AB405" s="11">
        <v>0</v>
      </c>
      <c r="AC405" s="11">
        <v>0</v>
      </c>
      <c r="AD405" s="11">
        <v>4.8979999999999997</v>
      </c>
      <c r="AE405" s="11">
        <v>0</v>
      </c>
      <c r="AF405" s="11">
        <v>0</v>
      </c>
      <c r="AG405" s="11">
        <v>0</v>
      </c>
      <c r="AH405" s="11">
        <v>0</v>
      </c>
      <c r="AI405" s="11">
        <v>0</v>
      </c>
      <c r="AJ405" s="13">
        <v>4.8979999999999997</v>
      </c>
      <c r="AK405" s="13">
        <v>0</v>
      </c>
      <c r="AL405" s="13">
        <v>0</v>
      </c>
      <c r="AM405" s="13">
        <v>0</v>
      </c>
      <c r="AN405" s="13">
        <v>4.8979999999999997</v>
      </c>
      <c r="AO405" s="13">
        <v>0</v>
      </c>
      <c r="AP405" s="13">
        <v>0</v>
      </c>
      <c r="AQ405" s="13">
        <v>0</v>
      </c>
      <c r="AR405" s="13">
        <v>0</v>
      </c>
      <c r="AS405" s="13">
        <v>0</v>
      </c>
      <c r="AT405" s="15">
        <v>1</v>
      </c>
      <c r="AU405" s="15">
        <v>0</v>
      </c>
      <c r="AV405" s="15">
        <v>0</v>
      </c>
      <c r="AW405" s="15">
        <v>0</v>
      </c>
      <c r="AX405" s="10" t="s">
        <v>6</v>
      </c>
      <c r="AY405" s="10" t="str">
        <f>IFERROR(VLOOKUP(B405,Sales!$B$4:$H$2834,7,FALSE),"Not Found")</f>
        <v>Cooperative</v>
      </c>
      <c r="AZ405" s="30">
        <f>IFERROR(SUMIFS(Sales!$K$4:$K$2834,Sales!$B$4:$B$2834,$B405,Sales!$G$4:$G$2834,$D405),"")</f>
        <v>277714</v>
      </c>
      <c r="BA405" s="30">
        <f>IFERROR(SUMIFS(Sales!$N$4:$N$2834,Sales!$B$4:$B$2834,$B405,Sales!$G$4:$G$2834,$D405),"")</f>
        <v>55036</v>
      </c>
      <c r="BB405" s="30">
        <f>IFERROR(SUMIFS(Sales!$Q$4:$Q$2834,Sales!$B$4:$B$2834,$B405,Sales!$G$4:$G$2834,$D405),"")</f>
        <v>46171</v>
      </c>
      <c r="BC405" s="30">
        <f t="shared" si="205"/>
        <v>378921</v>
      </c>
      <c r="BD405" s="33"/>
      <c r="BE405" s="35">
        <f t="shared" si="206"/>
        <v>3.1867316735922566E-4</v>
      </c>
      <c r="BF405" s="35">
        <f t="shared" si="207"/>
        <v>0</v>
      </c>
      <c r="BG405" s="35">
        <f t="shared" si="208"/>
        <v>0</v>
      </c>
      <c r="BH405" s="35">
        <f t="shared" si="209"/>
        <v>2.335579184051557E-4</v>
      </c>
      <c r="BJ405" s="31">
        <f>IFERROR(SUMIFS(Sales!$J$4:$J$2834,Sales!$B$4:$B$2834,$B405,Sales!$G$4:$G$2834,$D405),"")</f>
        <v>35620.1</v>
      </c>
      <c r="BK405" s="31">
        <f>IFERROR(SUMIFS(Sales!$M$4:$M$2834,Sales!$B$4:$B$2834,$B405,Sales!$G$4:$G$2834,$D405),"")</f>
        <v>6907.1</v>
      </c>
      <c r="BL405" s="31">
        <f>IFERROR(SUMIFS(Sales!$P$4:$P$2834,Sales!$B$4:$B$2834,$B405,Sales!$G$4:$G$2834,$D405),"")</f>
        <v>2628.1</v>
      </c>
      <c r="BM405" s="31">
        <f t="shared" si="210"/>
        <v>45155.299999999996</v>
      </c>
      <c r="BP405" s="36">
        <f t="shared" si="211"/>
        <v>1</v>
      </c>
      <c r="BQ405" s="36">
        <f t="shared" si="212"/>
        <v>0</v>
      </c>
      <c r="BR405" s="36" t="str">
        <f t="shared" si="213"/>
        <v/>
      </c>
      <c r="BS405" s="36" t="str">
        <f t="shared" si="214"/>
        <v/>
      </c>
    </row>
    <row r="406" spans="1:82" x14ac:dyDescent="0.35">
      <c r="A406" s="8">
        <v>2020</v>
      </c>
      <c r="B406" s="9">
        <v>18997</v>
      </c>
      <c r="C406" s="10" t="s">
        <v>570</v>
      </c>
      <c r="D406" s="10" t="s">
        <v>143</v>
      </c>
      <c r="E406" s="10" t="s">
        <v>45</v>
      </c>
      <c r="F406" s="11">
        <v>50217.925000000003</v>
      </c>
      <c r="G406" s="11">
        <v>16687.415000000001</v>
      </c>
      <c r="H406" s="11">
        <v>28490.627</v>
      </c>
      <c r="I406" s="11">
        <v>0</v>
      </c>
      <c r="J406" s="11">
        <v>95395.967000000004</v>
      </c>
      <c r="K406" s="12">
        <v>6.8879999999999999</v>
      </c>
      <c r="L406" s="12">
        <v>2.9710000000000001</v>
      </c>
      <c r="M406" s="12">
        <v>3.4470000000000001</v>
      </c>
      <c r="N406" s="12">
        <v>0</v>
      </c>
      <c r="O406" s="12">
        <v>13.305999999999999</v>
      </c>
      <c r="P406" s="13">
        <v>514903.69300000003</v>
      </c>
      <c r="Q406" s="13">
        <v>210461.27299999999</v>
      </c>
      <c r="R406" s="13">
        <v>337930.91499999998</v>
      </c>
      <c r="S406" s="13">
        <v>0</v>
      </c>
      <c r="T406" s="13">
        <v>1063295.8810000001</v>
      </c>
      <c r="U406" s="14">
        <v>6.8879999999999999</v>
      </c>
      <c r="V406" s="14">
        <v>2.9710000000000001</v>
      </c>
      <c r="W406" s="14">
        <v>3.4470000000000001</v>
      </c>
      <c r="X406" s="14">
        <v>0</v>
      </c>
      <c r="Y406" s="14">
        <v>13.305999999999999</v>
      </c>
      <c r="Z406" s="11">
        <v>3781.3890000000001</v>
      </c>
      <c r="AA406" s="11">
        <v>419.50599999999997</v>
      </c>
      <c r="AB406" s="11">
        <v>1225.9929999999999</v>
      </c>
      <c r="AC406" s="11">
        <v>0</v>
      </c>
      <c r="AD406" s="11">
        <v>5426.8879999999999</v>
      </c>
      <c r="AE406" s="11">
        <v>1927.9960000000001</v>
      </c>
      <c r="AF406" s="11">
        <v>382.69299999999998</v>
      </c>
      <c r="AG406" s="11">
        <v>737.726</v>
      </c>
      <c r="AH406" s="11">
        <v>0</v>
      </c>
      <c r="AI406" s="11">
        <v>3048.415</v>
      </c>
      <c r="AJ406" s="13">
        <v>3781.3890000000001</v>
      </c>
      <c r="AK406" s="13">
        <v>419.50599999999997</v>
      </c>
      <c r="AL406" s="13">
        <v>1225.9929999999999</v>
      </c>
      <c r="AM406" s="13">
        <v>0</v>
      </c>
      <c r="AN406" s="13">
        <v>5426.8879999999999</v>
      </c>
      <c r="AO406" s="13">
        <v>1927.9960000000001</v>
      </c>
      <c r="AP406" s="13">
        <v>382.69299999999998</v>
      </c>
      <c r="AQ406" s="13">
        <v>737.726</v>
      </c>
      <c r="AR406" s="13">
        <v>0</v>
      </c>
      <c r="AS406" s="13">
        <v>3048.415</v>
      </c>
      <c r="AT406" s="15">
        <v>10.253</v>
      </c>
      <c r="AU406" s="15">
        <v>12.612</v>
      </c>
      <c r="AV406" s="15">
        <v>11.861000000000001</v>
      </c>
      <c r="AW406" s="15">
        <v>0</v>
      </c>
      <c r="AX406" s="10" t="s">
        <v>148</v>
      </c>
      <c r="AY406" s="10" t="str">
        <f>IFERROR(VLOOKUP(B406,Sales!$B$4:$H$2834,7,FALSE),"Not Found")</f>
        <v>Investor Owned</v>
      </c>
      <c r="AZ406" s="30">
        <f>IFERROR(SUMIFS(Sales!$K$4:$K$2834,Sales!$B$4:$B$2834,$B406,Sales!$G$4:$G$2834,$D406),"")</f>
        <v>2579887</v>
      </c>
      <c r="BA406" s="30">
        <f>IFERROR(SUMIFS(Sales!$N$4:$N$2834,Sales!$B$4:$B$2834,$B406,Sales!$G$4:$G$2834,$D406),"")</f>
        <v>1755409</v>
      </c>
      <c r="BB406" s="30">
        <f>IFERROR(SUMIFS(Sales!$Q$4:$Q$2834,Sales!$B$4:$B$2834,$B406,Sales!$G$4:$G$2834,$D406),"")</f>
        <v>5882120</v>
      </c>
      <c r="BC406" s="30">
        <f t="shared" si="205"/>
        <v>10217416</v>
      </c>
      <c r="BD406" s="33"/>
      <c r="BE406" s="35">
        <f t="shared" si="206"/>
        <v>1.9465164559533035E-2</v>
      </c>
      <c r="BF406" s="35">
        <f t="shared" si="207"/>
        <v>9.5062831511060954E-3</v>
      </c>
      <c r="BG406" s="35">
        <f t="shared" si="208"/>
        <v>4.8435983964965016E-3</v>
      </c>
      <c r="BH406" s="35">
        <f t="shared" si="209"/>
        <v>9.3366039906763124E-3</v>
      </c>
      <c r="BJ406" s="31">
        <f>IFERROR(SUMIFS(Sales!$J$4:$J$2834,Sales!$B$4:$B$2834,$B406,Sales!$G$4:$G$2834,$D406),"")</f>
        <v>230554.8</v>
      </c>
      <c r="BK406" s="31">
        <f>IFERROR(SUMIFS(Sales!$M$4:$M$2834,Sales!$B$4:$B$2834,$B406,Sales!$G$4:$G$2834,$D406),"")</f>
        <v>129325.2</v>
      </c>
      <c r="BL406" s="31">
        <f>IFERROR(SUMIFS(Sales!$P$4:$P$2834,Sales!$B$4:$B$2834,$B406,Sales!$G$4:$G$2834,$D406),"")</f>
        <v>59144</v>
      </c>
      <c r="BM406" s="31">
        <f t="shared" si="210"/>
        <v>419024</v>
      </c>
      <c r="BP406" s="36">
        <f t="shared" si="211"/>
        <v>0.66231108954817375</v>
      </c>
      <c r="BQ406" s="36">
        <f t="shared" si="212"/>
        <v>0.33768891045182625</v>
      </c>
      <c r="BR406" s="36">
        <f t="shared" si="213"/>
        <v>0.59491966139270935</v>
      </c>
      <c r="BS406" s="36">
        <f t="shared" si="214"/>
        <v>0.40508033860729059</v>
      </c>
      <c r="BV406" s="38">
        <f>IFERROR((G406+H406)/$BV$3,"")</f>
        <v>4.2788492938740288E-3</v>
      </c>
      <c r="BW406" s="37">
        <f>IFERROR(BR406*BV406,"")</f>
        <v>2.5455715730619707E-3</v>
      </c>
      <c r="BX406" s="37">
        <f>IFERROR(BS406*BV406,"")</f>
        <v>1.7332777208120579E-3</v>
      </c>
      <c r="CB406" s="38">
        <f>IFERROR((F406)/$CB$3,"")</f>
        <v>5.0314488566456745E-3</v>
      </c>
      <c r="CC406" s="37">
        <f>IFERROR(BP406*CB406,"")</f>
        <v>3.3323843742509096E-3</v>
      </c>
      <c r="CD406" s="37">
        <f>IFERROR(BQ406*CB406,"")</f>
        <v>1.6990644823947647E-3</v>
      </c>
    </row>
    <row r="407" spans="1:82" x14ac:dyDescent="0.35">
      <c r="A407" s="8">
        <v>2020</v>
      </c>
      <c r="B407" s="9">
        <v>19125</v>
      </c>
      <c r="C407" s="10" t="s">
        <v>571</v>
      </c>
      <c r="D407" s="10" t="s">
        <v>70</v>
      </c>
      <c r="E407" s="10" t="s">
        <v>36</v>
      </c>
      <c r="F407" s="11">
        <v>546.77</v>
      </c>
      <c r="G407" s="11">
        <v>2740.232</v>
      </c>
      <c r="H407" s="11">
        <v>0</v>
      </c>
      <c r="I407" s="11">
        <v>0</v>
      </c>
      <c r="J407" s="11">
        <v>3287.002</v>
      </c>
      <c r="K407" s="12">
        <v>0.72</v>
      </c>
      <c r="L407" s="12">
        <v>0.751</v>
      </c>
      <c r="M407" s="12">
        <v>0</v>
      </c>
      <c r="N407" s="12">
        <v>0</v>
      </c>
      <c r="O407" s="12">
        <v>1.4710000000000001</v>
      </c>
      <c r="P407" s="13">
        <v>3663.9989999999998</v>
      </c>
      <c r="Q407" s="13">
        <v>24811.012999999999</v>
      </c>
      <c r="R407" s="13">
        <v>0</v>
      </c>
      <c r="S407" s="13">
        <v>0</v>
      </c>
      <c r="T407" s="13">
        <v>28475.011999999999</v>
      </c>
      <c r="U407" s="14">
        <v>0.72</v>
      </c>
      <c r="V407" s="14">
        <v>0.751</v>
      </c>
      <c r="W407" s="14">
        <v>0</v>
      </c>
      <c r="X407" s="14">
        <v>0</v>
      </c>
      <c r="Y407" s="14">
        <v>1.4710000000000001</v>
      </c>
      <c r="Z407" s="11">
        <v>45.36</v>
      </c>
      <c r="AA407" s="11">
        <v>199.88</v>
      </c>
      <c r="AB407" s="11">
        <v>0</v>
      </c>
      <c r="AC407" s="11">
        <v>0</v>
      </c>
      <c r="AD407" s="11">
        <v>245.24</v>
      </c>
      <c r="AE407" s="11">
        <v>34.4</v>
      </c>
      <c r="AF407" s="11">
        <v>34.4</v>
      </c>
      <c r="AG407" s="11">
        <v>0</v>
      </c>
      <c r="AH407" s="11">
        <v>0</v>
      </c>
      <c r="AI407" s="11">
        <v>68.8</v>
      </c>
      <c r="AJ407" s="13">
        <v>45.36</v>
      </c>
      <c r="AK407" s="13">
        <v>199.88</v>
      </c>
      <c r="AL407" s="13">
        <v>0</v>
      </c>
      <c r="AM407" s="13">
        <v>0</v>
      </c>
      <c r="AN407" s="13">
        <v>245.24</v>
      </c>
      <c r="AO407" s="13">
        <v>34.4</v>
      </c>
      <c r="AP407" s="13">
        <v>34.4</v>
      </c>
      <c r="AQ407" s="13">
        <v>0</v>
      </c>
      <c r="AR407" s="13">
        <v>0</v>
      </c>
      <c r="AS407" s="13">
        <v>68.8</v>
      </c>
      <c r="AT407" s="15">
        <v>6.7</v>
      </c>
      <c r="AU407" s="15">
        <v>9.0500000000000007</v>
      </c>
      <c r="AV407" s="15">
        <v>0</v>
      </c>
      <c r="AW407" s="15">
        <v>0</v>
      </c>
      <c r="AX407" s="10" t="s">
        <v>6</v>
      </c>
      <c r="AY407" s="10" t="str">
        <f>IFERROR(VLOOKUP(B407,Sales!$B$4:$H$2834,7,FALSE),"Not Found")</f>
        <v>Municipal</v>
      </c>
      <c r="AZ407" s="30">
        <f>IFERROR(SUMIFS(Sales!$K$4:$K$2834,Sales!$B$4:$B$2834,$B407,Sales!$G$4:$G$2834,$D407),"")</f>
        <v>61118</v>
      </c>
      <c r="BA407" s="30">
        <f>IFERROR(SUMIFS(Sales!$N$4:$N$2834,Sales!$B$4:$B$2834,$B407,Sales!$G$4:$G$2834,$D407),"")</f>
        <v>135817</v>
      </c>
      <c r="BB407" s="30">
        <f>IFERROR(SUMIFS(Sales!$Q$4:$Q$2834,Sales!$B$4:$B$2834,$B407,Sales!$G$4:$G$2834,$D407),"")</f>
        <v>119233</v>
      </c>
      <c r="BC407" s="30">
        <f t="shared" si="205"/>
        <v>316168</v>
      </c>
      <c r="BD407" s="33"/>
      <c r="BE407" s="35">
        <f t="shared" si="206"/>
        <v>8.9461369809221494E-3</v>
      </c>
      <c r="BF407" s="35">
        <f t="shared" si="207"/>
        <v>2.017591317729003E-2</v>
      </c>
      <c r="BG407" s="35">
        <f t="shared" si="208"/>
        <v>0</v>
      </c>
      <c r="BH407" s="35">
        <f t="shared" si="209"/>
        <v>1.0396377875053769E-2</v>
      </c>
      <c r="BJ407" s="31">
        <f>IFERROR(SUMIFS(Sales!$J$4:$J$2834,Sales!$B$4:$B$2834,$B407,Sales!$G$4:$G$2834,$D407),"")</f>
        <v>6364</v>
      </c>
      <c r="BK407" s="31">
        <f>IFERROR(SUMIFS(Sales!$M$4:$M$2834,Sales!$B$4:$B$2834,$B407,Sales!$G$4:$G$2834,$D407),"")</f>
        <v>14012</v>
      </c>
      <c r="BL407" s="31">
        <f>IFERROR(SUMIFS(Sales!$P$4:$P$2834,Sales!$B$4:$B$2834,$B407,Sales!$G$4:$G$2834,$D407),"")</f>
        <v>8814</v>
      </c>
      <c r="BM407" s="31">
        <f t="shared" si="210"/>
        <v>29190</v>
      </c>
      <c r="BP407" s="36">
        <f t="shared" si="211"/>
        <v>0.56870611835506524</v>
      </c>
      <c r="BQ407" s="36">
        <f t="shared" si="212"/>
        <v>0.43129388164493482</v>
      </c>
      <c r="BR407" s="36">
        <f t="shared" si="213"/>
        <v>0.85316715041830282</v>
      </c>
      <c r="BS407" s="36">
        <f t="shared" si="214"/>
        <v>0.14683284958169709</v>
      </c>
    </row>
    <row r="408" spans="1:82" x14ac:dyDescent="0.35">
      <c r="A408" s="8">
        <v>2020</v>
      </c>
      <c r="B408" s="9">
        <v>19157</v>
      </c>
      <c r="C408" s="10" t="s">
        <v>572</v>
      </c>
      <c r="D408" s="10" t="s">
        <v>40</v>
      </c>
      <c r="E408" s="10" t="s">
        <v>36</v>
      </c>
      <c r="F408" s="11">
        <v>1540.1389999999999</v>
      </c>
      <c r="G408" s="11">
        <v>420.90199999999999</v>
      </c>
      <c r="H408" s="11">
        <v>47.515999999999998</v>
      </c>
      <c r="I408" s="11" t="s">
        <v>25</v>
      </c>
      <c r="J408" s="11">
        <v>2008.557</v>
      </c>
      <c r="K408" s="12">
        <v>0.221</v>
      </c>
      <c r="L408" s="12">
        <v>0.05</v>
      </c>
      <c r="M408" s="12">
        <v>8.0000000000000002E-3</v>
      </c>
      <c r="N408" s="12" t="s">
        <v>25</v>
      </c>
      <c r="O408" s="12">
        <v>0.27900000000000003</v>
      </c>
      <c r="P408" s="13">
        <v>22408.965</v>
      </c>
      <c r="Q408" s="13">
        <v>5971.1049999999996</v>
      </c>
      <c r="R408" s="13">
        <v>696.803</v>
      </c>
      <c r="S408" s="13" t="s">
        <v>25</v>
      </c>
      <c r="T408" s="13">
        <v>29076.873</v>
      </c>
      <c r="U408" s="14">
        <v>0.221</v>
      </c>
      <c r="V408" s="14">
        <v>0.05</v>
      </c>
      <c r="W408" s="14">
        <v>8.0000000000000002E-3</v>
      </c>
      <c r="X408" s="14" t="s">
        <v>25</v>
      </c>
      <c r="Y408" s="14">
        <v>0.27900000000000003</v>
      </c>
      <c r="Z408" s="11">
        <v>72.349999999999994</v>
      </c>
      <c r="AA408" s="11">
        <v>5.3339999999999996</v>
      </c>
      <c r="AB408" s="11">
        <v>0.73599999999999999</v>
      </c>
      <c r="AC408" s="11" t="s">
        <v>25</v>
      </c>
      <c r="AD408" s="11">
        <v>78.42</v>
      </c>
      <c r="AE408" s="11">
        <v>12.622999999999999</v>
      </c>
      <c r="AF408" s="11">
        <v>1.248</v>
      </c>
      <c r="AG408" s="11">
        <v>0</v>
      </c>
      <c r="AH408" s="11" t="s">
        <v>25</v>
      </c>
      <c r="AI408" s="11">
        <v>13.871</v>
      </c>
      <c r="AJ408" s="13">
        <v>72.349999999999994</v>
      </c>
      <c r="AK408" s="13">
        <v>5.3339999999999996</v>
      </c>
      <c r="AL408" s="13">
        <v>0.73599999999999999</v>
      </c>
      <c r="AM408" s="13" t="s">
        <v>25</v>
      </c>
      <c r="AN408" s="13">
        <v>78.42</v>
      </c>
      <c r="AO408" s="13">
        <v>12.622999999999999</v>
      </c>
      <c r="AP408" s="13">
        <v>1.248</v>
      </c>
      <c r="AQ408" s="13">
        <v>0</v>
      </c>
      <c r="AR408" s="13" t="s">
        <v>25</v>
      </c>
      <c r="AS408" s="13">
        <v>13.871</v>
      </c>
      <c r="AT408" s="15">
        <v>14.55</v>
      </c>
      <c r="AU408" s="15">
        <v>14.186999999999999</v>
      </c>
      <c r="AV408" s="15">
        <v>14.662000000000001</v>
      </c>
      <c r="AW408" s="15" t="s">
        <v>25</v>
      </c>
      <c r="AX408" s="10" t="s">
        <v>6</v>
      </c>
      <c r="AY408" s="10" t="str">
        <f>IFERROR(VLOOKUP(B408,Sales!$B$4:$H$2834,7,FALSE),"Not Found")</f>
        <v>Cooperative</v>
      </c>
      <c r="AZ408" s="30">
        <f>IFERROR(SUMIFS(Sales!$K$4:$K$2834,Sales!$B$4:$B$2834,$B408,Sales!$G$4:$G$2834,$D408),"")</f>
        <v>75493</v>
      </c>
      <c r="BA408" s="30">
        <f>IFERROR(SUMIFS(Sales!$N$4:$N$2834,Sales!$B$4:$B$2834,$B408,Sales!$G$4:$G$2834,$D408),"")</f>
        <v>75571</v>
      </c>
      <c r="BB408" s="30">
        <f>IFERROR(SUMIFS(Sales!$Q$4:$Q$2834,Sales!$B$4:$B$2834,$B408,Sales!$G$4:$G$2834,$D408),"")</f>
        <v>63410</v>
      </c>
      <c r="BC408" s="30">
        <f t="shared" si="205"/>
        <v>214474</v>
      </c>
      <c r="BD408" s="33"/>
      <c r="BE408" s="35">
        <f t="shared" si="206"/>
        <v>2.0401083544169658E-2</v>
      </c>
      <c r="BF408" s="35">
        <f t="shared" si="207"/>
        <v>5.5696232681848859E-3</v>
      </c>
      <c r="BG408" s="35">
        <f t="shared" si="208"/>
        <v>7.4934552909635701E-4</v>
      </c>
      <c r="BH408" s="35">
        <f t="shared" si="209"/>
        <v>9.3650372539328779E-3</v>
      </c>
      <c r="BJ408" s="31">
        <f>IFERROR(SUMIFS(Sales!$J$4:$J$2834,Sales!$B$4:$B$2834,$B408,Sales!$G$4:$G$2834,$D408),"")</f>
        <v>11699.3</v>
      </c>
      <c r="BK408" s="31">
        <f>IFERROR(SUMIFS(Sales!$M$4:$M$2834,Sales!$B$4:$B$2834,$B408,Sales!$G$4:$G$2834,$D408),"")</f>
        <v>8584.9</v>
      </c>
      <c r="BL408" s="31">
        <f>IFERROR(SUMIFS(Sales!$P$4:$P$2834,Sales!$B$4:$B$2834,$B408,Sales!$G$4:$G$2834,$D408),"")</f>
        <v>5305.2</v>
      </c>
      <c r="BM408" s="31">
        <f t="shared" si="210"/>
        <v>25589.399999999998</v>
      </c>
      <c r="BP408" s="36">
        <f t="shared" si="211"/>
        <v>0.85144693020135798</v>
      </c>
      <c r="BQ408" s="36">
        <f t="shared" si="212"/>
        <v>0.14855306979864191</v>
      </c>
      <c r="BR408" s="36">
        <f t="shared" si="213"/>
        <v>0.82946160153047277</v>
      </c>
      <c r="BS408" s="36">
        <f t="shared" si="214"/>
        <v>0.1705383984695272</v>
      </c>
    </row>
    <row r="409" spans="1:82" x14ac:dyDescent="0.35">
      <c r="A409" s="8">
        <v>2020</v>
      </c>
      <c r="B409" s="9">
        <v>19157</v>
      </c>
      <c r="C409" s="10" t="s">
        <v>572</v>
      </c>
      <c r="D409" s="10" t="s">
        <v>35</v>
      </c>
      <c r="E409" s="10" t="s">
        <v>36</v>
      </c>
      <c r="F409" s="11">
        <v>3483.8609999999999</v>
      </c>
      <c r="G409" s="11">
        <v>952.09799999999996</v>
      </c>
      <c r="H409" s="11">
        <v>107.48399999999999</v>
      </c>
      <c r="I409" s="11" t="s">
        <v>25</v>
      </c>
      <c r="J409" s="11">
        <v>4543.4430000000002</v>
      </c>
      <c r="K409" s="12">
        <v>0.5</v>
      </c>
      <c r="L409" s="12">
        <v>0.112</v>
      </c>
      <c r="M409" s="12">
        <v>1.7000000000000001E-2</v>
      </c>
      <c r="N409" s="12" t="s">
        <v>25</v>
      </c>
      <c r="O409" s="12">
        <v>0.629</v>
      </c>
      <c r="P409" s="13">
        <v>50690.035000000003</v>
      </c>
      <c r="Q409" s="13">
        <v>13506.895</v>
      </c>
      <c r="R409" s="13">
        <v>1576.1969999999999</v>
      </c>
      <c r="S409" s="13" t="s">
        <v>25</v>
      </c>
      <c r="T409" s="13">
        <v>65773.126999999993</v>
      </c>
      <c r="U409" s="14">
        <v>0.5</v>
      </c>
      <c r="V409" s="14">
        <v>0.112</v>
      </c>
      <c r="W409" s="14">
        <v>1.7000000000000001E-2</v>
      </c>
      <c r="X409" s="14" t="s">
        <v>25</v>
      </c>
      <c r="Y409" s="14">
        <v>0.629</v>
      </c>
      <c r="Z409" s="11">
        <v>163.65799999999999</v>
      </c>
      <c r="AA409" s="11">
        <v>12.067</v>
      </c>
      <c r="AB409" s="11">
        <v>1.6659999999999999</v>
      </c>
      <c r="AC409" s="11" t="s">
        <v>25</v>
      </c>
      <c r="AD409" s="11">
        <v>177.39099999999999</v>
      </c>
      <c r="AE409" s="11">
        <v>28.553000000000001</v>
      </c>
      <c r="AF409" s="11">
        <v>2.8239999999999998</v>
      </c>
      <c r="AG409" s="11">
        <v>0</v>
      </c>
      <c r="AH409" s="11" t="s">
        <v>25</v>
      </c>
      <c r="AI409" s="11">
        <v>31.376999999999999</v>
      </c>
      <c r="AJ409" s="13">
        <v>163.65799999999999</v>
      </c>
      <c r="AK409" s="13">
        <v>12.067</v>
      </c>
      <c r="AL409" s="13">
        <v>1.6659999999999999</v>
      </c>
      <c r="AM409" s="13" t="s">
        <v>25</v>
      </c>
      <c r="AN409" s="13">
        <v>177.39099999999999</v>
      </c>
      <c r="AO409" s="13">
        <v>28.553000000000001</v>
      </c>
      <c r="AP409" s="13">
        <v>2.8239999999999998</v>
      </c>
      <c r="AQ409" s="13">
        <v>0</v>
      </c>
      <c r="AR409" s="13" t="s">
        <v>25</v>
      </c>
      <c r="AS409" s="13">
        <v>31.376999999999999</v>
      </c>
      <c r="AT409" s="15">
        <v>14.55</v>
      </c>
      <c r="AU409" s="15">
        <v>14.186999999999999</v>
      </c>
      <c r="AV409" s="15">
        <v>14.662000000000001</v>
      </c>
      <c r="AW409" s="15" t="s">
        <v>25</v>
      </c>
      <c r="AX409" s="10" t="s">
        <v>6</v>
      </c>
      <c r="AY409" s="10" t="str">
        <f>IFERROR(VLOOKUP(B409,Sales!$B$4:$H$2834,7,FALSE),"Not Found")</f>
        <v>Cooperative</v>
      </c>
      <c r="AZ409" s="30">
        <f>IFERROR(SUMIFS(Sales!$K$4:$K$2834,Sales!$B$4:$B$2834,$B409,Sales!$G$4:$G$2834,$D409),"")</f>
        <v>180708</v>
      </c>
      <c r="BA409" s="30">
        <f>IFERROR(SUMIFS(Sales!$N$4:$N$2834,Sales!$B$4:$B$2834,$B409,Sales!$G$4:$G$2834,$D409),"")</f>
        <v>69541</v>
      </c>
      <c r="BB409" s="30">
        <f>IFERROR(SUMIFS(Sales!$Q$4:$Q$2834,Sales!$B$4:$B$2834,$B409,Sales!$G$4:$G$2834,$D409),"")</f>
        <v>67495</v>
      </c>
      <c r="BC409" s="30">
        <f t="shared" si="205"/>
        <v>317744</v>
      </c>
      <c r="BD409" s="33"/>
      <c r="BE409" s="35">
        <f t="shared" si="206"/>
        <v>1.9278952785709541E-2</v>
      </c>
      <c r="BF409" s="35">
        <f t="shared" si="207"/>
        <v>1.3691174990293495E-2</v>
      </c>
      <c r="BG409" s="35">
        <f t="shared" si="208"/>
        <v>1.592473516556782E-3</v>
      </c>
      <c r="BH409" s="35">
        <f t="shared" si="209"/>
        <v>1.4299067803011229E-2</v>
      </c>
      <c r="BJ409" s="31">
        <f>IFERROR(SUMIFS(Sales!$J$4:$J$2834,Sales!$B$4:$B$2834,$B409,Sales!$G$4:$G$2834,$D409),"")</f>
        <v>27244</v>
      </c>
      <c r="BK409" s="31">
        <f>IFERROR(SUMIFS(Sales!$M$4:$M$2834,Sales!$B$4:$B$2834,$B409,Sales!$G$4:$G$2834,$D409),"")</f>
        <v>8123</v>
      </c>
      <c r="BL409" s="31">
        <f>IFERROR(SUMIFS(Sales!$P$4:$P$2834,Sales!$B$4:$B$2834,$B409,Sales!$G$4:$G$2834,$D409),"")</f>
        <v>4973</v>
      </c>
      <c r="BM409" s="31">
        <f t="shared" si="210"/>
        <v>40340</v>
      </c>
      <c r="BP409" s="36">
        <f t="shared" si="211"/>
        <v>0.8514497089136418</v>
      </c>
      <c r="BQ409" s="36">
        <f t="shared" si="212"/>
        <v>0.14855029108635823</v>
      </c>
      <c r="BR409" s="36">
        <f t="shared" si="213"/>
        <v>0.82943770006643713</v>
      </c>
      <c r="BS409" s="36">
        <f t="shared" si="214"/>
        <v>0.17056229993356281</v>
      </c>
    </row>
    <row r="410" spans="1:82" x14ac:dyDescent="0.35">
      <c r="A410" s="8">
        <v>2020</v>
      </c>
      <c r="B410" s="9">
        <v>19161</v>
      </c>
      <c r="C410" s="10" t="s">
        <v>573</v>
      </c>
      <c r="D410" s="10" t="s">
        <v>118</v>
      </c>
      <c r="E410" s="10" t="s">
        <v>119</v>
      </c>
      <c r="F410" s="11">
        <v>0</v>
      </c>
      <c r="G410" s="11">
        <v>0</v>
      </c>
      <c r="H410" s="11">
        <v>0</v>
      </c>
      <c r="I410" s="11">
        <v>0</v>
      </c>
      <c r="J410" s="11">
        <v>0</v>
      </c>
      <c r="K410" s="12">
        <v>0</v>
      </c>
      <c r="L410" s="12">
        <v>0</v>
      </c>
      <c r="M410" s="12">
        <v>0</v>
      </c>
      <c r="N410" s="12">
        <v>0</v>
      </c>
      <c r="O410" s="12">
        <v>0</v>
      </c>
      <c r="P410" s="13">
        <v>0</v>
      </c>
      <c r="Q410" s="13">
        <v>0</v>
      </c>
      <c r="R410" s="13">
        <v>0</v>
      </c>
      <c r="S410" s="13">
        <v>0</v>
      </c>
      <c r="T410" s="13">
        <v>0</v>
      </c>
      <c r="U410" s="14">
        <v>0</v>
      </c>
      <c r="V410" s="14">
        <v>0</v>
      </c>
      <c r="W410" s="14">
        <v>0</v>
      </c>
      <c r="X410" s="14">
        <v>0</v>
      </c>
      <c r="Y410" s="14">
        <v>0</v>
      </c>
      <c r="Z410" s="11">
        <v>1</v>
      </c>
      <c r="AA410" s="11" t="s">
        <v>25</v>
      </c>
      <c r="AB410" s="11" t="s">
        <v>25</v>
      </c>
      <c r="AC410" s="11" t="s">
        <v>25</v>
      </c>
      <c r="AD410" s="11">
        <v>1</v>
      </c>
      <c r="AE410" s="11" t="s">
        <v>25</v>
      </c>
      <c r="AF410" s="11" t="s">
        <v>25</v>
      </c>
      <c r="AG410" s="11" t="s">
        <v>25</v>
      </c>
      <c r="AH410" s="11" t="s">
        <v>25</v>
      </c>
      <c r="AI410" s="11" t="s">
        <v>25</v>
      </c>
      <c r="AJ410" s="13">
        <v>1</v>
      </c>
      <c r="AK410" s="13" t="s">
        <v>25</v>
      </c>
      <c r="AL410" s="13" t="s">
        <v>25</v>
      </c>
      <c r="AM410" s="13" t="s">
        <v>25</v>
      </c>
      <c r="AN410" s="13">
        <v>1</v>
      </c>
      <c r="AO410" s="13" t="s">
        <v>25</v>
      </c>
      <c r="AP410" s="13" t="s">
        <v>25</v>
      </c>
      <c r="AQ410" s="13" t="s">
        <v>25</v>
      </c>
      <c r="AR410" s="13" t="s">
        <v>25</v>
      </c>
      <c r="AS410" s="13" t="s">
        <v>25</v>
      </c>
      <c r="AT410" s="15">
        <v>0</v>
      </c>
      <c r="AU410" s="15">
        <v>0</v>
      </c>
      <c r="AV410" s="15">
        <v>0</v>
      </c>
      <c r="AW410" s="15">
        <v>0</v>
      </c>
      <c r="AX410" s="10" t="s">
        <v>6</v>
      </c>
      <c r="AY410" s="10" t="str">
        <f>IFERROR(VLOOKUP(B410,Sales!$B$4:$H$2834,7,FALSE),"Not Found")</f>
        <v>Cooperative</v>
      </c>
      <c r="AZ410" s="30">
        <f>IFERROR(SUMIFS(Sales!$K$4:$K$2834,Sales!$B$4:$B$2834,$B410,Sales!$G$4:$G$2834,$D410),"")</f>
        <v>179221</v>
      </c>
      <c r="BA410" s="30">
        <f>IFERROR(SUMIFS(Sales!$N$4:$N$2834,Sales!$B$4:$B$2834,$B410,Sales!$G$4:$G$2834,$D410),"")</f>
        <v>55935</v>
      </c>
      <c r="BB410" s="30">
        <f>IFERROR(SUMIFS(Sales!$Q$4:$Q$2834,Sales!$B$4:$B$2834,$B410,Sales!$G$4:$G$2834,$D410),"")</f>
        <v>82641</v>
      </c>
      <c r="BC410" s="30">
        <f t="shared" si="205"/>
        <v>317797</v>
      </c>
      <c r="BD410" s="33"/>
      <c r="BE410" s="35">
        <f t="shared" si="206"/>
        <v>0</v>
      </c>
      <c r="BF410" s="35">
        <f t="shared" si="207"/>
        <v>0</v>
      </c>
      <c r="BG410" s="35">
        <f t="shared" si="208"/>
        <v>0</v>
      </c>
      <c r="BH410" s="35">
        <f t="shared" si="209"/>
        <v>0</v>
      </c>
      <c r="BJ410" s="31">
        <f>IFERROR(SUMIFS(Sales!$J$4:$J$2834,Sales!$B$4:$B$2834,$B410,Sales!$G$4:$G$2834,$D410),"")</f>
        <v>24952.799999999999</v>
      </c>
      <c r="BK410" s="31">
        <f>IFERROR(SUMIFS(Sales!$M$4:$M$2834,Sales!$B$4:$B$2834,$B410,Sales!$G$4:$G$2834,$D410),"")</f>
        <v>7223.5</v>
      </c>
      <c r="BL410" s="31">
        <f>IFERROR(SUMIFS(Sales!$P$4:$P$2834,Sales!$B$4:$B$2834,$B410,Sales!$G$4:$G$2834,$D410),"")</f>
        <v>6432.9</v>
      </c>
      <c r="BM410" s="31">
        <f t="shared" si="210"/>
        <v>38609.199999999997</v>
      </c>
      <c r="BP410" s="36" t="str">
        <f t="shared" si="211"/>
        <v/>
      </c>
      <c r="BQ410" s="36" t="str">
        <f t="shared" si="212"/>
        <v/>
      </c>
      <c r="BR410" s="36" t="str">
        <f t="shared" si="213"/>
        <v/>
      </c>
      <c r="BS410" s="36" t="str">
        <f t="shared" si="214"/>
        <v/>
      </c>
    </row>
    <row r="411" spans="1:82" x14ac:dyDescent="0.35">
      <c r="A411" s="8">
        <v>2020</v>
      </c>
      <c r="B411" s="9">
        <v>19189</v>
      </c>
      <c r="C411" s="10" t="s">
        <v>574</v>
      </c>
      <c r="D411" s="10" t="s">
        <v>48</v>
      </c>
      <c r="E411" s="10" t="s">
        <v>92</v>
      </c>
      <c r="F411" s="11">
        <v>158.334</v>
      </c>
      <c r="G411" s="11" t="s">
        <v>25</v>
      </c>
      <c r="H411" s="11" t="s">
        <v>25</v>
      </c>
      <c r="I411" s="11" t="s">
        <v>25</v>
      </c>
      <c r="J411" s="11">
        <v>158.334</v>
      </c>
      <c r="K411" s="12">
        <v>0.22600000000000001</v>
      </c>
      <c r="L411" s="12" t="s">
        <v>25</v>
      </c>
      <c r="M411" s="12" t="s">
        <v>25</v>
      </c>
      <c r="N411" s="12" t="s">
        <v>25</v>
      </c>
      <c r="O411" s="12">
        <v>0.22600000000000001</v>
      </c>
      <c r="P411" s="13">
        <v>796</v>
      </c>
      <c r="Q411" s="13" t="s">
        <v>25</v>
      </c>
      <c r="R411" s="13" t="s">
        <v>25</v>
      </c>
      <c r="S411" s="13" t="s">
        <v>25</v>
      </c>
      <c r="T411" s="13">
        <v>796</v>
      </c>
      <c r="U411" s="14">
        <v>0.22600000000000001</v>
      </c>
      <c r="V411" s="14" t="s">
        <v>25</v>
      </c>
      <c r="W411" s="14" t="s">
        <v>25</v>
      </c>
      <c r="X411" s="14" t="s">
        <v>25</v>
      </c>
      <c r="Y411" s="14">
        <v>0.22600000000000001</v>
      </c>
      <c r="Z411" s="11">
        <v>39.58</v>
      </c>
      <c r="AA411" s="11" t="s">
        <v>25</v>
      </c>
      <c r="AB411" s="11" t="s">
        <v>25</v>
      </c>
      <c r="AC411" s="11" t="s">
        <v>25</v>
      </c>
      <c r="AD411" s="11">
        <v>39.58</v>
      </c>
      <c r="AE411" s="11">
        <v>1.5</v>
      </c>
      <c r="AF411" s="11" t="s">
        <v>25</v>
      </c>
      <c r="AG411" s="11" t="s">
        <v>25</v>
      </c>
      <c r="AH411" s="11" t="s">
        <v>25</v>
      </c>
      <c r="AI411" s="11">
        <v>1.5</v>
      </c>
      <c r="AJ411" s="13">
        <v>39.58</v>
      </c>
      <c r="AK411" s="13" t="s">
        <v>25</v>
      </c>
      <c r="AL411" s="13" t="s">
        <v>25</v>
      </c>
      <c r="AM411" s="13" t="s">
        <v>25</v>
      </c>
      <c r="AN411" s="13">
        <v>39.58</v>
      </c>
      <c r="AO411" s="13">
        <v>1.5</v>
      </c>
      <c r="AP411" s="13" t="s">
        <v>25</v>
      </c>
      <c r="AQ411" s="13" t="s">
        <v>25</v>
      </c>
      <c r="AR411" s="13" t="s">
        <v>25</v>
      </c>
      <c r="AS411" s="13">
        <v>1.5</v>
      </c>
      <c r="AT411" s="15">
        <v>5.0199999999999996</v>
      </c>
      <c r="AU411" s="15" t="s">
        <v>25</v>
      </c>
      <c r="AV411" s="15" t="s">
        <v>25</v>
      </c>
      <c r="AW411" s="15" t="s">
        <v>25</v>
      </c>
      <c r="AX411" s="10" t="s">
        <v>6</v>
      </c>
      <c r="AY411" s="10" t="str">
        <f>IFERROR(VLOOKUP(B411,Sales!$B$4:$H$2834,7,FALSE),"Not Found")</f>
        <v>Cooperative</v>
      </c>
      <c r="AZ411" s="30">
        <f>IFERROR(SUMIFS(Sales!$K$4:$K$2834,Sales!$B$4:$B$2834,$B411,Sales!$G$4:$G$2834,$D411),"")</f>
        <v>564044</v>
      </c>
      <c r="BA411" s="30">
        <f>IFERROR(SUMIFS(Sales!$N$4:$N$2834,Sales!$B$4:$B$2834,$B411,Sales!$G$4:$G$2834,$D411),"")</f>
        <v>209669</v>
      </c>
      <c r="BB411" s="30">
        <f>IFERROR(SUMIFS(Sales!$Q$4:$Q$2834,Sales!$B$4:$B$2834,$B411,Sales!$G$4:$G$2834,$D411),"")</f>
        <v>45563</v>
      </c>
      <c r="BC411" s="30">
        <f t="shared" si="205"/>
        <v>819276</v>
      </c>
      <c r="BD411" s="33"/>
      <c r="BE411" s="35">
        <f t="shared" si="206"/>
        <v>2.8071214302430309E-4</v>
      </c>
      <c r="BF411" s="35" t="str">
        <f t="shared" si="207"/>
        <v/>
      </c>
      <c r="BG411" s="35" t="str">
        <f t="shared" si="208"/>
        <v/>
      </c>
      <c r="BH411" s="35">
        <f t="shared" si="209"/>
        <v>1.9326087911765999E-4</v>
      </c>
      <c r="BJ411" s="31">
        <f>IFERROR(SUMIFS(Sales!$J$4:$J$2834,Sales!$B$4:$B$2834,$B411,Sales!$G$4:$G$2834,$D411),"")</f>
        <v>79758.399999999994</v>
      </c>
      <c r="BK411" s="31">
        <f>IFERROR(SUMIFS(Sales!$M$4:$M$2834,Sales!$B$4:$B$2834,$B411,Sales!$G$4:$G$2834,$D411),"")</f>
        <v>25260.799999999999</v>
      </c>
      <c r="BL411" s="31">
        <f>IFERROR(SUMIFS(Sales!$P$4:$P$2834,Sales!$B$4:$B$2834,$B411,Sales!$G$4:$G$2834,$D411),"")</f>
        <v>3296.6</v>
      </c>
      <c r="BM411" s="31">
        <f t="shared" si="210"/>
        <v>108315.8</v>
      </c>
      <c r="BP411" s="36">
        <f t="shared" si="211"/>
        <v>0.9634858812074002</v>
      </c>
      <c r="BQ411" s="36">
        <f t="shared" si="212"/>
        <v>3.6514118792599803E-2</v>
      </c>
      <c r="BR411" s="36" t="str">
        <f t="shared" si="213"/>
        <v/>
      </c>
      <c r="BS411" s="36" t="str">
        <f t="shared" si="214"/>
        <v/>
      </c>
    </row>
    <row r="412" spans="1:82" x14ac:dyDescent="0.35">
      <c r="A412" s="8">
        <v>2020</v>
      </c>
      <c r="B412" s="9">
        <v>19281</v>
      </c>
      <c r="C412" s="10" t="s">
        <v>575</v>
      </c>
      <c r="D412" s="10" t="s">
        <v>32</v>
      </c>
      <c r="E412" s="10" t="s">
        <v>576</v>
      </c>
      <c r="F412" s="11">
        <v>482</v>
      </c>
      <c r="G412" s="11">
        <v>3046</v>
      </c>
      <c r="H412" s="11">
        <v>10964</v>
      </c>
      <c r="I412" s="11" t="s">
        <v>25</v>
      </c>
      <c r="J412" s="11">
        <v>14492</v>
      </c>
      <c r="K412" s="12">
        <v>0.1</v>
      </c>
      <c r="L412" s="12">
        <v>0.4</v>
      </c>
      <c r="M412" s="12">
        <v>2.2999999999999998</v>
      </c>
      <c r="N412" s="12" t="s">
        <v>25</v>
      </c>
      <c r="O412" s="12">
        <v>2.8</v>
      </c>
      <c r="P412" s="13">
        <v>7285</v>
      </c>
      <c r="Q412" s="13">
        <v>45666</v>
      </c>
      <c r="R412" s="13">
        <v>164466</v>
      </c>
      <c r="S412" s="13" t="s">
        <v>25</v>
      </c>
      <c r="T412" s="13">
        <v>217417</v>
      </c>
      <c r="U412" s="14">
        <v>0.1</v>
      </c>
      <c r="V412" s="14">
        <v>0.4</v>
      </c>
      <c r="W412" s="14">
        <v>2.2999999999999998</v>
      </c>
      <c r="X412" s="14" t="s">
        <v>25</v>
      </c>
      <c r="Y412" s="14">
        <v>2.8</v>
      </c>
      <c r="Z412" s="11">
        <v>282</v>
      </c>
      <c r="AA412" s="11">
        <v>831</v>
      </c>
      <c r="AB412" s="11">
        <v>1101</v>
      </c>
      <c r="AC412" s="11" t="s">
        <v>25</v>
      </c>
      <c r="AD412" s="11">
        <v>2214</v>
      </c>
      <c r="AE412" s="11">
        <v>24</v>
      </c>
      <c r="AF412" s="11">
        <v>99</v>
      </c>
      <c r="AG412" s="11">
        <v>358</v>
      </c>
      <c r="AH412" s="11" t="s">
        <v>25</v>
      </c>
      <c r="AI412" s="11">
        <v>481</v>
      </c>
      <c r="AJ412" s="13">
        <v>282</v>
      </c>
      <c r="AK412" s="13">
        <v>831</v>
      </c>
      <c r="AL412" s="13">
        <v>1101</v>
      </c>
      <c r="AM412" s="13" t="s">
        <v>25</v>
      </c>
      <c r="AN412" s="13">
        <v>2214</v>
      </c>
      <c r="AO412" s="13">
        <v>24</v>
      </c>
      <c r="AP412" s="13">
        <v>99</v>
      </c>
      <c r="AQ412" s="13">
        <v>358</v>
      </c>
      <c r="AR412" s="13" t="s">
        <v>25</v>
      </c>
      <c r="AS412" s="13">
        <v>481</v>
      </c>
      <c r="AT412" s="15">
        <v>20.664000000000001</v>
      </c>
      <c r="AU412" s="15">
        <v>14.994999999999999</v>
      </c>
      <c r="AV412" s="15">
        <v>15</v>
      </c>
      <c r="AW412" s="15" t="s">
        <v>25</v>
      </c>
      <c r="AX412" s="10" t="s">
        <v>577</v>
      </c>
      <c r="AY412" s="10" t="str">
        <f>IFERROR(VLOOKUP(B412,Sales!$B$4:$H$2834,7,FALSE),"Not Found")</f>
        <v>Political Subdivision</v>
      </c>
      <c r="AZ412" s="30">
        <f>IFERROR(SUMIFS(Sales!$K$4:$K$2834,Sales!$B$4:$B$2834,$B412,Sales!$G$4:$G$2834,$D412),"")</f>
        <v>826694</v>
      </c>
      <c r="BA412" s="30">
        <f>IFERROR(SUMIFS(Sales!$N$4:$N$2834,Sales!$B$4:$B$2834,$B412,Sales!$G$4:$G$2834,$D412),"")</f>
        <v>529368</v>
      </c>
      <c r="BB412" s="30">
        <f>IFERROR(SUMIFS(Sales!$Q$4:$Q$2834,Sales!$B$4:$B$2834,$B412,Sales!$G$4:$G$2834,$D412),"")</f>
        <v>807446</v>
      </c>
      <c r="BC412" s="30">
        <f t="shared" si="205"/>
        <v>2163508</v>
      </c>
      <c r="BD412" s="33"/>
      <c r="BE412" s="35">
        <f t="shared" si="206"/>
        <v>5.8304523802035573E-4</v>
      </c>
      <c r="BF412" s="35">
        <f t="shared" si="207"/>
        <v>5.7540312221365858E-3</v>
      </c>
      <c r="BG412" s="35">
        <f t="shared" si="208"/>
        <v>1.357861702206711E-2</v>
      </c>
      <c r="BH412" s="35">
        <f t="shared" si="209"/>
        <v>6.6983805929998873E-3</v>
      </c>
      <c r="BJ412" s="31">
        <f>IFERROR(SUMIFS(Sales!$J$4:$J$2834,Sales!$B$4:$B$2834,$B412,Sales!$G$4:$G$2834,$D412),"")</f>
        <v>132057</v>
      </c>
      <c r="BK412" s="31">
        <f>IFERROR(SUMIFS(Sales!$M$4:$M$2834,Sales!$B$4:$B$2834,$B412,Sales!$G$4:$G$2834,$D412),"")</f>
        <v>68880</v>
      </c>
      <c r="BL412" s="31">
        <f>IFERROR(SUMIFS(Sales!$P$4:$P$2834,Sales!$B$4:$B$2834,$B412,Sales!$G$4:$G$2834,$D412),"")</f>
        <v>100037</v>
      </c>
      <c r="BM412" s="31">
        <f t="shared" si="210"/>
        <v>300974</v>
      </c>
      <c r="BP412" s="36">
        <f t="shared" si="211"/>
        <v>0.92156862745098034</v>
      </c>
      <c r="BQ412" s="36">
        <f t="shared" si="212"/>
        <v>7.8431372549019607E-2</v>
      </c>
      <c r="BR412" s="36">
        <f t="shared" si="213"/>
        <v>0.80870657178735872</v>
      </c>
      <c r="BS412" s="36">
        <f t="shared" si="214"/>
        <v>0.19129342821264128</v>
      </c>
    </row>
    <row r="413" spans="1:82" x14ac:dyDescent="0.35">
      <c r="A413" s="8">
        <v>2020</v>
      </c>
      <c r="B413" s="9">
        <v>19325</v>
      </c>
      <c r="C413" s="10" t="s">
        <v>578</v>
      </c>
      <c r="D413" s="10" t="s">
        <v>116</v>
      </c>
      <c r="E413" s="10" t="s">
        <v>75</v>
      </c>
      <c r="F413" s="11">
        <v>245.262</v>
      </c>
      <c r="G413" s="11">
        <v>53.576999999999998</v>
      </c>
      <c r="H413" s="11">
        <v>11142.017</v>
      </c>
      <c r="I413" s="11" t="s">
        <v>25</v>
      </c>
      <c r="J413" s="11">
        <v>11440.856</v>
      </c>
      <c r="K413" s="12">
        <v>2.8000000000000001E-2</v>
      </c>
      <c r="L413" s="12">
        <v>6.0000000000000001E-3</v>
      </c>
      <c r="M413" s="12">
        <v>1.272</v>
      </c>
      <c r="N413" s="12" t="s">
        <v>25</v>
      </c>
      <c r="O413" s="12">
        <v>1.306</v>
      </c>
      <c r="P413" s="13">
        <v>5920.61</v>
      </c>
      <c r="Q413" s="13">
        <v>285.02999999999997</v>
      </c>
      <c r="R413" s="13">
        <v>121447.98</v>
      </c>
      <c r="S413" s="13" t="s">
        <v>25</v>
      </c>
      <c r="T413" s="13">
        <v>127653.62</v>
      </c>
      <c r="U413" s="14">
        <v>2.8000000000000001E-2</v>
      </c>
      <c r="V413" s="14">
        <v>6.0000000000000001E-3</v>
      </c>
      <c r="W413" s="14">
        <v>1.272</v>
      </c>
      <c r="X413" s="14" t="s">
        <v>25</v>
      </c>
      <c r="Y413" s="14">
        <v>1.306</v>
      </c>
      <c r="Z413" s="11">
        <v>102.53</v>
      </c>
      <c r="AA413" s="11">
        <v>5.6890000000000001</v>
      </c>
      <c r="AB413" s="11">
        <v>338.149</v>
      </c>
      <c r="AC413" s="11" t="s">
        <v>25</v>
      </c>
      <c r="AD413" s="11">
        <v>446.36799999999999</v>
      </c>
      <c r="AE413" s="11">
        <v>24.318999999999999</v>
      </c>
      <c r="AF413" s="11">
        <v>1.349</v>
      </c>
      <c r="AG413" s="11">
        <v>80.206000000000003</v>
      </c>
      <c r="AH413" s="11" t="s">
        <v>25</v>
      </c>
      <c r="AI413" s="11">
        <v>105.874</v>
      </c>
      <c r="AJ413" s="13">
        <v>102.53</v>
      </c>
      <c r="AK413" s="13">
        <v>5.6890000000000001</v>
      </c>
      <c r="AL413" s="13">
        <v>338.149</v>
      </c>
      <c r="AM413" s="13" t="s">
        <v>25</v>
      </c>
      <c r="AN413" s="13">
        <v>446.36799999999999</v>
      </c>
      <c r="AO413" s="13">
        <v>24.318999999999999</v>
      </c>
      <c r="AP413" s="13">
        <v>1.349</v>
      </c>
      <c r="AQ413" s="13">
        <v>80.206000000000003</v>
      </c>
      <c r="AR413" s="13" t="s">
        <v>25</v>
      </c>
      <c r="AS413" s="13">
        <v>105.874</v>
      </c>
      <c r="AT413" s="15">
        <v>24.14</v>
      </c>
      <c r="AU413" s="15">
        <v>5.32</v>
      </c>
      <c r="AV413" s="15">
        <v>10.9</v>
      </c>
      <c r="AW413" s="15" t="s">
        <v>25</v>
      </c>
      <c r="AX413" s="10" t="s">
        <v>6</v>
      </c>
      <c r="AY413" s="10" t="str">
        <f>IFERROR(VLOOKUP(B413,Sales!$B$4:$H$2834,7,FALSE),"Not Found")</f>
        <v>Cooperative</v>
      </c>
      <c r="AZ413" s="30">
        <f>IFERROR(SUMIFS(Sales!$K$4:$K$2834,Sales!$B$4:$B$2834,$B413,Sales!$G$4:$G$2834,$D413),"")</f>
        <v>171767</v>
      </c>
      <c r="BA413" s="30">
        <f>IFERROR(SUMIFS(Sales!$N$4:$N$2834,Sales!$B$4:$B$2834,$B413,Sales!$G$4:$G$2834,$D413),"")</f>
        <v>194710</v>
      </c>
      <c r="BB413" s="30">
        <f>IFERROR(SUMIFS(Sales!$Q$4:$Q$2834,Sales!$B$4:$B$2834,$B413,Sales!$G$4:$G$2834,$D413),"")</f>
        <v>3404986</v>
      </c>
      <c r="BC413" s="30">
        <f t="shared" si="205"/>
        <v>3771463</v>
      </c>
      <c r="BD413" s="33"/>
      <c r="BE413" s="35">
        <f t="shared" si="206"/>
        <v>1.4278761345310799E-3</v>
      </c>
      <c r="BF413" s="35">
        <f t="shared" si="207"/>
        <v>2.7516306301679418E-4</v>
      </c>
      <c r="BG413" s="35">
        <f t="shared" si="208"/>
        <v>3.2722651429403821E-3</v>
      </c>
      <c r="BH413" s="35">
        <f t="shared" si="209"/>
        <v>3.0335326105545776E-3</v>
      </c>
      <c r="BJ413" s="31">
        <f>IFERROR(SUMIFS(Sales!$J$4:$J$2834,Sales!$B$4:$B$2834,$B413,Sales!$G$4:$G$2834,$D413),"")</f>
        <v>15249.4</v>
      </c>
      <c r="BK413" s="31">
        <f>IFERROR(SUMIFS(Sales!$M$4:$M$2834,Sales!$B$4:$B$2834,$B413,Sales!$G$4:$G$2834,$D413),"")</f>
        <v>12682.8</v>
      </c>
      <c r="BL413" s="31">
        <f>IFERROR(SUMIFS(Sales!$P$4:$P$2834,Sales!$B$4:$B$2834,$B413,Sales!$G$4:$G$2834,$D413),"")</f>
        <v>145546.70000000001</v>
      </c>
      <c r="BM413" s="31">
        <f t="shared" si="210"/>
        <v>173478.90000000002</v>
      </c>
      <c r="BP413" s="36">
        <f t="shared" si="211"/>
        <v>0.80828386506791539</v>
      </c>
      <c r="BQ413" s="36">
        <f t="shared" si="212"/>
        <v>0.19171613493208459</v>
      </c>
      <c r="BR413" s="36">
        <f t="shared" si="213"/>
        <v>0.80828316403890055</v>
      </c>
      <c r="BS413" s="36">
        <f t="shared" si="214"/>
        <v>0.19171683596109951</v>
      </c>
    </row>
    <row r="414" spans="1:82" x14ac:dyDescent="0.35">
      <c r="A414" s="8">
        <v>2020</v>
      </c>
      <c r="B414" s="9">
        <v>19390</v>
      </c>
      <c r="C414" s="10" t="s">
        <v>579</v>
      </c>
      <c r="D414" s="10" t="s">
        <v>197</v>
      </c>
      <c r="E414" s="10" t="s">
        <v>45</v>
      </c>
      <c r="F414" s="11">
        <v>1371</v>
      </c>
      <c r="G414" s="11">
        <v>270</v>
      </c>
      <c r="H414" s="11">
        <v>6728</v>
      </c>
      <c r="I414" s="11" t="s">
        <v>25</v>
      </c>
      <c r="J414" s="11">
        <v>8369</v>
      </c>
      <c r="K414" s="12">
        <v>0.185</v>
      </c>
      <c r="L414" s="12">
        <v>5.0999999999999997E-2</v>
      </c>
      <c r="M414" s="12">
        <v>0.89</v>
      </c>
      <c r="N414" s="12" t="s">
        <v>25</v>
      </c>
      <c r="O414" s="12">
        <v>1.1259999999999999</v>
      </c>
      <c r="P414" s="13">
        <v>19194</v>
      </c>
      <c r="Q414" s="13">
        <v>3780</v>
      </c>
      <c r="R414" s="13">
        <v>94192</v>
      </c>
      <c r="S414" s="13" t="s">
        <v>25</v>
      </c>
      <c r="T414" s="13">
        <v>117166</v>
      </c>
      <c r="U414" s="14">
        <v>0.185</v>
      </c>
      <c r="V414" s="14">
        <v>5.0999999999999997E-2</v>
      </c>
      <c r="W414" s="14">
        <v>0.89</v>
      </c>
      <c r="X414" s="14" t="s">
        <v>25</v>
      </c>
      <c r="Y414" s="14">
        <v>1.1259999999999999</v>
      </c>
      <c r="Z414" s="11">
        <v>235.934</v>
      </c>
      <c r="AA414" s="11">
        <v>30.038</v>
      </c>
      <c r="AB414" s="11">
        <v>312.57</v>
      </c>
      <c r="AC414" s="11" t="s">
        <v>25</v>
      </c>
      <c r="AD414" s="11">
        <v>578.54200000000003</v>
      </c>
      <c r="AE414" s="11">
        <v>401.40699999999998</v>
      </c>
      <c r="AF414" s="11">
        <v>108.63800000000001</v>
      </c>
      <c r="AG414" s="11">
        <v>425.26299999999998</v>
      </c>
      <c r="AH414" s="11" t="s">
        <v>25</v>
      </c>
      <c r="AI414" s="11">
        <v>935.30799999999999</v>
      </c>
      <c r="AJ414" s="13">
        <v>235.934</v>
      </c>
      <c r="AK414" s="13">
        <v>30.038</v>
      </c>
      <c r="AL414" s="13">
        <v>312.57</v>
      </c>
      <c r="AM414" s="13" t="s">
        <v>25</v>
      </c>
      <c r="AN414" s="13">
        <v>578.54200000000003</v>
      </c>
      <c r="AO414" s="13">
        <v>401.40699999999998</v>
      </c>
      <c r="AP414" s="13">
        <v>108.63800000000001</v>
      </c>
      <c r="AQ414" s="13">
        <v>425.26299999999998</v>
      </c>
      <c r="AR414" s="13" t="s">
        <v>25</v>
      </c>
      <c r="AS414" s="13">
        <v>935.30799999999999</v>
      </c>
      <c r="AT414" s="15">
        <v>14</v>
      </c>
      <c r="AU414" s="15">
        <v>14</v>
      </c>
      <c r="AV414" s="15">
        <v>14</v>
      </c>
      <c r="AW414" s="15">
        <v>0</v>
      </c>
      <c r="AX414" s="10" t="s">
        <v>6</v>
      </c>
      <c r="AY414" s="10" t="str">
        <f>IFERROR(VLOOKUP(B414,Sales!$B$4:$H$2834,7,FALSE),"Not Found")</f>
        <v>Investor Owned</v>
      </c>
      <c r="AZ414" s="30">
        <f>IFERROR(SUMIFS(Sales!$K$4:$K$2834,Sales!$B$4:$B$2834,$B414,Sales!$G$4:$G$2834,$D414),"")</f>
        <v>571006</v>
      </c>
      <c r="BA414" s="30">
        <f>IFERROR(SUMIFS(Sales!$N$4:$N$2834,Sales!$B$4:$B$2834,$B414,Sales!$G$4:$G$2834,$D414),"")</f>
        <v>304482</v>
      </c>
      <c r="BB414" s="30">
        <f>IFERROR(SUMIFS(Sales!$Q$4:$Q$2834,Sales!$B$4:$B$2834,$B414,Sales!$G$4:$G$2834,$D414),"")</f>
        <v>100986</v>
      </c>
      <c r="BC414" s="30">
        <f t="shared" si="205"/>
        <v>976474</v>
      </c>
      <c r="BD414" s="33"/>
      <c r="BE414" s="35">
        <f t="shared" si="206"/>
        <v>2.4010255584004372E-3</v>
      </c>
      <c r="BF414" s="35">
        <f t="shared" si="207"/>
        <v>8.8675192622223971E-4</v>
      </c>
      <c r="BG414" s="35">
        <f t="shared" si="208"/>
        <v>6.6623096270770205E-2</v>
      </c>
      <c r="BH414" s="35">
        <f t="shared" si="209"/>
        <v>8.570632705018259E-3</v>
      </c>
      <c r="BJ414" s="31">
        <f>IFERROR(SUMIFS(Sales!$J$4:$J$2834,Sales!$B$4:$B$2834,$B414,Sales!$G$4:$G$2834,$D414),"")</f>
        <v>62245.799999999996</v>
      </c>
      <c r="BK414" s="31">
        <f>IFERROR(SUMIFS(Sales!$M$4:$M$2834,Sales!$B$4:$B$2834,$B414,Sales!$G$4:$G$2834,$D414),"")</f>
        <v>19981.600000000002</v>
      </c>
      <c r="BL414" s="31">
        <f>IFERROR(SUMIFS(Sales!$P$4:$P$2834,Sales!$B$4:$B$2834,$B414,Sales!$G$4:$G$2834,$D414),"")</f>
        <v>2910.2</v>
      </c>
      <c r="BM414" s="31">
        <f t="shared" si="210"/>
        <v>85137.599999999991</v>
      </c>
      <c r="BP414" s="36">
        <f t="shared" si="211"/>
        <v>0.37018487748316836</v>
      </c>
      <c r="BQ414" s="36">
        <f t="shared" si="212"/>
        <v>0.62981512251683158</v>
      </c>
      <c r="BR414" s="36">
        <f t="shared" si="213"/>
        <v>0.39087790313619142</v>
      </c>
      <c r="BS414" s="36">
        <f t="shared" si="214"/>
        <v>0.60912209686380847</v>
      </c>
      <c r="BV414" s="38">
        <f>IFERROR((G414+H414)/$BV$3,"")</f>
        <v>6.6278630133042183E-4</v>
      </c>
      <c r="BW414" s="37">
        <f>IFERROR(BR414*BV414,"")</f>
        <v>2.590685196914272E-4</v>
      </c>
      <c r="BX414" s="37">
        <f>IFERROR(BS414*BV414,"")</f>
        <v>4.0371778163899457E-4</v>
      </c>
      <c r="CB414" s="38">
        <f>IFERROR((F414)/$CB$3,"")</f>
        <v>1.3736362827538611E-4</v>
      </c>
      <c r="CC414" s="37">
        <f>IFERROR(BP414*CB414,"")</f>
        <v>5.0849937903767286E-5</v>
      </c>
      <c r="CD414" s="37">
        <f>IFERROR(BQ414*CB414,"")</f>
        <v>8.6513690371618817E-5</v>
      </c>
    </row>
    <row r="415" spans="1:82" x14ac:dyDescent="0.35">
      <c r="A415" s="8">
        <v>2020</v>
      </c>
      <c r="B415" s="9">
        <v>19396</v>
      </c>
      <c r="C415" s="10" t="s">
        <v>580</v>
      </c>
      <c r="D415" s="10" t="s">
        <v>70</v>
      </c>
      <c r="E415" s="10" t="s">
        <v>36</v>
      </c>
      <c r="F415" s="11">
        <v>2368</v>
      </c>
      <c r="G415" s="11" t="s">
        <v>25</v>
      </c>
      <c r="H415" s="11">
        <v>920.5</v>
      </c>
      <c r="I415" s="11" t="s">
        <v>25</v>
      </c>
      <c r="J415" s="11">
        <v>3288.5</v>
      </c>
      <c r="K415" s="12">
        <v>0.64700000000000002</v>
      </c>
      <c r="L415" s="12" t="s">
        <v>25</v>
      </c>
      <c r="M415" s="12">
        <v>0.252</v>
      </c>
      <c r="N415" s="12" t="s">
        <v>25</v>
      </c>
      <c r="O415" s="12">
        <v>0.89900000000000002</v>
      </c>
      <c r="P415" s="13">
        <v>29812.799999999999</v>
      </c>
      <c r="Q415" s="13" t="s">
        <v>25</v>
      </c>
      <c r="R415" s="13">
        <v>8468.2999999999993</v>
      </c>
      <c r="S415" s="13" t="s">
        <v>25</v>
      </c>
      <c r="T415" s="13">
        <v>38281.1</v>
      </c>
      <c r="U415" s="14">
        <v>0.61499999999999999</v>
      </c>
      <c r="V415" s="14" t="s">
        <v>25</v>
      </c>
      <c r="W415" s="14">
        <v>0.23899999999999999</v>
      </c>
      <c r="X415" s="14" t="s">
        <v>25</v>
      </c>
      <c r="Y415" s="14">
        <v>0.85399999999999998</v>
      </c>
      <c r="Z415" s="11">
        <v>194.7</v>
      </c>
      <c r="AA415" s="11" t="s">
        <v>25</v>
      </c>
      <c r="AB415" s="11">
        <v>50.1</v>
      </c>
      <c r="AC415" s="11" t="s">
        <v>25</v>
      </c>
      <c r="AD415" s="11">
        <v>244.8</v>
      </c>
      <c r="AE415" s="11">
        <v>279.60000000000002</v>
      </c>
      <c r="AF415" s="11" t="s">
        <v>25</v>
      </c>
      <c r="AG415" s="11">
        <v>106.2</v>
      </c>
      <c r="AH415" s="11" t="s">
        <v>25</v>
      </c>
      <c r="AI415" s="11">
        <v>385.8</v>
      </c>
      <c r="AJ415" s="13">
        <v>194.7</v>
      </c>
      <c r="AK415" s="13" t="s">
        <v>25</v>
      </c>
      <c r="AL415" s="13">
        <v>50.1</v>
      </c>
      <c r="AM415" s="13" t="s">
        <v>25</v>
      </c>
      <c r="AN415" s="13">
        <v>244.8</v>
      </c>
      <c r="AO415" s="13">
        <v>279.60000000000002</v>
      </c>
      <c r="AP415" s="13" t="s">
        <v>25</v>
      </c>
      <c r="AQ415" s="13">
        <v>106.2</v>
      </c>
      <c r="AR415" s="13" t="s">
        <v>25</v>
      </c>
      <c r="AS415" s="13">
        <v>385.8</v>
      </c>
      <c r="AT415" s="15">
        <v>12.59</v>
      </c>
      <c r="AU415" s="15" t="s">
        <v>25</v>
      </c>
      <c r="AV415" s="15">
        <v>9.1999999999999993</v>
      </c>
      <c r="AW415" s="15" t="s">
        <v>25</v>
      </c>
      <c r="AX415" s="10" t="s">
        <v>6</v>
      </c>
      <c r="AY415" s="10" t="str">
        <f>IFERROR(VLOOKUP(B415,Sales!$B$4:$H$2834,7,FALSE),"Not Found")</f>
        <v>Cooperative</v>
      </c>
      <c r="AZ415" s="30">
        <f>IFERROR(SUMIFS(Sales!$K$4:$K$2834,Sales!$B$4:$B$2834,$B415,Sales!$G$4:$G$2834,$D415),"")</f>
        <v>229946</v>
      </c>
      <c r="BA415" s="30">
        <f>IFERROR(SUMIFS(Sales!$N$4:$N$2834,Sales!$B$4:$B$2834,$B415,Sales!$G$4:$G$2834,$D415),"")</f>
        <v>47209</v>
      </c>
      <c r="BB415" s="30">
        <f>IFERROR(SUMIFS(Sales!$Q$4:$Q$2834,Sales!$B$4:$B$2834,$B415,Sales!$G$4:$G$2834,$D415),"")</f>
        <v>85683</v>
      </c>
      <c r="BC415" s="30">
        <f t="shared" si="205"/>
        <v>362838</v>
      </c>
      <c r="BD415" s="33"/>
      <c r="BE415" s="35">
        <f t="shared" si="206"/>
        <v>1.0298069981647865E-2</v>
      </c>
      <c r="BF415" s="35" t="str">
        <f t="shared" si="207"/>
        <v/>
      </c>
      <c r="BG415" s="35">
        <f t="shared" si="208"/>
        <v>1.0743087893747885E-2</v>
      </c>
      <c r="BH415" s="35">
        <f t="shared" si="209"/>
        <v>9.0632734167865551E-3</v>
      </c>
      <c r="BJ415" s="31">
        <f>IFERROR(SUMIFS(Sales!$J$4:$J$2834,Sales!$B$4:$B$2834,$B415,Sales!$G$4:$G$2834,$D415),"")</f>
        <v>33753.4</v>
      </c>
      <c r="BK415" s="31">
        <f>IFERROR(SUMIFS(Sales!$M$4:$M$2834,Sales!$B$4:$B$2834,$B415,Sales!$G$4:$G$2834,$D415),"")</f>
        <v>7162.4</v>
      </c>
      <c r="BL415" s="31">
        <f>IFERROR(SUMIFS(Sales!$P$4:$P$2834,Sales!$B$4:$B$2834,$B415,Sales!$G$4:$G$2834,$D415),"")</f>
        <v>8055.8</v>
      </c>
      <c r="BM415" s="31">
        <f t="shared" si="210"/>
        <v>48971.600000000006</v>
      </c>
      <c r="BP415" s="36">
        <f t="shared" si="211"/>
        <v>0.41049968374446549</v>
      </c>
      <c r="BQ415" s="36">
        <f t="shared" si="212"/>
        <v>0.58950031625553445</v>
      </c>
      <c r="BR415" s="36" t="str">
        <f t="shared" si="213"/>
        <v/>
      </c>
      <c r="BS415" s="36" t="str">
        <f t="shared" si="214"/>
        <v/>
      </c>
    </row>
    <row r="416" spans="1:82" x14ac:dyDescent="0.35">
      <c r="A416" s="8">
        <v>2020</v>
      </c>
      <c r="B416" s="9">
        <v>19435</v>
      </c>
      <c r="C416" s="10" t="s">
        <v>581</v>
      </c>
      <c r="D416" s="10" t="s">
        <v>87</v>
      </c>
      <c r="E416" s="10" t="s">
        <v>88</v>
      </c>
      <c r="F416" s="11">
        <v>3979</v>
      </c>
      <c r="G416" s="11">
        <v>254.304</v>
      </c>
      <c r="H416" s="11" t="s">
        <v>25</v>
      </c>
      <c r="I416" s="11" t="s">
        <v>25</v>
      </c>
      <c r="J416" s="11">
        <v>4233.3040000000001</v>
      </c>
      <c r="K416" s="12" t="s">
        <v>25</v>
      </c>
      <c r="L416" s="12" t="s">
        <v>25</v>
      </c>
      <c r="M416" s="12" t="s">
        <v>25</v>
      </c>
      <c r="N416" s="12" t="s">
        <v>25</v>
      </c>
      <c r="O416" s="12" t="s">
        <v>25</v>
      </c>
      <c r="P416" s="13">
        <v>14459</v>
      </c>
      <c r="Q416" s="13">
        <v>3814.56</v>
      </c>
      <c r="R416" s="13" t="s">
        <v>25</v>
      </c>
      <c r="S416" s="13" t="s">
        <v>25</v>
      </c>
      <c r="T416" s="13">
        <v>18273.560000000001</v>
      </c>
      <c r="U416" s="14" t="s">
        <v>25</v>
      </c>
      <c r="V416" s="14" t="s">
        <v>25</v>
      </c>
      <c r="W416" s="14" t="s">
        <v>25</v>
      </c>
      <c r="X416" s="14" t="s">
        <v>25</v>
      </c>
      <c r="Y416" s="14" t="s">
        <v>25</v>
      </c>
      <c r="Z416" s="11">
        <v>3</v>
      </c>
      <c r="AA416" s="11">
        <v>7</v>
      </c>
      <c r="AB416" s="11" t="s">
        <v>25</v>
      </c>
      <c r="AC416" s="11" t="s">
        <v>25</v>
      </c>
      <c r="AD416" s="11">
        <v>10</v>
      </c>
      <c r="AE416" s="11">
        <v>258</v>
      </c>
      <c r="AF416" s="11">
        <v>7.63</v>
      </c>
      <c r="AG416" s="11" t="s">
        <v>25</v>
      </c>
      <c r="AH416" s="11" t="s">
        <v>25</v>
      </c>
      <c r="AI416" s="11">
        <v>265.63</v>
      </c>
      <c r="AJ416" s="13">
        <v>3</v>
      </c>
      <c r="AK416" s="13">
        <v>7</v>
      </c>
      <c r="AL416" s="13" t="s">
        <v>25</v>
      </c>
      <c r="AM416" s="13" t="s">
        <v>25</v>
      </c>
      <c r="AN416" s="13">
        <v>10</v>
      </c>
      <c r="AO416" s="13">
        <v>430.49099999999999</v>
      </c>
      <c r="AP416" s="13">
        <v>7.63</v>
      </c>
      <c r="AQ416" s="13" t="s">
        <v>25</v>
      </c>
      <c r="AR416" s="13" t="s">
        <v>25</v>
      </c>
      <c r="AS416" s="13">
        <v>438.12099999999998</v>
      </c>
      <c r="AT416" s="15">
        <v>16.706</v>
      </c>
      <c r="AU416" s="15">
        <v>15</v>
      </c>
      <c r="AV416" s="15" t="s">
        <v>25</v>
      </c>
      <c r="AW416" s="15" t="s">
        <v>25</v>
      </c>
      <c r="AX416" s="10" t="s">
        <v>6</v>
      </c>
      <c r="AY416" s="10" t="str">
        <f>IFERROR(VLOOKUP(B416,Sales!$B$4:$H$2834,7,FALSE),"Not Found")</f>
        <v>Cooperative</v>
      </c>
      <c r="AZ416" s="30">
        <f>IFERROR(SUMIFS(Sales!$K$4:$K$2834,Sales!$B$4:$B$2834,$B416,Sales!$G$4:$G$2834,$D416),"")</f>
        <v>1130920</v>
      </c>
      <c r="BA416" s="30">
        <f>IFERROR(SUMIFS(Sales!$N$4:$N$2834,Sales!$B$4:$B$2834,$B416,Sales!$G$4:$G$2834,$D416),"")</f>
        <v>180786</v>
      </c>
      <c r="BB416" s="30">
        <f>IFERROR(SUMIFS(Sales!$Q$4:$Q$2834,Sales!$B$4:$B$2834,$B416,Sales!$G$4:$G$2834,$D416),"")</f>
        <v>0</v>
      </c>
      <c r="BC416" s="30">
        <f t="shared" si="205"/>
        <v>1311706</v>
      </c>
      <c r="BD416" s="33"/>
      <c r="BE416" s="35">
        <f t="shared" si="206"/>
        <v>3.5183744208255228E-3</v>
      </c>
      <c r="BF416" s="35">
        <f t="shared" si="207"/>
        <v>1.4066575951677675E-3</v>
      </c>
      <c r="BG416" s="35" t="str">
        <f t="shared" si="208"/>
        <v/>
      </c>
      <c r="BH416" s="35">
        <f t="shared" si="209"/>
        <v>3.2273268552556749E-3</v>
      </c>
      <c r="BJ416" s="31">
        <f>IFERROR(SUMIFS(Sales!$J$4:$J$2834,Sales!$B$4:$B$2834,$B416,Sales!$G$4:$G$2834,$D416),"")</f>
        <v>138657</v>
      </c>
      <c r="BK416" s="31">
        <f>IFERROR(SUMIFS(Sales!$M$4:$M$2834,Sales!$B$4:$B$2834,$B416,Sales!$G$4:$G$2834,$D416),"")</f>
        <v>17455</v>
      </c>
      <c r="BL416" s="31">
        <f>IFERROR(SUMIFS(Sales!$P$4:$P$2834,Sales!$B$4:$B$2834,$B416,Sales!$G$4:$G$2834,$D416),"")</f>
        <v>0</v>
      </c>
      <c r="BM416" s="31">
        <f t="shared" si="210"/>
        <v>156112</v>
      </c>
      <c r="BP416" s="36">
        <f t="shared" si="211"/>
        <v>1.1494252873563218E-2</v>
      </c>
      <c r="BQ416" s="36">
        <f t="shared" si="212"/>
        <v>0.9885057471264368</v>
      </c>
      <c r="BR416" s="36" t="str">
        <f t="shared" si="213"/>
        <v/>
      </c>
      <c r="BS416" s="36" t="str">
        <f t="shared" si="214"/>
        <v/>
      </c>
    </row>
    <row r="417" spans="1:82" x14ac:dyDescent="0.35">
      <c r="A417" s="8">
        <v>2020</v>
      </c>
      <c r="B417" s="9">
        <v>19436</v>
      </c>
      <c r="C417" s="10" t="s">
        <v>582</v>
      </c>
      <c r="D417" s="10" t="s">
        <v>53</v>
      </c>
      <c r="E417" s="10" t="s">
        <v>36</v>
      </c>
      <c r="F417" s="11">
        <v>200770.73</v>
      </c>
      <c r="G417" s="11">
        <v>130559.144</v>
      </c>
      <c r="H417" s="11">
        <v>25487.951000000001</v>
      </c>
      <c r="I417" s="11" t="s">
        <v>25</v>
      </c>
      <c r="J417" s="11">
        <v>356817.82500000001</v>
      </c>
      <c r="K417" s="12">
        <v>59.683</v>
      </c>
      <c r="L417" s="12">
        <v>37.835999999999999</v>
      </c>
      <c r="M417" s="12">
        <v>7.0380000000000003</v>
      </c>
      <c r="N417" s="12" t="s">
        <v>25</v>
      </c>
      <c r="O417" s="12">
        <v>104.557</v>
      </c>
      <c r="P417" s="13">
        <v>2915688</v>
      </c>
      <c r="Q417" s="13">
        <v>1923801</v>
      </c>
      <c r="R417" s="13">
        <v>349457</v>
      </c>
      <c r="S417" s="13" t="s">
        <v>25</v>
      </c>
      <c r="T417" s="13">
        <v>5188946</v>
      </c>
      <c r="U417" s="14">
        <v>59.683</v>
      </c>
      <c r="V417" s="14">
        <v>37.835999999999999</v>
      </c>
      <c r="W417" s="14">
        <v>7.0380000000000003</v>
      </c>
      <c r="X417" s="14" t="s">
        <v>25</v>
      </c>
      <c r="Y417" s="14">
        <v>104.557</v>
      </c>
      <c r="Z417" s="11">
        <v>18890.411</v>
      </c>
      <c r="AA417" s="11">
        <v>13787.005999999999</v>
      </c>
      <c r="AB417" s="11">
        <v>2378.7060000000001</v>
      </c>
      <c r="AC417" s="11" t="s">
        <v>25</v>
      </c>
      <c r="AD417" s="11">
        <v>35056.123</v>
      </c>
      <c r="AE417" s="11">
        <v>18304.606</v>
      </c>
      <c r="AF417" s="11">
        <v>6440.5649999999996</v>
      </c>
      <c r="AG417" s="11">
        <v>1184.0830000000001</v>
      </c>
      <c r="AH417" s="11" t="s">
        <v>25</v>
      </c>
      <c r="AI417" s="11">
        <v>25929.254000000001</v>
      </c>
      <c r="AJ417" s="13">
        <v>18890.411</v>
      </c>
      <c r="AK417" s="13">
        <v>13787.005999999999</v>
      </c>
      <c r="AL417" s="13">
        <v>2378.7060000000001</v>
      </c>
      <c r="AM417" s="13" t="s">
        <v>25</v>
      </c>
      <c r="AN417" s="13">
        <v>35056.123</v>
      </c>
      <c r="AO417" s="13">
        <v>18304.606</v>
      </c>
      <c r="AP417" s="13">
        <v>6440.5649999999996</v>
      </c>
      <c r="AQ417" s="13">
        <v>1184.0830000000001</v>
      </c>
      <c r="AR417" s="13" t="s">
        <v>25</v>
      </c>
      <c r="AS417" s="13">
        <v>25929.254000000001</v>
      </c>
      <c r="AT417" s="15">
        <v>14.522</v>
      </c>
      <c r="AU417" s="15">
        <v>14.936999999999999</v>
      </c>
      <c r="AV417" s="15">
        <v>13.988</v>
      </c>
      <c r="AW417" s="15">
        <v>0</v>
      </c>
      <c r="AX417" s="10" t="s">
        <v>6</v>
      </c>
      <c r="AY417" s="10" t="str">
        <f>IFERROR(VLOOKUP(B417,Sales!$B$4:$H$2834,7,FALSE),"Not Found")</f>
        <v>Investor Owned</v>
      </c>
      <c r="AZ417" s="30">
        <f>IFERROR(SUMIFS(Sales!$K$4:$K$2834,Sales!$B$4:$B$2834,$B417,Sales!$G$4:$G$2834,$D417),"")</f>
        <v>13250393</v>
      </c>
      <c r="BA417" s="30">
        <f>IFERROR(SUMIFS(Sales!$N$4:$N$2834,Sales!$B$4:$B$2834,$B417,Sales!$G$4:$G$2834,$D417),"")</f>
        <v>13174534</v>
      </c>
      <c r="BB417" s="30">
        <f>IFERROR(SUMIFS(Sales!$Q$4:$Q$2834,Sales!$B$4:$B$2834,$B417,Sales!$G$4:$G$2834,$D417),"")</f>
        <v>4157495</v>
      </c>
      <c r="BC417" s="30">
        <f t="shared" si="205"/>
        <v>30582422</v>
      </c>
      <c r="BD417" s="33"/>
      <c r="BE417" s="35">
        <f t="shared" si="206"/>
        <v>1.5152058508755175E-2</v>
      </c>
      <c r="BF417" s="35">
        <f t="shared" si="207"/>
        <v>9.9099629633958974E-3</v>
      </c>
      <c r="BG417" s="35">
        <f t="shared" si="208"/>
        <v>6.1306029231544476E-3</v>
      </c>
      <c r="BH417" s="35">
        <f t="shared" si="209"/>
        <v>1.1667415517319066E-2</v>
      </c>
      <c r="BJ417" s="31">
        <f>IFERROR(SUMIFS(Sales!$J$4:$J$2834,Sales!$B$4:$B$2834,$B417,Sales!$G$4:$G$2834,$D417),"")</f>
        <v>1371554.3</v>
      </c>
      <c r="BK417" s="31">
        <f>IFERROR(SUMIFS(Sales!$M$4:$M$2834,Sales!$B$4:$B$2834,$B417,Sales!$G$4:$G$2834,$D417),"")</f>
        <v>1040748.6</v>
      </c>
      <c r="BL417" s="31">
        <f>IFERROR(SUMIFS(Sales!$P$4:$P$2834,Sales!$B$4:$B$2834,$B417,Sales!$G$4:$G$2834,$D417),"")</f>
        <v>261052.4</v>
      </c>
      <c r="BM417" s="31">
        <f t="shared" si="210"/>
        <v>2673355.2999999998</v>
      </c>
      <c r="BP417" s="36">
        <f t="shared" si="211"/>
        <v>0.50787477795748825</v>
      </c>
      <c r="BQ417" s="36">
        <f t="shared" si="212"/>
        <v>0.49212522204251175</v>
      </c>
      <c r="BR417" s="36">
        <f t="shared" si="213"/>
        <v>0.67950682545367125</v>
      </c>
      <c r="BS417" s="36">
        <f t="shared" si="214"/>
        <v>0.32049317454632886</v>
      </c>
      <c r="BV417" s="38">
        <f t="shared" ref="BV417:BV418" si="215">IFERROR((G417+H417)/$BV$3,"")</f>
        <v>1.4779347946328516E-2</v>
      </c>
      <c r="BW417" s="37">
        <f t="shared" ref="BW417:BW418" si="216">IFERROR(BR417*BV417,"")</f>
        <v>1.0042667805284925E-2</v>
      </c>
      <c r="BX417" s="37">
        <f t="shared" ref="BX417:BX418" si="217">IFERROR(BS417*BV417,"")</f>
        <v>4.7366801410435918E-3</v>
      </c>
      <c r="CB417" s="38">
        <f t="shared" ref="CB417:CB418" si="218">IFERROR((F417)/$CB$3,"")</f>
        <v>2.0115679011158218E-2</v>
      </c>
      <c r="CC417" s="37">
        <f t="shared" ref="CC417:CC418" si="219">IFERROR(BP417*CB417,"")</f>
        <v>1.0216246011256086E-2</v>
      </c>
      <c r="CD417" s="37">
        <f t="shared" ref="CD417:CD418" si="220">IFERROR(BQ417*CB417,"")</f>
        <v>9.8994329999021313E-3</v>
      </c>
    </row>
    <row r="418" spans="1:82" x14ac:dyDescent="0.35">
      <c r="A418" s="8">
        <v>2020</v>
      </c>
      <c r="B418" s="9">
        <v>19446</v>
      </c>
      <c r="C418" s="10" t="s">
        <v>583</v>
      </c>
      <c r="D418" s="10" t="s">
        <v>79</v>
      </c>
      <c r="E418" s="10" t="s">
        <v>45</v>
      </c>
      <c r="F418" s="11">
        <v>7148.5230000000001</v>
      </c>
      <c r="G418" s="11">
        <v>10464.441000000001</v>
      </c>
      <c r="H418" s="11"/>
      <c r="I418" s="11" t="s">
        <v>25</v>
      </c>
      <c r="J418" s="11">
        <v>17612.964</v>
      </c>
      <c r="K418" s="12">
        <v>1.147</v>
      </c>
      <c r="L418" s="12">
        <v>1.6279999999999999</v>
      </c>
      <c r="M418" s="12" t="s">
        <v>25</v>
      </c>
      <c r="N418" s="12" t="s">
        <v>25</v>
      </c>
      <c r="O418" s="12">
        <v>2.7749999999999999</v>
      </c>
      <c r="P418" s="13">
        <v>66509.448000000004</v>
      </c>
      <c r="Q418" s="13">
        <v>149514.44699999999</v>
      </c>
      <c r="R418" s="13" t="s">
        <v>25</v>
      </c>
      <c r="S418" s="13" t="s">
        <v>25</v>
      </c>
      <c r="T418" s="13">
        <v>216023.89499999999</v>
      </c>
      <c r="U418" s="14">
        <v>1.147</v>
      </c>
      <c r="V418" s="14">
        <v>1.6279999999999999</v>
      </c>
      <c r="W418" s="14" t="s">
        <v>25</v>
      </c>
      <c r="X418" s="14" t="s">
        <v>25</v>
      </c>
      <c r="Y418" s="14">
        <v>2.7749999999999999</v>
      </c>
      <c r="Z418" s="11">
        <v>988.22900000000004</v>
      </c>
      <c r="AA418" s="11">
        <v>1234.826</v>
      </c>
      <c r="AB418" s="11"/>
      <c r="AC418" s="11" t="s">
        <v>25</v>
      </c>
      <c r="AD418" s="11">
        <v>2223.0549999999998</v>
      </c>
      <c r="AE418" s="11">
        <v>1186.895</v>
      </c>
      <c r="AF418" s="11">
        <v>632.18899999999996</v>
      </c>
      <c r="AG418" s="11"/>
      <c r="AH418" s="11" t="s">
        <v>25</v>
      </c>
      <c r="AI418" s="11">
        <v>1819.0840000000001</v>
      </c>
      <c r="AJ418" s="13">
        <v>988.22900000000004</v>
      </c>
      <c r="AK418" s="13">
        <v>1234.826</v>
      </c>
      <c r="AL418" s="13" t="s">
        <v>25</v>
      </c>
      <c r="AM418" s="13" t="s">
        <v>25</v>
      </c>
      <c r="AN418" s="13">
        <v>2223.0549999999998</v>
      </c>
      <c r="AO418" s="13">
        <v>1186.895</v>
      </c>
      <c r="AP418" s="13">
        <v>632.18899999999996</v>
      </c>
      <c r="AQ418" s="13" t="s">
        <v>25</v>
      </c>
      <c r="AR418" s="13" t="s">
        <v>25</v>
      </c>
      <c r="AS418" s="13">
        <v>1819.0840000000001</v>
      </c>
      <c r="AT418" s="15">
        <v>9.3040000000000003</v>
      </c>
      <c r="AU418" s="15">
        <v>14.288</v>
      </c>
      <c r="AV418" s="15" t="s">
        <v>25</v>
      </c>
      <c r="AW418" s="15" t="s">
        <v>25</v>
      </c>
      <c r="AX418" s="10" t="s">
        <v>6</v>
      </c>
      <c r="AY418" s="10" t="str">
        <f>IFERROR(VLOOKUP(B418,Sales!$B$4:$H$2834,7,FALSE),"Not Found")</f>
        <v>Investor Owned</v>
      </c>
      <c r="AZ418" s="30">
        <f>IFERROR(SUMIFS(Sales!$K$4:$K$2834,Sales!$B$4:$B$2834,$B418,Sales!$G$4:$G$2834,$D418),"")</f>
        <v>1488203</v>
      </c>
      <c r="BA418" s="30">
        <f>IFERROR(SUMIFS(Sales!$N$4:$N$2834,Sales!$B$4:$B$2834,$B418,Sales!$G$4:$G$2834,$D418),"")</f>
        <v>1616676</v>
      </c>
      <c r="BB418" s="30">
        <f>IFERROR(SUMIFS(Sales!$Q$4:$Q$2834,Sales!$B$4:$B$2834,$B418,Sales!$G$4:$G$2834,$D418),"")</f>
        <v>745572</v>
      </c>
      <c r="BC418" s="30">
        <f t="shared" si="205"/>
        <v>3850451</v>
      </c>
      <c r="BD418" s="33"/>
      <c r="BE418" s="35">
        <f t="shared" si="206"/>
        <v>4.8034596086689784E-3</v>
      </c>
      <c r="BF418" s="35">
        <f t="shared" si="207"/>
        <v>6.4728127342769982E-3</v>
      </c>
      <c r="BG418" s="35">
        <f t="shared" si="208"/>
        <v>0</v>
      </c>
      <c r="BH418" s="35">
        <f t="shared" si="209"/>
        <v>4.5742600022698641E-3</v>
      </c>
      <c r="BJ418" s="31">
        <f>IFERROR(SUMIFS(Sales!$J$4:$J$2834,Sales!$B$4:$B$2834,$B418,Sales!$G$4:$G$2834,$D418),"")</f>
        <v>136674.6</v>
      </c>
      <c r="BK418" s="31">
        <f>IFERROR(SUMIFS(Sales!$M$4:$M$2834,Sales!$B$4:$B$2834,$B418,Sales!$G$4:$G$2834,$D418),"")</f>
        <v>139705.9</v>
      </c>
      <c r="BL418" s="31">
        <f>IFERROR(SUMIFS(Sales!$P$4:$P$2834,Sales!$B$4:$B$2834,$B418,Sales!$G$4:$G$2834,$D418),"")</f>
        <v>55859.1</v>
      </c>
      <c r="BM418" s="31">
        <f t="shared" si="210"/>
        <v>332239.59999999998</v>
      </c>
      <c r="BP418" s="36">
        <f t="shared" si="211"/>
        <v>0.45433225875858119</v>
      </c>
      <c r="BQ418" s="36">
        <f t="shared" si="212"/>
        <v>0.54566774124141892</v>
      </c>
      <c r="BR418" s="36">
        <f t="shared" si="213"/>
        <v>0.66139050837834734</v>
      </c>
      <c r="BS418" s="36">
        <f t="shared" si="214"/>
        <v>0.33860949162165277</v>
      </c>
      <c r="BV418" s="38">
        <f t="shared" si="215"/>
        <v>9.9109576248648476E-4</v>
      </c>
      <c r="BW418" s="37">
        <f t="shared" si="216"/>
        <v>6.5550133020256197E-4</v>
      </c>
      <c r="BX418" s="37">
        <f t="shared" si="217"/>
        <v>3.3559443228392294E-4</v>
      </c>
      <c r="CB418" s="38">
        <f t="shared" si="218"/>
        <v>7.1622688263314955E-4</v>
      </c>
      <c r="CC418" s="37">
        <f t="shared" si="219"/>
        <v>3.2540497737033603E-4</v>
      </c>
      <c r="CD418" s="37">
        <f t="shared" si="220"/>
        <v>3.9082190526281357E-4</v>
      </c>
    </row>
    <row r="419" spans="1:82" x14ac:dyDescent="0.35">
      <c r="A419" s="8">
        <v>2020</v>
      </c>
      <c r="B419" s="9">
        <v>19490</v>
      </c>
      <c r="C419" s="10" t="s">
        <v>584</v>
      </c>
      <c r="D419" s="10" t="s">
        <v>59</v>
      </c>
      <c r="E419" s="10" t="s">
        <v>60</v>
      </c>
      <c r="F419" s="11">
        <v>7029.0659999999998</v>
      </c>
      <c r="G419" s="11">
        <v>237.85</v>
      </c>
      <c r="H419" s="11" t="s">
        <v>25</v>
      </c>
      <c r="I419" s="11" t="s">
        <v>25</v>
      </c>
      <c r="J419" s="11">
        <v>7266.9160000000002</v>
      </c>
      <c r="K419" s="12">
        <v>1.145</v>
      </c>
      <c r="L419" s="12">
        <v>0.21199999999999999</v>
      </c>
      <c r="M419" s="12" t="s">
        <v>25</v>
      </c>
      <c r="N419" s="12" t="s">
        <v>25</v>
      </c>
      <c r="O419" s="12">
        <v>1.357</v>
      </c>
      <c r="P419" s="13">
        <v>64745.684999999998</v>
      </c>
      <c r="Q419" s="13">
        <v>2854.201</v>
      </c>
      <c r="R419" s="13" t="s">
        <v>25</v>
      </c>
      <c r="S419" s="13" t="s">
        <v>25</v>
      </c>
      <c r="T419" s="13">
        <v>67599.885999999999</v>
      </c>
      <c r="U419" s="14">
        <v>1.145</v>
      </c>
      <c r="V419" s="14">
        <v>0.21199999999999999</v>
      </c>
      <c r="W419" s="14" t="s">
        <v>25</v>
      </c>
      <c r="X419" s="14" t="s">
        <v>25</v>
      </c>
      <c r="Y419" s="14">
        <v>1.357</v>
      </c>
      <c r="Z419" s="11">
        <v>499.46699999999998</v>
      </c>
      <c r="AA419" s="11">
        <v>28.809000000000001</v>
      </c>
      <c r="AB419" s="11" t="s">
        <v>25</v>
      </c>
      <c r="AC419" s="11" t="s">
        <v>25</v>
      </c>
      <c r="AD419" s="11">
        <v>528.27599999999995</v>
      </c>
      <c r="AE419" s="11">
        <v>285.66699999999997</v>
      </c>
      <c r="AF419" s="11">
        <v>0</v>
      </c>
      <c r="AG419" s="11" t="s">
        <v>25</v>
      </c>
      <c r="AH419" s="11" t="s">
        <v>25</v>
      </c>
      <c r="AI419" s="11">
        <v>285.66699999999997</v>
      </c>
      <c r="AJ419" s="13">
        <v>499.46699999999998</v>
      </c>
      <c r="AK419" s="13">
        <v>28.809000000000001</v>
      </c>
      <c r="AL419" s="13" t="s">
        <v>25</v>
      </c>
      <c r="AM419" s="13" t="s">
        <v>25</v>
      </c>
      <c r="AN419" s="13">
        <v>528.27599999999995</v>
      </c>
      <c r="AO419" s="13">
        <v>285.66699999999997</v>
      </c>
      <c r="AP419" s="13" t="s">
        <v>25</v>
      </c>
      <c r="AQ419" s="13" t="s">
        <v>25</v>
      </c>
      <c r="AR419" s="13" t="s">
        <v>25</v>
      </c>
      <c r="AS419" s="13">
        <v>285.66699999999997</v>
      </c>
      <c r="AT419" s="15">
        <v>9.2100000000000009</v>
      </c>
      <c r="AU419" s="15">
        <v>12</v>
      </c>
      <c r="AV419" s="15" t="s">
        <v>25</v>
      </c>
      <c r="AW419" s="15" t="s">
        <v>25</v>
      </c>
      <c r="AX419" s="10" t="s">
        <v>6</v>
      </c>
      <c r="AY419" s="10" t="str">
        <f>IFERROR(VLOOKUP(B419,Sales!$B$4:$H$2834,7,FALSE),"Not Found")</f>
        <v>Cooperative</v>
      </c>
      <c r="AZ419" s="30">
        <f>IFERROR(SUMIFS(Sales!$K$4:$K$2834,Sales!$B$4:$B$2834,$B419,Sales!$G$4:$G$2834,$D419),"")</f>
        <v>1240666</v>
      </c>
      <c r="BA419" s="30">
        <f>IFERROR(SUMIFS(Sales!$N$4:$N$2834,Sales!$B$4:$B$2834,$B419,Sales!$G$4:$G$2834,$D419),"")</f>
        <v>472476</v>
      </c>
      <c r="BB419" s="30">
        <f>IFERROR(SUMIFS(Sales!$Q$4:$Q$2834,Sales!$B$4:$B$2834,$B419,Sales!$G$4:$G$2834,$D419),"")</f>
        <v>703181</v>
      </c>
      <c r="BC419" s="30">
        <f t="shared" si="205"/>
        <v>2416323</v>
      </c>
      <c r="BD419" s="33"/>
      <c r="BE419" s="35">
        <f t="shared" si="206"/>
        <v>5.6655586596231376E-3</v>
      </c>
      <c r="BF419" s="35">
        <f t="shared" si="207"/>
        <v>5.0341181351010417E-4</v>
      </c>
      <c r="BG419" s="35" t="str">
        <f t="shared" si="208"/>
        <v/>
      </c>
      <c r="BH419" s="35">
        <f t="shared" si="209"/>
        <v>3.0074274010552398E-3</v>
      </c>
      <c r="BJ419" s="31">
        <f>IFERROR(SUMIFS(Sales!$J$4:$J$2834,Sales!$B$4:$B$2834,$B419,Sales!$G$4:$G$2834,$D419),"")</f>
        <v>111518</v>
      </c>
      <c r="BK419" s="31">
        <f>IFERROR(SUMIFS(Sales!$M$4:$M$2834,Sales!$B$4:$B$2834,$B419,Sales!$G$4:$G$2834,$D419),"")</f>
        <v>39023.599999999999</v>
      </c>
      <c r="BL419" s="31">
        <f>IFERROR(SUMIFS(Sales!$P$4:$P$2834,Sales!$B$4:$B$2834,$B419,Sales!$G$4:$G$2834,$D419),"")</f>
        <v>38703.1</v>
      </c>
      <c r="BM419" s="31">
        <f t="shared" si="210"/>
        <v>189244.7</v>
      </c>
      <c r="BP419" s="36">
        <f t="shared" si="211"/>
        <v>0.63615510218637839</v>
      </c>
      <c r="BQ419" s="36">
        <f t="shared" si="212"/>
        <v>0.36384489781362156</v>
      </c>
      <c r="BR419" s="36" t="str">
        <f t="shared" si="213"/>
        <v/>
      </c>
      <c r="BS419" s="36" t="str">
        <f t="shared" si="214"/>
        <v/>
      </c>
    </row>
    <row r="420" spans="1:82" x14ac:dyDescent="0.35">
      <c r="A420" s="8">
        <v>2020</v>
      </c>
      <c r="B420" s="9">
        <v>19497</v>
      </c>
      <c r="C420" s="10" t="s">
        <v>585</v>
      </c>
      <c r="D420" s="10" t="s">
        <v>94</v>
      </c>
      <c r="E420" s="10" t="s">
        <v>95</v>
      </c>
      <c r="F420" s="11">
        <v>13684.806</v>
      </c>
      <c r="G420" s="11">
        <v>30739.323</v>
      </c>
      <c r="H420" s="11">
        <v>5424.5860000000002</v>
      </c>
      <c r="I420" s="11">
        <v>0</v>
      </c>
      <c r="J420" s="11">
        <v>49848.714999999997</v>
      </c>
      <c r="K420" s="12">
        <v>5.1139999999999999</v>
      </c>
      <c r="L420" s="12">
        <v>4.2480000000000002</v>
      </c>
      <c r="M420" s="12">
        <v>0.75</v>
      </c>
      <c r="N420" s="12">
        <v>0</v>
      </c>
      <c r="O420" s="12">
        <v>10.112</v>
      </c>
      <c r="P420" s="13">
        <v>91245.004000000001</v>
      </c>
      <c r="Q420" s="13">
        <v>363653.77600000001</v>
      </c>
      <c r="R420" s="13">
        <v>64174.196000000004</v>
      </c>
      <c r="S420" s="13">
        <v>0</v>
      </c>
      <c r="T420" s="13">
        <v>519072.97600000002</v>
      </c>
      <c r="U420" s="14">
        <v>5.1139999999999999</v>
      </c>
      <c r="V420" s="14">
        <v>4.2480000000000002</v>
      </c>
      <c r="W420" s="14">
        <v>0.75</v>
      </c>
      <c r="X420" s="14">
        <v>0</v>
      </c>
      <c r="Y420" s="14">
        <v>10.112</v>
      </c>
      <c r="Z420" s="11">
        <v>8199.3040000000001</v>
      </c>
      <c r="AA420" s="11">
        <v>14730.579</v>
      </c>
      <c r="AB420" s="11">
        <v>2599.5140000000001</v>
      </c>
      <c r="AC420" s="11">
        <v>0</v>
      </c>
      <c r="AD420" s="11">
        <v>25529.397000000001</v>
      </c>
      <c r="AE420" s="11">
        <v>3671.7530000000002</v>
      </c>
      <c r="AF420" s="11">
        <v>3766.1260000000002</v>
      </c>
      <c r="AG420" s="11">
        <v>664.61099999999999</v>
      </c>
      <c r="AH420" s="11">
        <v>0</v>
      </c>
      <c r="AI420" s="11">
        <v>8102.49</v>
      </c>
      <c r="AJ420" s="13">
        <v>8199.3040000000001</v>
      </c>
      <c r="AK420" s="13">
        <v>14730.579</v>
      </c>
      <c r="AL420" s="13">
        <v>2599.5140000000001</v>
      </c>
      <c r="AM420" s="13">
        <v>0</v>
      </c>
      <c r="AN420" s="13">
        <v>25529.397000000001</v>
      </c>
      <c r="AO420" s="13">
        <v>3671.7530000000002</v>
      </c>
      <c r="AP420" s="13">
        <v>3766.1260000000002</v>
      </c>
      <c r="AQ420" s="13">
        <v>664.61099999999999</v>
      </c>
      <c r="AR420" s="13">
        <v>0</v>
      </c>
      <c r="AS420" s="13">
        <v>8102.49</v>
      </c>
      <c r="AT420" s="15">
        <v>6.6680000000000001</v>
      </c>
      <c r="AU420" s="15">
        <v>11.83</v>
      </c>
      <c r="AV420" s="15">
        <v>11.83</v>
      </c>
      <c r="AW420" s="15">
        <v>0</v>
      </c>
      <c r="AX420" s="10" t="s">
        <v>6</v>
      </c>
      <c r="AY420" s="10" t="str">
        <f>IFERROR(VLOOKUP(B420,Sales!$B$4:$H$2834,7,FALSE),"Not Found")</f>
        <v>Investor Owned</v>
      </c>
      <c r="AZ420" s="30">
        <f>IFERROR(SUMIFS(Sales!$K$4:$K$2834,Sales!$B$4:$B$2834,$B420,Sales!$G$4:$G$2834,$D420),"")</f>
        <v>2162563</v>
      </c>
      <c r="BA420" s="30">
        <f>IFERROR(SUMIFS(Sales!$N$4:$N$2834,Sales!$B$4:$B$2834,$B420,Sales!$G$4:$G$2834,$D420),"")</f>
        <v>2232527</v>
      </c>
      <c r="BB420" s="30">
        <f>IFERROR(SUMIFS(Sales!$Q$4:$Q$2834,Sales!$B$4:$B$2834,$B420,Sales!$G$4:$G$2834,$D420),"")</f>
        <v>410400</v>
      </c>
      <c r="BC420" s="30">
        <f t="shared" si="205"/>
        <v>4805490</v>
      </c>
      <c r="BD420" s="33"/>
      <c r="BE420" s="35">
        <f t="shared" si="206"/>
        <v>6.3280496336985325E-3</v>
      </c>
      <c r="BF420" s="35">
        <f t="shared" si="207"/>
        <v>1.3768847140482512E-2</v>
      </c>
      <c r="BG420" s="35">
        <f t="shared" si="208"/>
        <v>1.3217802144249514E-2</v>
      </c>
      <c r="BH420" s="35">
        <f t="shared" si="209"/>
        <v>1.0373284514170251E-2</v>
      </c>
      <c r="BJ420" s="31">
        <f>IFERROR(SUMIFS(Sales!$J$4:$J$2834,Sales!$B$4:$B$2834,$B420,Sales!$G$4:$G$2834,$D420),"")</f>
        <v>501810.9</v>
      </c>
      <c r="BK420" s="31">
        <f>IFERROR(SUMIFS(Sales!$M$4:$M$2834,Sales!$B$4:$B$2834,$B420,Sales!$G$4:$G$2834,$D420),"")</f>
        <v>255460.7</v>
      </c>
      <c r="BL420" s="31">
        <f>IFERROR(SUMIFS(Sales!$P$4:$P$2834,Sales!$B$4:$B$2834,$B420,Sales!$G$4:$G$2834,$D420),"")</f>
        <v>40349</v>
      </c>
      <c r="BM420" s="31">
        <f t="shared" si="210"/>
        <v>797620.60000000009</v>
      </c>
      <c r="BP420" s="36">
        <f t="shared" si="211"/>
        <v>0.69069704576433244</v>
      </c>
      <c r="BQ420" s="36">
        <f t="shared" si="212"/>
        <v>0.30930295423566745</v>
      </c>
      <c r="BR420" s="36">
        <f t="shared" si="213"/>
        <v>0.79638933809050483</v>
      </c>
      <c r="BS420" s="36">
        <f t="shared" si="214"/>
        <v>0.20361066190949517</v>
      </c>
      <c r="BV420" s="38">
        <f>IFERROR((G420+H420)/$BV$3,"")</f>
        <v>3.4251133877907904E-3</v>
      </c>
      <c r="BW420" s="37">
        <f>IFERROR(BR420*BV420,"")</f>
        <v>2.7277237837876342E-3</v>
      </c>
      <c r="BX420" s="37">
        <f>IFERROR(BS420*BV420,"")</f>
        <v>6.9738960400315627E-4</v>
      </c>
      <c r="CB420" s="38">
        <f>IFERROR((F420)/$CB$3,"")</f>
        <v>1.3711120382237591E-3</v>
      </c>
      <c r="CC420" s="37">
        <f>IFERROR(BP420*CB420,"")</f>
        <v>9.470230342130629E-4</v>
      </c>
      <c r="CD420" s="37">
        <f>IFERROR(BQ420*CB420,"")</f>
        <v>4.2408900401069607E-4</v>
      </c>
    </row>
    <row r="421" spans="1:82" x14ac:dyDescent="0.35">
      <c r="A421" s="8">
        <v>2020</v>
      </c>
      <c r="B421" s="9">
        <v>19499</v>
      </c>
      <c r="C421" s="10" t="s">
        <v>586</v>
      </c>
      <c r="D421" s="10" t="s">
        <v>157</v>
      </c>
      <c r="E421" s="10" t="s">
        <v>99</v>
      </c>
      <c r="F421" s="11">
        <v>562.16</v>
      </c>
      <c r="G421" s="11">
        <v>8607.23</v>
      </c>
      <c r="H421" s="11">
        <v>0</v>
      </c>
      <c r="I421" s="11">
        <v>0</v>
      </c>
      <c r="J421" s="11">
        <v>9169.39</v>
      </c>
      <c r="K421" s="12">
        <v>0.25</v>
      </c>
      <c r="L421" s="12">
        <v>1.76</v>
      </c>
      <c r="M421" s="12">
        <v>0</v>
      </c>
      <c r="N421" s="12">
        <v>0</v>
      </c>
      <c r="O421" s="12">
        <v>2.0099999999999998</v>
      </c>
      <c r="P421" s="13">
        <v>8580.98</v>
      </c>
      <c r="Q421" s="13">
        <v>106036.28</v>
      </c>
      <c r="R421" s="13">
        <v>0</v>
      </c>
      <c r="S421" s="13">
        <v>0</v>
      </c>
      <c r="T421" s="13">
        <v>114617.26</v>
      </c>
      <c r="U421" s="14">
        <v>0.25</v>
      </c>
      <c r="V421" s="14">
        <v>1.64</v>
      </c>
      <c r="W421" s="14">
        <v>0</v>
      </c>
      <c r="X421" s="14">
        <v>0</v>
      </c>
      <c r="Y421" s="14">
        <v>1.89</v>
      </c>
      <c r="Z421" s="11">
        <v>165.821</v>
      </c>
      <c r="AA421" s="11">
        <v>460.488</v>
      </c>
      <c r="AB421" s="11">
        <v>0</v>
      </c>
      <c r="AC421" s="11">
        <v>0</v>
      </c>
      <c r="AD421" s="11">
        <v>626.30899999999997</v>
      </c>
      <c r="AE421" s="11" t="s">
        <v>25</v>
      </c>
      <c r="AF421" s="11" t="s">
        <v>25</v>
      </c>
      <c r="AG421" s="11" t="s">
        <v>25</v>
      </c>
      <c r="AH421" s="11" t="s">
        <v>25</v>
      </c>
      <c r="AI421" s="11" t="s">
        <v>25</v>
      </c>
      <c r="AJ421" s="13">
        <v>165.821</v>
      </c>
      <c r="AK421" s="13">
        <v>460.488</v>
      </c>
      <c r="AL421" s="13">
        <v>0</v>
      </c>
      <c r="AM421" s="13">
        <v>0</v>
      </c>
      <c r="AN421" s="13">
        <v>626.30899999999997</v>
      </c>
      <c r="AO421" s="13" t="s">
        <v>25</v>
      </c>
      <c r="AP421" s="13" t="s">
        <v>25</v>
      </c>
      <c r="AQ421" s="13" t="s">
        <v>25</v>
      </c>
      <c r="AR421" s="13" t="s">
        <v>25</v>
      </c>
      <c r="AS421" s="13" t="s">
        <v>25</v>
      </c>
      <c r="AT421" s="15">
        <v>15.19</v>
      </c>
      <c r="AU421" s="15">
        <v>13.91</v>
      </c>
      <c r="AV421" s="15">
        <v>0</v>
      </c>
      <c r="AW421" s="15">
        <v>0</v>
      </c>
      <c r="AX421" s="10" t="s">
        <v>6</v>
      </c>
      <c r="AY421" s="10" t="str">
        <f>IFERROR(VLOOKUP(B421,Sales!$B$4:$H$2834,7,FALSE),"Not Found")</f>
        <v>Cooperative</v>
      </c>
      <c r="AZ421" s="30">
        <f>IFERROR(SUMIFS(Sales!$K$4:$K$2834,Sales!$B$4:$B$2834,$B421,Sales!$G$4:$G$2834,$D421),"")</f>
        <v>893796</v>
      </c>
      <c r="BA421" s="30">
        <f>IFERROR(SUMIFS(Sales!$N$4:$N$2834,Sales!$B$4:$B$2834,$B421,Sales!$G$4:$G$2834,$D421),"")</f>
        <v>574133</v>
      </c>
      <c r="BB421" s="30">
        <f>IFERROR(SUMIFS(Sales!$Q$4:$Q$2834,Sales!$B$4:$B$2834,$B421,Sales!$G$4:$G$2834,$D421),"")</f>
        <v>1403745</v>
      </c>
      <c r="BC421" s="30">
        <f t="shared" si="205"/>
        <v>2871674</v>
      </c>
      <c r="BD421" s="33"/>
      <c r="BE421" s="35">
        <f t="shared" si="206"/>
        <v>6.2895783825391916E-4</v>
      </c>
      <c r="BF421" s="35">
        <f t="shared" si="207"/>
        <v>1.4991700529319861E-2</v>
      </c>
      <c r="BG421" s="35">
        <f t="shared" si="208"/>
        <v>0</v>
      </c>
      <c r="BH421" s="35">
        <f t="shared" si="209"/>
        <v>3.1930469823524535E-3</v>
      </c>
      <c r="BJ421" s="31">
        <f>IFERROR(SUMIFS(Sales!$J$4:$J$2834,Sales!$B$4:$B$2834,$B421,Sales!$G$4:$G$2834,$D421),"")</f>
        <v>118349.4</v>
      </c>
      <c r="BK421" s="31">
        <f>IFERROR(SUMIFS(Sales!$M$4:$M$2834,Sales!$B$4:$B$2834,$B421,Sales!$G$4:$G$2834,$D421),"")</f>
        <v>63974.6</v>
      </c>
      <c r="BL421" s="31">
        <f>IFERROR(SUMIFS(Sales!$P$4:$P$2834,Sales!$B$4:$B$2834,$B421,Sales!$G$4:$G$2834,$D421),"")</f>
        <v>117269.9</v>
      </c>
      <c r="BM421" s="31">
        <f t="shared" si="210"/>
        <v>299593.90000000002</v>
      </c>
      <c r="BP421" s="36" t="str">
        <f t="shared" si="211"/>
        <v/>
      </c>
      <c r="BQ421" s="36" t="str">
        <f t="shared" si="212"/>
        <v/>
      </c>
      <c r="BR421" s="36" t="str">
        <f t="shared" si="213"/>
        <v/>
      </c>
      <c r="BS421" s="36" t="str">
        <f t="shared" si="214"/>
        <v/>
      </c>
    </row>
    <row r="422" spans="1:82" x14ac:dyDescent="0.35">
      <c r="A422" s="8">
        <v>2020</v>
      </c>
      <c r="B422" s="9">
        <v>19545</v>
      </c>
      <c r="C422" s="10" t="s">
        <v>587</v>
      </c>
      <c r="D422" s="10" t="s">
        <v>98</v>
      </c>
      <c r="E422" s="10" t="s">
        <v>99</v>
      </c>
      <c r="F422" s="11">
        <v>690.22900000000004</v>
      </c>
      <c r="G422" s="11">
        <v>4033.143</v>
      </c>
      <c r="H422" s="11"/>
      <c r="I422" s="11" t="s">
        <v>25</v>
      </c>
      <c r="J422" s="11">
        <v>4723.3720000000003</v>
      </c>
      <c r="K422" s="12">
        <v>6.8000000000000005E-2</v>
      </c>
      <c r="L422" s="12">
        <v>0.95299999999999996</v>
      </c>
      <c r="M422" s="12" t="s">
        <v>25</v>
      </c>
      <c r="N422" s="12" t="s">
        <v>25</v>
      </c>
      <c r="O422" s="12">
        <v>1.0209999999999999</v>
      </c>
      <c r="P422" s="13">
        <v>5583.75</v>
      </c>
      <c r="Q422" s="13">
        <v>59190.93</v>
      </c>
      <c r="R422" s="13" t="s">
        <v>25</v>
      </c>
      <c r="S422" s="13" t="s">
        <v>25</v>
      </c>
      <c r="T422" s="13">
        <v>64774.68</v>
      </c>
      <c r="U422" s="14">
        <v>6.8000000000000005E-2</v>
      </c>
      <c r="V422" s="14">
        <v>0.95299999999999996</v>
      </c>
      <c r="W422" s="14" t="s">
        <v>25</v>
      </c>
      <c r="X422" s="14" t="s">
        <v>25</v>
      </c>
      <c r="Y422" s="14">
        <v>1.0209999999999999</v>
      </c>
      <c r="Z422" s="11">
        <v>19.978000000000002</v>
      </c>
      <c r="AA422" s="11">
        <v>611.67700000000002</v>
      </c>
      <c r="AB422" s="11"/>
      <c r="AC422" s="11" t="s">
        <v>25</v>
      </c>
      <c r="AD422" s="11">
        <v>631.65499999999997</v>
      </c>
      <c r="AE422" s="11">
        <v>77.757999999999996</v>
      </c>
      <c r="AF422" s="11">
        <v>341.61500000000001</v>
      </c>
      <c r="AG422" s="11"/>
      <c r="AH422" s="11" t="s">
        <v>25</v>
      </c>
      <c r="AI422" s="11">
        <v>419.37299999999999</v>
      </c>
      <c r="AJ422" s="13">
        <v>19.978000000000002</v>
      </c>
      <c r="AK422" s="13">
        <v>611.67700000000002</v>
      </c>
      <c r="AL422" s="13" t="s">
        <v>25</v>
      </c>
      <c r="AM422" s="13" t="s">
        <v>25</v>
      </c>
      <c r="AN422" s="13">
        <v>631.65499999999997</v>
      </c>
      <c r="AO422" s="13">
        <v>77.757999999999996</v>
      </c>
      <c r="AP422" s="13">
        <v>341.61500000000001</v>
      </c>
      <c r="AQ422" s="13" t="s">
        <v>25</v>
      </c>
      <c r="AR422" s="13" t="s">
        <v>25</v>
      </c>
      <c r="AS422" s="13">
        <v>419.37299999999999</v>
      </c>
      <c r="AT422" s="15">
        <v>8.09</v>
      </c>
      <c r="AU422" s="15">
        <v>14.676</v>
      </c>
      <c r="AV422" s="15" t="s">
        <v>25</v>
      </c>
      <c r="AW422" s="15" t="s">
        <v>25</v>
      </c>
      <c r="AX422" s="10" t="s">
        <v>588</v>
      </c>
      <c r="AY422" s="10" t="str">
        <f>IFERROR(VLOOKUP(B422,Sales!$B$4:$H$2834,7,FALSE),"Not Found")</f>
        <v>Investor Owned</v>
      </c>
      <c r="AZ422" s="30">
        <f>IFERROR(SUMIFS(Sales!$K$4:$K$2834,Sales!$B$4:$B$2834,$B422,Sales!$G$4:$G$2834,$D422),"")</f>
        <v>537593</v>
      </c>
      <c r="BA422" s="30">
        <f>IFERROR(SUMIFS(Sales!$N$4:$N$2834,Sales!$B$4:$B$2834,$B422,Sales!$G$4:$G$2834,$D422),"")</f>
        <v>738445</v>
      </c>
      <c r="BB422" s="30">
        <f>IFERROR(SUMIFS(Sales!$Q$4:$Q$2834,Sales!$B$4:$B$2834,$B422,Sales!$G$4:$G$2834,$D422),"")</f>
        <v>189699</v>
      </c>
      <c r="BC422" s="30">
        <f t="shared" si="205"/>
        <v>1465737</v>
      </c>
      <c r="BD422" s="33"/>
      <c r="BE422" s="35">
        <f t="shared" si="206"/>
        <v>1.2839248278902441E-3</v>
      </c>
      <c r="BF422" s="35">
        <f t="shared" si="207"/>
        <v>5.4616701311539792E-3</v>
      </c>
      <c r="BG422" s="35">
        <f t="shared" si="208"/>
        <v>0</v>
      </c>
      <c r="BH422" s="35">
        <f t="shared" si="209"/>
        <v>3.2225235495863176E-3</v>
      </c>
      <c r="BJ422" s="31">
        <f>IFERROR(SUMIFS(Sales!$J$4:$J$2834,Sales!$B$4:$B$2834,$B422,Sales!$G$4:$G$2834,$D422),"")</f>
        <v>71895</v>
      </c>
      <c r="BK422" s="31">
        <f>IFERROR(SUMIFS(Sales!$M$4:$M$2834,Sales!$B$4:$B$2834,$B422,Sales!$G$4:$G$2834,$D422),"")</f>
        <v>89693</v>
      </c>
      <c r="BL422" s="31">
        <f>IFERROR(SUMIFS(Sales!$P$4:$P$2834,Sales!$B$4:$B$2834,$B422,Sales!$G$4:$G$2834,$D422),"")</f>
        <v>15568</v>
      </c>
      <c r="BM422" s="31">
        <f t="shared" si="210"/>
        <v>177156</v>
      </c>
      <c r="BP422" s="36">
        <f t="shared" si="211"/>
        <v>0.20440779242039783</v>
      </c>
      <c r="BQ422" s="36">
        <f t="shared" si="212"/>
        <v>0.79559220757960225</v>
      </c>
      <c r="BR422" s="36">
        <f t="shared" si="213"/>
        <v>0.64164705043155712</v>
      </c>
      <c r="BS422" s="36">
        <f t="shared" si="214"/>
        <v>0.35835294956844282</v>
      </c>
      <c r="BV422" s="38">
        <f t="shared" ref="BV422:BV424" si="221">IFERROR((G422+H422)/$BV$3,"")</f>
        <v>3.8198227089263808E-4</v>
      </c>
      <c r="BW422" s="37">
        <f t="shared" ref="BW422:BW424" si="222">IFERROR(BR422*BV422,"")</f>
        <v>2.4509779743540927E-4</v>
      </c>
      <c r="BX422" s="37">
        <f t="shared" ref="BX422:BX424" si="223">IFERROR(BS422*BV422,"")</f>
        <v>1.3688447345722881E-4</v>
      </c>
      <c r="CB422" s="38">
        <f t="shared" ref="CB422:CB424" si="224">IFERROR((F422)/$CB$3,"")</f>
        <v>6.915562347256856E-5</v>
      </c>
      <c r="CC422" s="37">
        <f t="shared" ref="CC422:CC424" si="225">IFERROR(BP422*CB422,"")</f>
        <v>1.4135948327483985E-5</v>
      </c>
      <c r="CD422" s="37">
        <f t="shared" ref="CD422:CD424" si="226">IFERROR(BQ422*CB422,"")</f>
        <v>5.5019675145084576E-5</v>
      </c>
    </row>
    <row r="423" spans="1:82" x14ac:dyDescent="0.35">
      <c r="A423" s="8">
        <v>2020</v>
      </c>
      <c r="B423" s="9">
        <v>19578</v>
      </c>
      <c r="C423" s="10" t="s">
        <v>589</v>
      </c>
      <c r="D423" s="10" t="s">
        <v>70</v>
      </c>
      <c r="E423" s="10" t="s">
        <v>36</v>
      </c>
      <c r="F423" s="11">
        <v>7286</v>
      </c>
      <c r="G423" s="11">
        <v>5340</v>
      </c>
      <c r="H423" s="11">
        <v>1515</v>
      </c>
      <c r="I423" s="11">
        <v>0</v>
      </c>
      <c r="J423" s="11">
        <v>14141</v>
      </c>
      <c r="K423" s="12">
        <v>0.64500000000000002</v>
      </c>
      <c r="L423" s="12">
        <v>0.627</v>
      </c>
      <c r="M423" s="12">
        <v>1E-3</v>
      </c>
      <c r="N423" s="12">
        <v>0</v>
      </c>
      <c r="O423" s="12">
        <v>1.2729999999999999</v>
      </c>
      <c r="P423" s="13">
        <v>68282</v>
      </c>
      <c r="Q423" s="13">
        <v>58300</v>
      </c>
      <c r="R423" s="13">
        <v>16539</v>
      </c>
      <c r="S423" s="13">
        <v>0</v>
      </c>
      <c r="T423" s="13">
        <v>143121</v>
      </c>
      <c r="U423" s="14">
        <v>0.64500000000000002</v>
      </c>
      <c r="V423" s="14">
        <v>0.627</v>
      </c>
      <c r="W423" s="14">
        <v>1E-3</v>
      </c>
      <c r="X423" s="14">
        <v>0</v>
      </c>
      <c r="Y423" s="14">
        <v>1.2729999999999999</v>
      </c>
      <c r="Z423" s="11">
        <v>365.84899999999999</v>
      </c>
      <c r="AA423" s="11">
        <v>460.803</v>
      </c>
      <c r="AB423" s="11">
        <v>130.72900000000001</v>
      </c>
      <c r="AC423" s="11">
        <v>0</v>
      </c>
      <c r="AD423" s="11">
        <v>957.38099999999997</v>
      </c>
      <c r="AE423" s="11">
        <v>1029.1300000000001</v>
      </c>
      <c r="AF423" s="11">
        <v>473.87599999999998</v>
      </c>
      <c r="AG423" s="11">
        <v>134.43700000000001</v>
      </c>
      <c r="AH423" s="11">
        <v>0</v>
      </c>
      <c r="AI423" s="11">
        <v>1637.443</v>
      </c>
      <c r="AJ423" s="13">
        <v>365.84899999999999</v>
      </c>
      <c r="AK423" s="13">
        <v>460.803</v>
      </c>
      <c r="AL423" s="13">
        <v>130.72900000000001</v>
      </c>
      <c r="AM423" s="13">
        <v>0</v>
      </c>
      <c r="AN423" s="13">
        <v>957.38099999999997</v>
      </c>
      <c r="AO423" s="13">
        <v>1029.1300000000001</v>
      </c>
      <c r="AP423" s="13">
        <v>473.87599999999998</v>
      </c>
      <c r="AQ423" s="13">
        <v>134.43700000000001</v>
      </c>
      <c r="AR423" s="13">
        <v>0</v>
      </c>
      <c r="AS423" s="13">
        <v>1637.443</v>
      </c>
      <c r="AT423" s="15">
        <v>9.4</v>
      </c>
      <c r="AU423" s="15">
        <v>10.9</v>
      </c>
      <c r="AV423" s="15">
        <v>10.9</v>
      </c>
      <c r="AW423" s="15">
        <v>0</v>
      </c>
      <c r="AX423" s="10" t="s">
        <v>6</v>
      </c>
      <c r="AY423" s="10" t="str">
        <f>IFERROR(VLOOKUP(B423,Sales!$B$4:$H$2834,7,FALSE),"Not Found")</f>
        <v>Investor Owned</v>
      </c>
      <c r="AZ423" s="30">
        <f>IFERROR(SUMIFS(Sales!$K$4:$K$2834,Sales!$B$4:$B$2834,$B423,Sales!$G$4:$G$2834,$D423),"")</f>
        <v>260466</v>
      </c>
      <c r="BA423" s="30">
        <f>IFERROR(SUMIFS(Sales!$N$4:$N$2834,Sales!$B$4:$B$2834,$B423,Sales!$G$4:$G$2834,$D423),"")</f>
        <v>149028</v>
      </c>
      <c r="BB423" s="30">
        <f>IFERROR(SUMIFS(Sales!$Q$4:$Q$2834,Sales!$B$4:$B$2834,$B423,Sales!$G$4:$G$2834,$D423),"")</f>
        <v>440462</v>
      </c>
      <c r="BC423" s="30">
        <f t="shared" si="205"/>
        <v>849956</v>
      </c>
      <c r="BD423" s="33"/>
      <c r="BE423" s="35">
        <f t="shared" si="206"/>
        <v>2.7972940806093693E-2</v>
      </c>
      <c r="BF423" s="35">
        <f t="shared" si="207"/>
        <v>3.5832192608100492E-2</v>
      </c>
      <c r="BG423" s="35">
        <f t="shared" si="208"/>
        <v>3.4395702693989492E-3</v>
      </c>
      <c r="BH423" s="35">
        <f t="shared" si="209"/>
        <v>1.6637331814823356E-2</v>
      </c>
      <c r="BJ423" s="31">
        <f>IFERROR(SUMIFS(Sales!$J$4:$J$2834,Sales!$B$4:$B$2834,$B423,Sales!$G$4:$G$2834,$D423),"")</f>
        <v>58142.1</v>
      </c>
      <c r="BK423" s="31">
        <f>IFERROR(SUMIFS(Sales!$M$4:$M$2834,Sales!$B$4:$B$2834,$B423,Sales!$G$4:$G$2834,$D423),"")</f>
        <v>26425.8</v>
      </c>
      <c r="BL423" s="31">
        <f>IFERROR(SUMIFS(Sales!$P$4:$P$2834,Sales!$B$4:$B$2834,$B423,Sales!$G$4:$G$2834,$D423),"")</f>
        <v>20618.400000000001</v>
      </c>
      <c r="BM423" s="31">
        <f t="shared" si="210"/>
        <v>105186.29999999999</v>
      </c>
      <c r="BP423" s="36">
        <f t="shared" si="211"/>
        <v>0.26226129568975587</v>
      </c>
      <c r="BQ423" s="36">
        <f t="shared" si="212"/>
        <v>0.73773870431024413</v>
      </c>
      <c r="BR423" s="36">
        <f t="shared" si="213"/>
        <v>0.49300701340589836</v>
      </c>
      <c r="BS423" s="36">
        <f t="shared" si="214"/>
        <v>0.50699298659410186</v>
      </c>
      <c r="BV423" s="38">
        <f t="shared" si="221"/>
        <v>6.4924265441841113E-4</v>
      </c>
      <c r="BW423" s="37">
        <f t="shared" si="222"/>
        <v>3.2008118203053865E-4</v>
      </c>
      <c r="BX423" s="37">
        <f t="shared" si="223"/>
        <v>3.2916147238787259E-4</v>
      </c>
      <c r="CB423" s="38">
        <f t="shared" si="224"/>
        <v>7.3000101795365666E-4</v>
      </c>
      <c r="CC423" s="37">
        <f t="shared" si="225"/>
        <v>1.9145101282336672E-4</v>
      </c>
      <c r="CD423" s="37">
        <f t="shared" si="226"/>
        <v>5.3855000513028991E-4</v>
      </c>
    </row>
    <row r="424" spans="1:82" x14ac:dyDescent="0.35">
      <c r="A424" s="8">
        <v>2020</v>
      </c>
      <c r="B424" s="9">
        <v>19728</v>
      </c>
      <c r="C424" s="10" t="s">
        <v>590</v>
      </c>
      <c r="D424" s="10" t="s">
        <v>48</v>
      </c>
      <c r="E424" s="10" t="s">
        <v>591</v>
      </c>
      <c r="F424" s="11">
        <v>17884</v>
      </c>
      <c r="G424" s="11">
        <v>587</v>
      </c>
      <c r="H424" s="11">
        <v>3012</v>
      </c>
      <c r="I424" s="11" t="s">
        <v>25</v>
      </c>
      <c r="J424" s="11">
        <v>21483</v>
      </c>
      <c r="K424" s="12">
        <v>3.5449999999999999</v>
      </c>
      <c r="L424" s="12">
        <v>0.20200000000000001</v>
      </c>
      <c r="M424" s="12">
        <v>0.58499999999999996</v>
      </c>
      <c r="N424" s="12" t="s">
        <v>25</v>
      </c>
      <c r="O424" s="12">
        <v>4.3319999999999999</v>
      </c>
      <c r="P424" s="13">
        <v>297990</v>
      </c>
      <c r="Q424" s="13">
        <v>8877</v>
      </c>
      <c r="R424" s="13">
        <v>39596</v>
      </c>
      <c r="S424" s="13" t="s">
        <v>25</v>
      </c>
      <c r="T424" s="13">
        <v>346463</v>
      </c>
      <c r="U424" s="14">
        <v>3.5449999999999999</v>
      </c>
      <c r="V424" s="14">
        <v>0.20200000000000001</v>
      </c>
      <c r="W424" s="14">
        <v>0.58499999999999996</v>
      </c>
      <c r="X424" s="14" t="s">
        <v>25</v>
      </c>
      <c r="Y424" s="14">
        <v>4.3319999999999999</v>
      </c>
      <c r="Z424" s="11">
        <v>951</v>
      </c>
      <c r="AA424" s="11">
        <v>25</v>
      </c>
      <c r="AB424" s="11">
        <v>198</v>
      </c>
      <c r="AC424" s="11" t="s">
        <v>25</v>
      </c>
      <c r="AD424" s="11">
        <v>1174</v>
      </c>
      <c r="AE424" s="11">
        <v>789</v>
      </c>
      <c r="AF424" s="11">
        <v>16</v>
      </c>
      <c r="AG424" s="11">
        <v>126</v>
      </c>
      <c r="AH424" s="11" t="s">
        <v>25</v>
      </c>
      <c r="AI424" s="11">
        <v>931</v>
      </c>
      <c r="AJ424" s="13">
        <v>951</v>
      </c>
      <c r="AK424" s="13">
        <v>25</v>
      </c>
      <c r="AL424" s="13">
        <v>198</v>
      </c>
      <c r="AM424" s="13" t="s">
        <v>25</v>
      </c>
      <c r="AN424" s="13">
        <v>1174</v>
      </c>
      <c r="AO424" s="13">
        <v>789</v>
      </c>
      <c r="AP424" s="13">
        <v>16</v>
      </c>
      <c r="AQ424" s="13">
        <v>126</v>
      </c>
      <c r="AR424" s="13" t="s">
        <v>25</v>
      </c>
      <c r="AS424" s="13">
        <v>931</v>
      </c>
      <c r="AT424" s="15">
        <v>16.66</v>
      </c>
      <c r="AU424" s="15">
        <v>15.12</v>
      </c>
      <c r="AV424" s="15">
        <v>13.14</v>
      </c>
      <c r="AW424" s="15" t="s">
        <v>25</v>
      </c>
      <c r="AX424" s="10" t="s">
        <v>6</v>
      </c>
      <c r="AY424" s="10" t="str">
        <f>IFERROR(VLOOKUP(B424,Sales!$B$4:$H$2834,7,FALSE),"Not Found")</f>
        <v>Investor Owned</v>
      </c>
      <c r="AZ424" s="30">
        <f>IFERROR(SUMIFS(Sales!$K$4:$K$2834,Sales!$B$4:$B$2834,$B424,Sales!$G$4:$G$2834,$D424),"")</f>
        <v>1010831</v>
      </c>
      <c r="BA424" s="30">
        <f>IFERROR(SUMIFS(Sales!$N$4:$N$2834,Sales!$B$4:$B$2834,$B424,Sales!$G$4:$G$2834,$D424),"")</f>
        <v>677463</v>
      </c>
      <c r="BB424" s="30">
        <f>IFERROR(SUMIFS(Sales!$Q$4:$Q$2834,Sales!$B$4:$B$2834,$B424,Sales!$G$4:$G$2834,$D424),"")</f>
        <v>120653</v>
      </c>
      <c r="BC424" s="30">
        <f t="shared" si="205"/>
        <v>1808947</v>
      </c>
      <c r="BD424" s="33"/>
      <c r="BE424" s="35">
        <f t="shared" si="206"/>
        <v>1.7692373898307433E-2</v>
      </c>
      <c r="BF424" s="35">
        <f t="shared" si="207"/>
        <v>8.6646798422939698E-4</v>
      </c>
      <c r="BG424" s="35">
        <f t="shared" si="208"/>
        <v>2.4964153398589341E-2</v>
      </c>
      <c r="BH424" s="35">
        <f t="shared" si="209"/>
        <v>1.1875969832173082E-2</v>
      </c>
      <c r="BJ424" s="31">
        <f>IFERROR(SUMIFS(Sales!$J$4:$J$2834,Sales!$B$4:$B$2834,$B424,Sales!$G$4:$G$2834,$D424),"")</f>
        <v>101290.3</v>
      </c>
      <c r="BK424" s="31">
        <f>IFERROR(SUMIFS(Sales!$M$4:$M$2834,Sales!$B$4:$B$2834,$B424,Sales!$G$4:$G$2834,$D424),"")</f>
        <v>68048.600000000006</v>
      </c>
      <c r="BL424" s="31">
        <f>IFERROR(SUMIFS(Sales!$P$4:$P$2834,Sales!$B$4:$B$2834,$B424,Sales!$G$4:$G$2834,$D424),"")</f>
        <v>8557.1</v>
      </c>
      <c r="BM424" s="31">
        <f t="shared" si="210"/>
        <v>177896.00000000003</v>
      </c>
      <c r="BP424" s="36">
        <f t="shared" si="211"/>
        <v>0.54655172413793107</v>
      </c>
      <c r="BQ424" s="36">
        <f t="shared" si="212"/>
        <v>0.45344827586206898</v>
      </c>
      <c r="BR424" s="36">
        <f t="shared" si="213"/>
        <v>0.61095890410958908</v>
      </c>
      <c r="BS424" s="36">
        <f t="shared" si="214"/>
        <v>0.38904109589041097</v>
      </c>
      <c r="BV424" s="38">
        <f t="shared" si="221"/>
        <v>3.4086423242186167E-4</v>
      </c>
      <c r="BW424" s="37">
        <f t="shared" si="222"/>
        <v>2.0825403789061686E-4</v>
      </c>
      <c r="BX424" s="37">
        <f t="shared" si="223"/>
        <v>1.3261019453124481E-4</v>
      </c>
      <c r="CB424" s="38">
        <f t="shared" si="224"/>
        <v>1.7918388972115284E-3</v>
      </c>
      <c r="CC424" s="37">
        <f t="shared" si="225"/>
        <v>9.7933263864836994E-4</v>
      </c>
      <c r="CD424" s="37">
        <f t="shared" si="226"/>
        <v>8.1250625856315857E-4</v>
      </c>
    </row>
    <row r="425" spans="1:82" x14ac:dyDescent="0.35">
      <c r="A425" s="8">
        <v>2020</v>
      </c>
      <c r="B425" s="9">
        <v>19790</v>
      </c>
      <c r="C425" s="10" t="s">
        <v>592</v>
      </c>
      <c r="D425" s="10" t="s">
        <v>355</v>
      </c>
      <c r="E425" s="10" t="s">
        <v>36</v>
      </c>
      <c r="F425" s="11">
        <v>100.2</v>
      </c>
      <c r="G425" s="11">
        <v>317.3</v>
      </c>
      <c r="H425" s="11">
        <v>0</v>
      </c>
      <c r="I425" s="11">
        <v>0</v>
      </c>
      <c r="J425" s="11">
        <v>417.5</v>
      </c>
      <c r="K425" s="12">
        <v>0.27400000000000002</v>
      </c>
      <c r="L425" s="12">
        <v>0.86699999999999999</v>
      </c>
      <c r="M425" s="12">
        <v>0</v>
      </c>
      <c r="N425" s="12">
        <v>0</v>
      </c>
      <c r="O425" s="12">
        <v>1.141</v>
      </c>
      <c r="P425" s="13">
        <v>1002.1</v>
      </c>
      <c r="Q425" s="13">
        <v>3173.2</v>
      </c>
      <c r="R425" s="13">
        <v>0</v>
      </c>
      <c r="S425" s="13">
        <v>0</v>
      </c>
      <c r="T425" s="13">
        <v>4175.3</v>
      </c>
      <c r="U425" s="14">
        <v>0.27400000000000002</v>
      </c>
      <c r="V425" s="14">
        <v>0.86699999999999999</v>
      </c>
      <c r="W425" s="14">
        <v>0</v>
      </c>
      <c r="X425" s="14">
        <v>0</v>
      </c>
      <c r="Y425" s="14">
        <v>1.141</v>
      </c>
      <c r="Z425" s="11">
        <v>17</v>
      </c>
      <c r="AA425" s="11">
        <v>18.100000000000001</v>
      </c>
      <c r="AB425" s="11">
        <v>0</v>
      </c>
      <c r="AC425" s="11">
        <v>0</v>
      </c>
      <c r="AD425" s="11">
        <v>35.1</v>
      </c>
      <c r="AE425" s="11">
        <v>17</v>
      </c>
      <c r="AF425" s="11">
        <v>18.100000000000001</v>
      </c>
      <c r="AG425" s="11">
        <v>0</v>
      </c>
      <c r="AH425" s="11">
        <v>0</v>
      </c>
      <c r="AI425" s="11">
        <v>35.1</v>
      </c>
      <c r="AJ425" s="13">
        <v>17</v>
      </c>
      <c r="AK425" s="13">
        <v>18.100000000000001</v>
      </c>
      <c r="AL425" s="13">
        <v>0</v>
      </c>
      <c r="AM425" s="13">
        <v>0</v>
      </c>
      <c r="AN425" s="13">
        <v>35.1</v>
      </c>
      <c r="AO425" s="13">
        <v>17</v>
      </c>
      <c r="AP425" s="13">
        <v>18.100000000000001</v>
      </c>
      <c r="AQ425" s="13">
        <v>0</v>
      </c>
      <c r="AR425" s="13">
        <v>0</v>
      </c>
      <c r="AS425" s="13">
        <v>35.1</v>
      </c>
      <c r="AT425" s="15">
        <v>10</v>
      </c>
      <c r="AU425" s="15">
        <v>10</v>
      </c>
      <c r="AV425" s="15">
        <v>0</v>
      </c>
      <c r="AW425" s="15">
        <v>0</v>
      </c>
      <c r="AX425" s="10" t="s">
        <v>6</v>
      </c>
      <c r="AY425" s="10" t="str">
        <f>IFERROR(VLOOKUP(B425,Sales!$B$4:$H$2834,7,FALSE),"Not Found")</f>
        <v>Cooperative</v>
      </c>
      <c r="AZ425" s="30">
        <f>IFERROR(SUMIFS(Sales!$K$4:$K$2834,Sales!$B$4:$B$2834,$B425,Sales!$G$4:$G$2834,$D425),"")</f>
        <v>217771</v>
      </c>
      <c r="BA425" s="30">
        <f>IFERROR(SUMIFS(Sales!$N$4:$N$2834,Sales!$B$4:$B$2834,$B425,Sales!$G$4:$G$2834,$D425),"")</f>
        <v>139390</v>
      </c>
      <c r="BB425" s="30">
        <f>IFERROR(SUMIFS(Sales!$Q$4:$Q$2834,Sales!$B$4:$B$2834,$B425,Sales!$G$4:$G$2834,$D425),"")</f>
        <v>215166</v>
      </c>
      <c r="BC425" s="30">
        <f t="shared" si="205"/>
        <v>572327</v>
      </c>
      <c r="BD425" s="33"/>
      <c r="BE425" s="35">
        <f t="shared" si="206"/>
        <v>4.601163607642891E-4</v>
      </c>
      <c r="BF425" s="35">
        <f t="shared" si="207"/>
        <v>2.2763469402396156E-3</v>
      </c>
      <c r="BG425" s="35">
        <f t="shared" si="208"/>
        <v>0</v>
      </c>
      <c r="BH425" s="35">
        <f t="shared" si="209"/>
        <v>7.2947807809172025E-4</v>
      </c>
      <c r="BJ425" s="31">
        <f>IFERROR(SUMIFS(Sales!$J$4:$J$2834,Sales!$B$4:$B$2834,$B425,Sales!$G$4:$G$2834,$D425),"")</f>
        <v>22720.2</v>
      </c>
      <c r="BK425" s="31">
        <f>IFERROR(SUMIFS(Sales!$M$4:$M$2834,Sales!$B$4:$B$2834,$B425,Sales!$G$4:$G$2834,$D425),"")</f>
        <v>14210.9</v>
      </c>
      <c r="BL425" s="31">
        <f>IFERROR(SUMIFS(Sales!$P$4:$P$2834,Sales!$B$4:$B$2834,$B425,Sales!$G$4:$G$2834,$D425),"")</f>
        <v>14248.8</v>
      </c>
      <c r="BM425" s="31">
        <f t="shared" si="210"/>
        <v>51179.899999999994</v>
      </c>
      <c r="BP425" s="36">
        <f t="shared" si="211"/>
        <v>0.5</v>
      </c>
      <c r="BQ425" s="36">
        <f t="shared" si="212"/>
        <v>0.5</v>
      </c>
      <c r="BR425" s="36">
        <f t="shared" si="213"/>
        <v>0.5</v>
      </c>
      <c r="BS425" s="36">
        <f t="shared" si="214"/>
        <v>0.5</v>
      </c>
    </row>
    <row r="426" spans="1:82" x14ac:dyDescent="0.35">
      <c r="A426" s="8">
        <v>2020</v>
      </c>
      <c r="B426" s="9">
        <v>19798</v>
      </c>
      <c r="C426" s="10" t="s">
        <v>593</v>
      </c>
      <c r="D426" s="10" t="s">
        <v>32</v>
      </c>
      <c r="E426" s="10" t="s">
        <v>33</v>
      </c>
      <c r="F426" s="11" t="s">
        <v>25</v>
      </c>
      <c r="G426" s="11">
        <v>3264.49</v>
      </c>
      <c r="H426" s="11">
        <v>3484.35</v>
      </c>
      <c r="I426" s="11" t="s">
        <v>25</v>
      </c>
      <c r="J426" s="11">
        <v>6748.84</v>
      </c>
      <c r="K426" s="12" t="s">
        <v>25</v>
      </c>
      <c r="L426" s="12">
        <v>0.54400000000000004</v>
      </c>
      <c r="M426" s="12">
        <v>0.24399999999999999</v>
      </c>
      <c r="N426" s="12" t="s">
        <v>25</v>
      </c>
      <c r="O426" s="12">
        <v>0.78800000000000003</v>
      </c>
      <c r="P426" s="13" t="s">
        <v>25</v>
      </c>
      <c r="Q426" s="13">
        <v>37071.769999999997</v>
      </c>
      <c r="R426" s="13">
        <v>44431.8</v>
      </c>
      <c r="S426" s="13" t="s">
        <v>25</v>
      </c>
      <c r="T426" s="13">
        <v>81503.570000000007</v>
      </c>
      <c r="U426" s="14" t="s">
        <v>25</v>
      </c>
      <c r="V426" s="14">
        <v>0.54400000000000004</v>
      </c>
      <c r="W426" s="14">
        <v>0.24399999999999999</v>
      </c>
      <c r="X426" s="14" t="s">
        <v>25</v>
      </c>
      <c r="Y426" s="14">
        <v>0.78800000000000003</v>
      </c>
      <c r="Z426" s="11" t="s">
        <v>25</v>
      </c>
      <c r="AA426" s="11">
        <v>1019.34</v>
      </c>
      <c r="AB426" s="11">
        <v>685.32</v>
      </c>
      <c r="AC426" s="11" t="s">
        <v>25</v>
      </c>
      <c r="AD426" s="11">
        <v>1704.66</v>
      </c>
      <c r="AE426" s="11" t="s">
        <v>25</v>
      </c>
      <c r="AF426" s="11" t="s">
        <v>25</v>
      </c>
      <c r="AG426" s="11" t="s">
        <v>25</v>
      </c>
      <c r="AH426" s="11" t="s">
        <v>25</v>
      </c>
      <c r="AI426" s="11" t="s">
        <v>25</v>
      </c>
      <c r="AJ426" s="13" t="s">
        <v>25</v>
      </c>
      <c r="AK426" s="13">
        <v>1019.34</v>
      </c>
      <c r="AL426" s="13">
        <v>685.32</v>
      </c>
      <c r="AM426" s="13" t="s">
        <v>25</v>
      </c>
      <c r="AN426" s="13">
        <v>1704.66</v>
      </c>
      <c r="AO426" s="13" t="s">
        <v>25</v>
      </c>
      <c r="AP426" s="13" t="s">
        <v>25</v>
      </c>
      <c r="AQ426" s="13" t="s">
        <v>25</v>
      </c>
      <c r="AR426" s="13" t="s">
        <v>25</v>
      </c>
      <c r="AS426" s="13" t="s">
        <v>25</v>
      </c>
      <c r="AT426" s="15" t="s">
        <v>25</v>
      </c>
      <c r="AU426" s="15">
        <v>13.28</v>
      </c>
      <c r="AV426" s="15">
        <v>11.56</v>
      </c>
      <c r="AW426" s="15" t="s">
        <v>25</v>
      </c>
      <c r="AX426" s="10" t="s">
        <v>6</v>
      </c>
      <c r="AY426" s="10" t="str">
        <f>IFERROR(VLOOKUP(B426,Sales!$B$4:$H$2834,7,FALSE),"Not Found")</f>
        <v>Municipal</v>
      </c>
      <c r="AZ426" s="30">
        <f>IFERROR(SUMIFS(Sales!$K$4:$K$2834,Sales!$B$4:$B$2834,$B426,Sales!$G$4:$G$2834,$D426),"")</f>
        <v>352</v>
      </c>
      <c r="BA426" s="30">
        <f>IFERROR(SUMIFS(Sales!$N$4:$N$2834,Sales!$B$4:$B$2834,$B426,Sales!$G$4:$G$2834,$D426),"")</f>
        <v>400187</v>
      </c>
      <c r="BB426" s="30">
        <f>IFERROR(SUMIFS(Sales!$Q$4:$Q$2834,Sales!$B$4:$B$2834,$B426,Sales!$G$4:$G$2834,$D426),"")</f>
        <v>720301</v>
      </c>
      <c r="BC426" s="30">
        <f t="shared" si="205"/>
        <v>1120840</v>
      </c>
      <c r="BD426" s="33"/>
      <c r="BE426" s="35" t="str">
        <f t="shared" si="206"/>
        <v/>
      </c>
      <c r="BF426" s="35">
        <f t="shared" si="207"/>
        <v>8.1574114101657467E-3</v>
      </c>
      <c r="BG426" s="35">
        <f t="shared" si="208"/>
        <v>4.837352717822133E-3</v>
      </c>
      <c r="BH426" s="35">
        <f t="shared" si="209"/>
        <v>6.0212340744441673E-3</v>
      </c>
      <c r="BJ426" s="31">
        <f>IFERROR(SUMIFS(Sales!$J$4:$J$2834,Sales!$B$4:$B$2834,$B426,Sales!$G$4:$G$2834,$D426),"")</f>
        <v>37.4</v>
      </c>
      <c r="BK426" s="31">
        <f>IFERROR(SUMIFS(Sales!$M$4:$M$2834,Sales!$B$4:$B$2834,$B426,Sales!$G$4:$G$2834,$D426),"")</f>
        <v>70235</v>
      </c>
      <c r="BL426" s="31">
        <f>IFERROR(SUMIFS(Sales!$P$4:$P$2834,Sales!$B$4:$B$2834,$B426,Sales!$G$4:$G$2834,$D426),"")</f>
        <v>99529</v>
      </c>
      <c r="BM426" s="31">
        <f t="shared" si="210"/>
        <v>169801.4</v>
      </c>
      <c r="BP426" s="36" t="str">
        <f t="shared" si="211"/>
        <v/>
      </c>
      <c r="BQ426" s="36" t="str">
        <f t="shared" si="212"/>
        <v/>
      </c>
      <c r="BR426" s="36" t="str">
        <f t="shared" si="213"/>
        <v/>
      </c>
      <c r="BS426" s="36" t="str">
        <f t="shared" si="214"/>
        <v/>
      </c>
    </row>
    <row r="427" spans="1:82" x14ac:dyDescent="0.35">
      <c r="A427" s="8">
        <v>2020</v>
      </c>
      <c r="B427" s="9">
        <v>19806</v>
      </c>
      <c r="C427" s="10" t="s">
        <v>594</v>
      </c>
      <c r="D427" s="10" t="s">
        <v>59</v>
      </c>
      <c r="E427" s="10" t="s">
        <v>60</v>
      </c>
      <c r="F427" s="11">
        <v>1.3089999999999999</v>
      </c>
      <c r="G427" s="11" t="s">
        <v>25</v>
      </c>
      <c r="H427" s="11" t="s">
        <v>25</v>
      </c>
      <c r="I427" s="11" t="s">
        <v>25</v>
      </c>
      <c r="J427" s="11">
        <v>1.3089999999999999</v>
      </c>
      <c r="K427" s="12">
        <v>1E-3</v>
      </c>
      <c r="L427" s="12" t="s">
        <v>25</v>
      </c>
      <c r="M427" s="12" t="s">
        <v>25</v>
      </c>
      <c r="N427" s="12" t="s">
        <v>25</v>
      </c>
      <c r="O427" s="12">
        <v>1E-3</v>
      </c>
      <c r="P427" s="13">
        <v>19.649000000000001</v>
      </c>
      <c r="Q427" s="13" t="s">
        <v>25</v>
      </c>
      <c r="R427" s="13" t="s">
        <v>25</v>
      </c>
      <c r="S427" s="13" t="s">
        <v>25</v>
      </c>
      <c r="T427" s="13">
        <v>19.649000000000001</v>
      </c>
      <c r="U427" s="14">
        <v>1E-3</v>
      </c>
      <c r="V427" s="14" t="s">
        <v>25</v>
      </c>
      <c r="W427" s="14" t="s">
        <v>25</v>
      </c>
      <c r="X427" s="14" t="s">
        <v>25</v>
      </c>
      <c r="Y427" s="14">
        <v>1E-3</v>
      </c>
      <c r="Z427" s="11">
        <v>0.45</v>
      </c>
      <c r="AA427" s="11" t="s">
        <v>25</v>
      </c>
      <c r="AB427" s="11" t="s">
        <v>25</v>
      </c>
      <c r="AC427" s="11" t="s">
        <v>25</v>
      </c>
      <c r="AD427" s="11">
        <v>0.45</v>
      </c>
      <c r="AE427" s="11">
        <v>0</v>
      </c>
      <c r="AF427" s="11" t="s">
        <v>25</v>
      </c>
      <c r="AG427" s="11" t="s">
        <v>25</v>
      </c>
      <c r="AH427" s="11" t="s">
        <v>25</v>
      </c>
      <c r="AI427" s="11">
        <v>0</v>
      </c>
      <c r="AJ427" s="13">
        <v>0.45</v>
      </c>
      <c r="AK427" s="13" t="s">
        <v>25</v>
      </c>
      <c r="AL427" s="13" t="s">
        <v>25</v>
      </c>
      <c r="AM427" s="13" t="s">
        <v>25</v>
      </c>
      <c r="AN427" s="13">
        <v>0.45</v>
      </c>
      <c r="AO427" s="13">
        <v>0</v>
      </c>
      <c r="AP427" s="13" t="s">
        <v>25</v>
      </c>
      <c r="AQ427" s="13" t="s">
        <v>25</v>
      </c>
      <c r="AR427" s="13" t="s">
        <v>25</v>
      </c>
      <c r="AS427" s="13">
        <v>0</v>
      </c>
      <c r="AT427" s="15">
        <v>15</v>
      </c>
      <c r="AU427" s="15" t="s">
        <v>25</v>
      </c>
      <c r="AV427" s="15" t="s">
        <v>25</v>
      </c>
      <c r="AW427" s="15" t="s">
        <v>25</v>
      </c>
      <c r="AX427" s="10" t="s">
        <v>6</v>
      </c>
      <c r="AY427" s="10" t="str">
        <f>IFERROR(VLOOKUP(B427,Sales!$B$4:$H$2834,7,FALSE),"Not Found")</f>
        <v>Cooperative</v>
      </c>
      <c r="AZ427" s="30">
        <f>IFERROR(SUMIFS(Sales!$K$4:$K$2834,Sales!$B$4:$B$2834,$B427,Sales!$G$4:$G$2834,$D427),"")</f>
        <v>302781</v>
      </c>
      <c r="BA427" s="30">
        <f>IFERROR(SUMIFS(Sales!$N$4:$N$2834,Sales!$B$4:$B$2834,$B427,Sales!$G$4:$G$2834,$D427),"")</f>
        <v>47717</v>
      </c>
      <c r="BB427" s="30">
        <f>IFERROR(SUMIFS(Sales!$Q$4:$Q$2834,Sales!$B$4:$B$2834,$B427,Sales!$G$4:$G$2834,$D427),"")</f>
        <v>245518</v>
      </c>
      <c r="BC427" s="30">
        <f t="shared" si="205"/>
        <v>596016</v>
      </c>
      <c r="BD427" s="33"/>
      <c r="BE427" s="35">
        <f t="shared" si="206"/>
        <v>4.3232567433227315E-6</v>
      </c>
      <c r="BF427" s="35" t="str">
        <f t="shared" si="207"/>
        <v/>
      </c>
      <c r="BG427" s="35" t="str">
        <f t="shared" si="208"/>
        <v/>
      </c>
      <c r="BH427" s="35">
        <f t="shared" si="209"/>
        <v>2.1962497651069767E-6</v>
      </c>
      <c r="BJ427" s="31">
        <f>IFERROR(SUMIFS(Sales!$J$4:$J$2834,Sales!$B$4:$B$2834,$B427,Sales!$G$4:$G$2834,$D427),"")</f>
        <v>32363.1</v>
      </c>
      <c r="BK427" s="31">
        <f>IFERROR(SUMIFS(Sales!$M$4:$M$2834,Sales!$B$4:$B$2834,$B427,Sales!$G$4:$G$2834,$D427),"")</f>
        <v>5123.2</v>
      </c>
      <c r="BL427" s="31">
        <f>IFERROR(SUMIFS(Sales!$P$4:$P$2834,Sales!$B$4:$B$2834,$B427,Sales!$G$4:$G$2834,$D427),"")</f>
        <v>16882.099999999999</v>
      </c>
      <c r="BM427" s="31">
        <f t="shared" si="210"/>
        <v>54368.399999999994</v>
      </c>
      <c r="BP427" s="36">
        <f t="shared" si="211"/>
        <v>1</v>
      </c>
      <c r="BQ427" s="36">
        <f t="shared" si="212"/>
        <v>0</v>
      </c>
      <c r="BR427" s="36" t="str">
        <f t="shared" si="213"/>
        <v/>
      </c>
      <c r="BS427" s="36" t="str">
        <f t="shared" si="214"/>
        <v/>
      </c>
    </row>
    <row r="428" spans="1:82" x14ac:dyDescent="0.35">
      <c r="A428" s="8">
        <v>2020</v>
      </c>
      <c r="B428" s="9">
        <v>19876</v>
      </c>
      <c r="C428" s="10" t="s">
        <v>595</v>
      </c>
      <c r="D428" s="10" t="s">
        <v>87</v>
      </c>
      <c r="E428" s="10" t="s">
        <v>45</v>
      </c>
      <c r="F428" s="11">
        <v>2735</v>
      </c>
      <c r="G428" s="11">
        <v>1860</v>
      </c>
      <c r="H428" s="11"/>
      <c r="I428" s="11" t="s">
        <v>25</v>
      </c>
      <c r="J428" s="11">
        <v>4595</v>
      </c>
      <c r="K428" s="12">
        <v>0.253</v>
      </c>
      <c r="L428" s="12">
        <v>0.28899999999999998</v>
      </c>
      <c r="M428" s="12" t="s">
        <v>25</v>
      </c>
      <c r="N428" s="12" t="s">
        <v>25</v>
      </c>
      <c r="O428" s="12">
        <v>0.54200000000000004</v>
      </c>
      <c r="P428" s="13">
        <v>45030</v>
      </c>
      <c r="Q428" s="13">
        <v>16816</v>
      </c>
      <c r="R428" s="13" t="s">
        <v>25</v>
      </c>
      <c r="S428" s="13" t="s">
        <v>25</v>
      </c>
      <c r="T428" s="13">
        <v>61846</v>
      </c>
      <c r="U428" s="14">
        <v>0.253</v>
      </c>
      <c r="V428" s="14">
        <v>0.28899999999999998</v>
      </c>
      <c r="W428" s="14" t="s">
        <v>25</v>
      </c>
      <c r="X428" s="14" t="s">
        <v>25</v>
      </c>
      <c r="Y428" s="14">
        <v>0.54200000000000004</v>
      </c>
      <c r="Z428" s="11">
        <v>184</v>
      </c>
      <c r="AA428" s="11">
        <v>479</v>
      </c>
      <c r="AB428" s="11"/>
      <c r="AC428" s="11" t="s">
        <v>25</v>
      </c>
      <c r="AD428" s="11">
        <v>663</v>
      </c>
      <c r="AE428" s="11">
        <v>216</v>
      </c>
      <c r="AF428" s="11">
        <v>359</v>
      </c>
      <c r="AG428" s="11"/>
      <c r="AH428" s="11" t="s">
        <v>25</v>
      </c>
      <c r="AI428" s="11">
        <v>575</v>
      </c>
      <c r="AJ428" s="13">
        <v>184</v>
      </c>
      <c r="AK428" s="13">
        <v>479</v>
      </c>
      <c r="AL428" s="13" t="s">
        <v>25</v>
      </c>
      <c r="AM428" s="13" t="s">
        <v>25</v>
      </c>
      <c r="AN428" s="13">
        <v>663</v>
      </c>
      <c r="AO428" s="13">
        <v>216</v>
      </c>
      <c r="AP428" s="13">
        <v>359</v>
      </c>
      <c r="AQ428" s="13" t="s">
        <v>25</v>
      </c>
      <c r="AR428" s="13" t="s">
        <v>25</v>
      </c>
      <c r="AS428" s="13">
        <v>575</v>
      </c>
      <c r="AT428" s="15">
        <v>16.399999999999999</v>
      </c>
      <c r="AU428" s="15">
        <v>12.7</v>
      </c>
      <c r="AV428" s="15" t="s">
        <v>25</v>
      </c>
      <c r="AW428" s="15" t="s">
        <v>25</v>
      </c>
      <c r="AX428" s="10" t="s">
        <v>6</v>
      </c>
      <c r="AY428" s="10" t="str">
        <f>IFERROR(VLOOKUP(B428,Sales!$B$4:$H$2834,7,FALSE),"Not Found")</f>
        <v>Investor Owned</v>
      </c>
      <c r="AZ428" s="30">
        <f>IFERROR(SUMIFS(Sales!$K$4:$K$2834,Sales!$B$4:$B$2834,$B428,Sales!$G$4:$G$2834,$D428),"")</f>
        <v>1633462</v>
      </c>
      <c r="BA428" s="30">
        <f>IFERROR(SUMIFS(Sales!$N$4:$N$2834,Sales!$B$4:$B$2834,$B428,Sales!$G$4:$G$2834,$D428),"")</f>
        <v>901687</v>
      </c>
      <c r="BB428" s="30">
        <f>IFERROR(SUMIFS(Sales!$Q$4:$Q$2834,Sales!$B$4:$B$2834,$B428,Sales!$G$4:$G$2834,$D428),"")</f>
        <v>1633722</v>
      </c>
      <c r="BC428" s="30">
        <f t="shared" si="205"/>
        <v>4168871</v>
      </c>
      <c r="BD428" s="33"/>
      <c r="BE428" s="35">
        <f t="shared" si="206"/>
        <v>1.6743578975207259E-3</v>
      </c>
      <c r="BF428" s="35">
        <f t="shared" si="207"/>
        <v>2.0628000625494214E-3</v>
      </c>
      <c r="BG428" s="35">
        <f t="shared" si="208"/>
        <v>0</v>
      </c>
      <c r="BH428" s="35">
        <f t="shared" si="209"/>
        <v>1.1022168831801224E-3</v>
      </c>
      <c r="BJ428" s="31">
        <f>IFERROR(SUMIFS(Sales!$J$4:$J$2834,Sales!$B$4:$B$2834,$B428,Sales!$G$4:$G$2834,$D428),"")</f>
        <v>189339.6</v>
      </c>
      <c r="BK428" s="31">
        <f>IFERROR(SUMIFS(Sales!$M$4:$M$2834,Sales!$B$4:$B$2834,$B428,Sales!$G$4:$G$2834,$D428),"")</f>
        <v>86166</v>
      </c>
      <c r="BL428" s="31">
        <f>IFERROR(SUMIFS(Sales!$P$4:$P$2834,Sales!$B$4:$B$2834,$B428,Sales!$G$4:$G$2834,$D428),"")</f>
        <v>94893.2</v>
      </c>
      <c r="BM428" s="31">
        <f t="shared" si="210"/>
        <v>370398.8</v>
      </c>
      <c r="BP428" s="36">
        <f t="shared" si="211"/>
        <v>0.46</v>
      </c>
      <c r="BQ428" s="36">
        <f t="shared" si="212"/>
        <v>0.54</v>
      </c>
      <c r="BR428" s="36">
        <f t="shared" si="213"/>
        <v>0.5715990453460621</v>
      </c>
      <c r="BS428" s="36">
        <f t="shared" si="214"/>
        <v>0.42840095465393796</v>
      </c>
      <c r="BV428" s="38">
        <f t="shared" ref="BV428:BV429" si="227">IFERROR((G428+H428)/$BV$3,"")</f>
        <v>1.7616212067370456E-4</v>
      </c>
      <c r="BW428" s="37">
        <f t="shared" ref="BW428:BW429" si="228">IFERROR(BR428*BV428,"")</f>
        <v>1.0069410000322732E-4</v>
      </c>
      <c r="BX428" s="37">
        <f t="shared" ref="BX428:BX429" si="229">IFERROR(BS428*BV428,"")</f>
        <v>7.5468020670477255E-5</v>
      </c>
      <c r="CB428" s="38">
        <f t="shared" ref="CB428:CB429" si="230">IFERROR((F428)/$CB$3,"")</f>
        <v>2.7402591052748436E-4</v>
      </c>
      <c r="CC428" s="37">
        <f t="shared" ref="CC428:CC429" si="231">IFERROR(BP428*CB428,"")</f>
        <v>1.260519188426428E-4</v>
      </c>
      <c r="CD428" s="37">
        <f t="shared" ref="CD428:CD429" si="232">IFERROR(BQ428*CB428,"")</f>
        <v>1.4797399168484156E-4</v>
      </c>
    </row>
    <row r="429" spans="1:82" x14ac:dyDescent="0.35">
      <c r="A429" s="8">
        <v>2020</v>
      </c>
      <c r="B429" s="9">
        <v>19876</v>
      </c>
      <c r="C429" s="10" t="s">
        <v>595</v>
      </c>
      <c r="D429" s="10" t="s">
        <v>44</v>
      </c>
      <c r="E429" s="10" t="s">
        <v>45</v>
      </c>
      <c r="F429" s="11">
        <v>87239</v>
      </c>
      <c r="G429" s="11">
        <v>61750</v>
      </c>
      <c r="H429" s="11"/>
      <c r="I429" s="11" t="s">
        <v>25</v>
      </c>
      <c r="J429" s="11">
        <v>148989</v>
      </c>
      <c r="K429" s="12">
        <v>8.0990000000000002</v>
      </c>
      <c r="L429" s="12">
        <v>10.778</v>
      </c>
      <c r="M429" s="12" t="s">
        <v>25</v>
      </c>
      <c r="N429" s="12" t="s">
        <v>25</v>
      </c>
      <c r="O429" s="12">
        <v>18.876999999999999</v>
      </c>
      <c r="P429" s="13">
        <v>1411217</v>
      </c>
      <c r="Q429" s="13">
        <v>598084</v>
      </c>
      <c r="R429" s="13" t="s">
        <v>25</v>
      </c>
      <c r="S429" s="13" t="s">
        <v>25</v>
      </c>
      <c r="T429" s="13">
        <v>2009301</v>
      </c>
      <c r="U429" s="14">
        <v>8.0990000000000002</v>
      </c>
      <c r="V429" s="14">
        <v>10.778</v>
      </c>
      <c r="W429" s="14" t="s">
        <v>25</v>
      </c>
      <c r="X429" s="14" t="s">
        <v>25</v>
      </c>
      <c r="Y429" s="14">
        <v>18.876999999999999</v>
      </c>
      <c r="Z429" s="11">
        <v>8202</v>
      </c>
      <c r="AA429" s="11">
        <v>13527</v>
      </c>
      <c r="AB429" s="11"/>
      <c r="AC429" s="11" t="s">
        <v>25</v>
      </c>
      <c r="AD429" s="11">
        <v>21729</v>
      </c>
      <c r="AE429" s="11">
        <v>5093</v>
      </c>
      <c r="AF429" s="11">
        <v>6202</v>
      </c>
      <c r="AG429" s="11"/>
      <c r="AH429" s="11" t="s">
        <v>25</v>
      </c>
      <c r="AI429" s="11">
        <v>11295</v>
      </c>
      <c r="AJ429" s="13">
        <v>8202</v>
      </c>
      <c r="AK429" s="13">
        <v>13527</v>
      </c>
      <c r="AL429" s="13" t="s">
        <v>25</v>
      </c>
      <c r="AM429" s="13" t="s">
        <v>25</v>
      </c>
      <c r="AN429" s="13">
        <v>21729</v>
      </c>
      <c r="AO429" s="13">
        <v>5093</v>
      </c>
      <c r="AP429" s="13">
        <v>6202</v>
      </c>
      <c r="AQ429" s="13" t="s">
        <v>25</v>
      </c>
      <c r="AR429" s="13" t="s">
        <v>25</v>
      </c>
      <c r="AS429" s="13">
        <v>11295</v>
      </c>
      <c r="AT429" s="15">
        <v>16.2</v>
      </c>
      <c r="AU429" s="15">
        <v>10.7</v>
      </c>
      <c r="AV429" s="15" t="s">
        <v>25</v>
      </c>
      <c r="AW429" s="15" t="s">
        <v>25</v>
      </c>
      <c r="AX429" s="10" t="s">
        <v>6</v>
      </c>
      <c r="AY429" s="10" t="str">
        <f>IFERROR(VLOOKUP(B429,Sales!$B$4:$H$2834,7,FALSE),"Not Found")</f>
        <v>Investor Owned</v>
      </c>
      <c r="AZ429" s="30">
        <f>IFERROR(SUMIFS(Sales!$K$4:$K$2834,Sales!$B$4:$B$2834,$B429,Sales!$G$4:$G$2834,$D429),"")</f>
        <v>29714756</v>
      </c>
      <c r="BA429" s="30">
        <f>IFERROR(SUMIFS(Sales!$N$4:$N$2834,Sales!$B$4:$B$2834,$B429,Sales!$G$4:$G$2834,$D429),"")</f>
        <v>45499209</v>
      </c>
      <c r="BB429" s="30">
        <f>IFERROR(SUMIFS(Sales!$Q$4:$Q$2834,Sales!$B$4:$B$2834,$B429,Sales!$G$4:$G$2834,$D429),"")</f>
        <v>6367423</v>
      </c>
      <c r="BC429" s="30">
        <f t="shared" si="205"/>
        <v>81581388</v>
      </c>
      <c r="BD429" s="33"/>
      <c r="BE429" s="35">
        <f t="shared" si="206"/>
        <v>2.9358814186460089E-3</v>
      </c>
      <c r="BF429" s="35">
        <f t="shared" si="207"/>
        <v>1.3571664509596201E-3</v>
      </c>
      <c r="BG429" s="35">
        <f t="shared" si="208"/>
        <v>0</v>
      </c>
      <c r="BH429" s="35">
        <f t="shared" si="209"/>
        <v>1.8262621371433396E-3</v>
      </c>
      <c r="BJ429" s="31">
        <f>IFERROR(SUMIFS(Sales!$J$4:$J$2834,Sales!$B$4:$B$2834,$B429,Sales!$G$4:$G$2834,$D429),"")</f>
        <v>3619141.5</v>
      </c>
      <c r="BK429" s="31">
        <f>IFERROR(SUMIFS(Sales!$M$4:$M$2834,Sales!$B$4:$B$2834,$B429,Sales!$G$4:$G$2834,$D429),"")</f>
        <v>3177418.8</v>
      </c>
      <c r="BL429" s="31">
        <f>IFERROR(SUMIFS(Sales!$P$4:$P$2834,Sales!$B$4:$B$2834,$B429,Sales!$G$4:$G$2834,$D429),"")</f>
        <v>318647.5</v>
      </c>
      <c r="BM429" s="31">
        <f t="shared" si="210"/>
        <v>7115207.7999999998</v>
      </c>
      <c r="BP429" s="36">
        <f t="shared" si="211"/>
        <v>0.61692365550959005</v>
      </c>
      <c r="BQ429" s="36">
        <f t="shared" si="212"/>
        <v>0.38307634449040995</v>
      </c>
      <c r="BR429" s="36">
        <f t="shared" si="213"/>
        <v>0.68564042779664458</v>
      </c>
      <c r="BS429" s="36">
        <f t="shared" si="214"/>
        <v>0.31435957220335548</v>
      </c>
      <c r="BV429" s="38">
        <f t="shared" si="227"/>
        <v>5.8483929847318586E-3</v>
      </c>
      <c r="BW429" s="37">
        <f t="shared" si="228"/>
        <v>4.0098946679744465E-3</v>
      </c>
      <c r="BX429" s="37">
        <f t="shared" si="229"/>
        <v>1.8384983167574122E-3</v>
      </c>
      <c r="CB429" s="38">
        <f t="shared" si="230"/>
        <v>8.7406751036589424E-3</v>
      </c>
      <c r="CC429" s="37">
        <f t="shared" si="231"/>
        <v>5.3923292365709394E-3</v>
      </c>
      <c r="CD429" s="37">
        <f t="shared" si="232"/>
        <v>3.3483458670880025E-3</v>
      </c>
    </row>
    <row r="430" spans="1:82" x14ac:dyDescent="0.35">
      <c r="A430" s="8">
        <v>2020</v>
      </c>
      <c r="B430" s="9">
        <v>19981</v>
      </c>
      <c r="C430" s="10" t="s">
        <v>596</v>
      </c>
      <c r="D430" s="10" t="s">
        <v>87</v>
      </c>
      <c r="E430" s="10" t="s">
        <v>108</v>
      </c>
      <c r="F430" s="11">
        <v>1824</v>
      </c>
      <c r="G430" s="11" t="s">
        <v>25</v>
      </c>
      <c r="H430" s="11" t="s">
        <v>25</v>
      </c>
      <c r="I430" s="11" t="s">
        <v>25</v>
      </c>
      <c r="J430" s="11">
        <v>1824</v>
      </c>
      <c r="K430" s="12">
        <v>1</v>
      </c>
      <c r="L430" s="12" t="s">
        <v>25</v>
      </c>
      <c r="M430" s="12" t="s">
        <v>25</v>
      </c>
      <c r="N430" s="12" t="s">
        <v>25</v>
      </c>
      <c r="O430" s="12">
        <v>1</v>
      </c>
      <c r="P430" s="13">
        <v>1870</v>
      </c>
      <c r="Q430" s="13" t="s">
        <v>25</v>
      </c>
      <c r="R430" s="13" t="s">
        <v>25</v>
      </c>
      <c r="S430" s="13" t="s">
        <v>25</v>
      </c>
      <c r="T430" s="13">
        <v>1870</v>
      </c>
      <c r="U430" s="14">
        <v>1</v>
      </c>
      <c r="V430" s="14" t="s">
        <v>25</v>
      </c>
      <c r="W430" s="14" t="s">
        <v>25</v>
      </c>
      <c r="X430" s="14" t="s">
        <v>25</v>
      </c>
      <c r="Y430" s="14">
        <v>1</v>
      </c>
      <c r="Z430" s="11" t="s">
        <v>25</v>
      </c>
      <c r="AA430" s="11" t="s">
        <v>25</v>
      </c>
      <c r="AB430" s="11" t="s">
        <v>25</v>
      </c>
      <c r="AC430" s="11" t="s">
        <v>25</v>
      </c>
      <c r="AD430" s="11" t="s">
        <v>25</v>
      </c>
      <c r="AE430" s="11">
        <v>1</v>
      </c>
      <c r="AF430" s="11" t="s">
        <v>25</v>
      </c>
      <c r="AG430" s="11" t="s">
        <v>25</v>
      </c>
      <c r="AH430" s="11" t="s">
        <v>25</v>
      </c>
      <c r="AI430" s="11">
        <v>1</v>
      </c>
      <c r="AJ430" s="13" t="s">
        <v>25</v>
      </c>
      <c r="AK430" s="13" t="s">
        <v>25</v>
      </c>
      <c r="AL430" s="13" t="s">
        <v>25</v>
      </c>
      <c r="AM430" s="13" t="s">
        <v>25</v>
      </c>
      <c r="AN430" s="13" t="s">
        <v>25</v>
      </c>
      <c r="AO430" s="13">
        <v>1</v>
      </c>
      <c r="AP430" s="13" t="s">
        <v>25</v>
      </c>
      <c r="AQ430" s="13" t="s">
        <v>25</v>
      </c>
      <c r="AR430" s="13" t="s">
        <v>25</v>
      </c>
      <c r="AS430" s="13">
        <v>1</v>
      </c>
      <c r="AT430" s="15">
        <v>1.04</v>
      </c>
      <c r="AU430" s="15" t="s">
        <v>25</v>
      </c>
      <c r="AV430" s="15" t="s">
        <v>25</v>
      </c>
      <c r="AW430" s="15" t="s">
        <v>25</v>
      </c>
      <c r="AX430" s="10" t="s">
        <v>6</v>
      </c>
      <c r="AY430" s="10" t="str">
        <f>IFERROR(VLOOKUP(B430,Sales!$B$4:$H$2834,7,FALSE),"Not Found")</f>
        <v>Cooperative</v>
      </c>
      <c r="AZ430" s="30">
        <f>IFERROR(SUMIFS(Sales!$K$4:$K$2834,Sales!$B$4:$B$2834,$B430,Sales!$G$4:$G$2834,$D430),"")</f>
        <v>624632</v>
      </c>
      <c r="BA430" s="30">
        <f>IFERROR(SUMIFS(Sales!$N$4:$N$2834,Sales!$B$4:$B$2834,$B430,Sales!$G$4:$G$2834,$D430),"")</f>
        <v>107119</v>
      </c>
      <c r="BB430" s="30">
        <f>IFERROR(SUMIFS(Sales!$Q$4:$Q$2834,Sales!$B$4:$B$2834,$B430,Sales!$G$4:$G$2834,$D430),"")</f>
        <v>61766</v>
      </c>
      <c r="BC430" s="30">
        <f t="shared" si="205"/>
        <v>793517</v>
      </c>
      <c r="BD430" s="33"/>
      <c r="BE430" s="35">
        <f t="shared" si="206"/>
        <v>2.9201193662828674E-3</v>
      </c>
      <c r="BF430" s="35" t="str">
        <f t="shared" si="207"/>
        <v/>
      </c>
      <c r="BG430" s="35" t="str">
        <f t="shared" si="208"/>
        <v/>
      </c>
      <c r="BH430" s="35">
        <f t="shared" si="209"/>
        <v>2.2986275026243923E-3</v>
      </c>
      <c r="BJ430" s="31">
        <f>IFERROR(SUMIFS(Sales!$J$4:$J$2834,Sales!$B$4:$B$2834,$B430,Sales!$G$4:$G$2834,$D430),"")</f>
        <v>76460.3</v>
      </c>
      <c r="BK430" s="31">
        <f>IFERROR(SUMIFS(Sales!$M$4:$M$2834,Sales!$B$4:$B$2834,$B430,Sales!$G$4:$G$2834,$D430),"")</f>
        <v>12044.9</v>
      </c>
      <c r="BL430" s="31">
        <f>IFERROR(SUMIFS(Sales!$P$4:$P$2834,Sales!$B$4:$B$2834,$B430,Sales!$G$4:$G$2834,$D430),"")</f>
        <v>3476.1</v>
      </c>
      <c r="BM430" s="31">
        <f t="shared" si="210"/>
        <v>91981.3</v>
      </c>
      <c r="BP430" s="36" t="str">
        <f t="shared" si="211"/>
        <v/>
      </c>
      <c r="BQ430" s="36" t="str">
        <f t="shared" si="212"/>
        <v/>
      </c>
      <c r="BR430" s="36" t="str">
        <f t="shared" si="213"/>
        <v/>
      </c>
      <c r="BS430" s="36" t="str">
        <f t="shared" si="214"/>
        <v/>
      </c>
    </row>
    <row r="431" spans="1:82" x14ac:dyDescent="0.35">
      <c r="A431" s="8">
        <v>2020</v>
      </c>
      <c r="B431" s="9">
        <v>20038</v>
      </c>
      <c r="C431" s="10" t="s">
        <v>597</v>
      </c>
      <c r="D431" s="10" t="s">
        <v>94</v>
      </c>
      <c r="E431" s="10" t="s">
        <v>95</v>
      </c>
      <c r="F431" s="11">
        <v>151</v>
      </c>
      <c r="G431" s="11">
        <v>1127</v>
      </c>
      <c r="H431" s="11">
        <v>1853</v>
      </c>
      <c r="I431" s="11" t="s">
        <v>25</v>
      </c>
      <c r="J431" s="11">
        <v>3131</v>
      </c>
      <c r="K431" s="12">
        <v>6.0999999999999999E-2</v>
      </c>
      <c r="L431" s="12">
        <v>0.19600000000000001</v>
      </c>
      <c r="M431" s="12">
        <v>4.3999999999999997E-2</v>
      </c>
      <c r="N431" s="12" t="s">
        <v>25</v>
      </c>
      <c r="O431" s="12">
        <v>0.30099999999999999</v>
      </c>
      <c r="P431" s="13">
        <v>2453</v>
      </c>
      <c r="Q431" s="13">
        <v>14746</v>
      </c>
      <c r="R431" s="13">
        <v>27345</v>
      </c>
      <c r="S431" s="13" t="s">
        <v>25</v>
      </c>
      <c r="T431" s="13">
        <v>44544</v>
      </c>
      <c r="U431" s="14">
        <v>6.0999999999999999E-2</v>
      </c>
      <c r="V431" s="14">
        <v>0.19600000000000001</v>
      </c>
      <c r="W431" s="14">
        <v>4.3999999999999997E-2</v>
      </c>
      <c r="X431" s="14" t="s">
        <v>25</v>
      </c>
      <c r="Y431" s="14">
        <v>0.30099999999999999</v>
      </c>
      <c r="Z431" s="11">
        <v>243</v>
      </c>
      <c r="AA431" s="11">
        <v>262</v>
      </c>
      <c r="AB431" s="11">
        <v>288</v>
      </c>
      <c r="AC431" s="11" t="s">
        <v>25</v>
      </c>
      <c r="AD431" s="11">
        <v>793</v>
      </c>
      <c r="AE431" s="11">
        <v>33</v>
      </c>
      <c r="AF431" s="11">
        <v>23</v>
      </c>
      <c r="AG431" s="11">
        <v>27</v>
      </c>
      <c r="AH431" s="11" t="s">
        <v>25</v>
      </c>
      <c r="AI431" s="11">
        <v>83</v>
      </c>
      <c r="AJ431" s="13">
        <v>243</v>
      </c>
      <c r="AK431" s="13">
        <v>262</v>
      </c>
      <c r="AL431" s="13">
        <v>288</v>
      </c>
      <c r="AM431" s="13" t="s">
        <v>25</v>
      </c>
      <c r="AN431" s="13">
        <v>793</v>
      </c>
      <c r="AO431" s="13">
        <v>33</v>
      </c>
      <c r="AP431" s="13">
        <v>23</v>
      </c>
      <c r="AQ431" s="13">
        <v>27</v>
      </c>
      <c r="AR431" s="13" t="s">
        <v>25</v>
      </c>
      <c r="AS431" s="13">
        <v>83</v>
      </c>
      <c r="AT431" s="15">
        <v>16.25</v>
      </c>
      <c r="AU431" s="15">
        <v>13.08</v>
      </c>
      <c r="AV431" s="15">
        <v>14.76</v>
      </c>
      <c r="AW431" s="15" t="s">
        <v>25</v>
      </c>
      <c r="AX431" s="10" t="s">
        <v>6</v>
      </c>
      <c r="AY431" s="10" t="str">
        <f>IFERROR(VLOOKUP(B431,Sales!$B$4:$H$2834,7,FALSE),"Not Found")</f>
        <v>Municipal</v>
      </c>
      <c r="AZ431" s="30">
        <f>IFERROR(SUMIFS(Sales!$K$4:$K$2834,Sales!$B$4:$B$2834,$B431,Sales!$G$4:$G$2834,$D431),"")</f>
        <v>215843</v>
      </c>
      <c r="BA431" s="30">
        <f>IFERROR(SUMIFS(Sales!$N$4:$N$2834,Sales!$B$4:$B$2834,$B431,Sales!$G$4:$G$2834,$D431),"")</f>
        <v>216976</v>
      </c>
      <c r="BB431" s="30">
        <f>IFERROR(SUMIFS(Sales!$Q$4:$Q$2834,Sales!$B$4:$B$2834,$B431,Sales!$G$4:$G$2834,$D431),"")</f>
        <v>128440</v>
      </c>
      <c r="BC431" s="30">
        <f t="shared" si="205"/>
        <v>561259</v>
      </c>
      <c r="BD431" s="33"/>
      <c r="BE431" s="35">
        <f t="shared" si="206"/>
        <v>6.9958256695839107E-4</v>
      </c>
      <c r="BF431" s="35">
        <f t="shared" si="207"/>
        <v>5.1941228522970279E-3</v>
      </c>
      <c r="BG431" s="35">
        <f t="shared" si="208"/>
        <v>1.442696979134226E-2</v>
      </c>
      <c r="BH431" s="35">
        <f t="shared" si="209"/>
        <v>5.5785296984101817E-3</v>
      </c>
      <c r="BJ431" s="31">
        <f>IFERROR(SUMIFS(Sales!$J$4:$J$2834,Sales!$B$4:$B$2834,$B431,Sales!$G$4:$G$2834,$D431),"")</f>
        <v>28254.400000000001</v>
      </c>
      <c r="BK431" s="31">
        <f>IFERROR(SUMIFS(Sales!$M$4:$M$2834,Sales!$B$4:$B$2834,$B431,Sales!$G$4:$G$2834,$D431),"")</f>
        <v>23943.7</v>
      </c>
      <c r="BL431" s="31">
        <f>IFERROR(SUMIFS(Sales!$P$4:$P$2834,Sales!$B$4:$B$2834,$B431,Sales!$G$4:$G$2834,$D431),"")</f>
        <v>10580.9</v>
      </c>
      <c r="BM431" s="31">
        <f t="shared" si="210"/>
        <v>62779.000000000007</v>
      </c>
      <c r="BP431" s="36">
        <f t="shared" si="211"/>
        <v>0.88043478260869568</v>
      </c>
      <c r="BQ431" s="36">
        <f t="shared" si="212"/>
        <v>0.11956521739130435</v>
      </c>
      <c r="BR431" s="36">
        <f t="shared" si="213"/>
        <v>0.91666666666666663</v>
      </c>
      <c r="BS431" s="36">
        <f t="shared" si="214"/>
        <v>8.3333333333333329E-2</v>
      </c>
    </row>
    <row r="432" spans="1:82" x14ac:dyDescent="0.35">
      <c r="A432" s="8">
        <v>2020</v>
      </c>
      <c r="B432" s="9">
        <v>20151</v>
      </c>
      <c r="C432" s="10" t="s">
        <v>598</v>
      </c>
      <c r="D432" s="10" t="s">
        <v>105</v>
      </c>
      <c r="E432" s="10" t="s">
        <v>95</v>
      </c>
      <c r="F432" s="11" t="s">
        <v>25</v>
      </c>
      <c r="G432" s="11" t="s">
        <v>25</v>
      </c>
      <c r="H432" s="11" t="s">
        <v>25</v>
      </c>
      <c r="I432" s="11" t="s">
        <v>25</v>
      </c>
      <c r="J432" s="11" t="s">
        <v>25</v>
      </c>
      <c r="K432" s="12" t="s">
        <v>25</v>
      </c>
      <c r="L432" s="12" t="s">
        <v>25</v>
      </c>
      <c r="M432" s="12" t="s">
        <v>25</v>
      </c>
      <c r="N432" s="12" t="s">
        <v>25</v>
      </c>
      <c r="O432" s="12" t="s">
        <v>25</v>
      </c>
      <c r="P432" s="13" t="s">
        <v>25</v>
      </c>
      <c r="Q432" s="13" t="s">
        <v>25</v>
      </c>
      <c r="R432" s="13" t="s">
        <v>25</v>
      </c>
      <c r="S432" s="13" t="s">
        <v>25</v>
      </c>
      <c r="T432" s="13" t="s">
        <v>25</v>
      </c>
      <c r="U432" s="14" t="s">
        <v>25</v>
      </c>
      <c r="V432" s="14" t="s">
        <v>25</v>
      </c>
      <c r="W432" s="14" t="s">
        <v>25</v>
      </c>
      <c r="X432" s="14" t="s">
        <v>25</v>
      </c>
      <c r="Y432" s="14" t="s">
        <v>25</v>
      </c>
      <c r="Z432" s="11" t="s">
        <v>25</v>
      </c>
      <c r="AA432" s="11" t="s">
        <v>25</v>
      </c>
      <c r="AB432" s="11" t="s">
        <v>25</v>
      </c>
      <c r="AC432" s="11" t="s">
        <v>25</v>
      </c>
      <c r="AD432" s="11" t="s">
        <v>25</v>
      </c>
      <c r="AE432" s="11" t="s">
        <v>25</v>
      </c>
      <c r="AF432" s="11" t="s">
        <v>25</v>
      </c>
      <c r="AG432" s="11" t="s">
        <v>25</v>
      </c>
      <c r="AH432" s="11" t="s">
        <v>25</v>
      </c>
      <c r="AI432" s="11" t="s">
        <v>25</v>
      </c>
      <c r="AJ432" s="13" t="s">
        <v>25</v>
      </c>
      <c r="AK432" s="13" t="s">
        <v>25</v>
      </c>
      <c r="AL432" s="13" t="s">
        <v>25</v>
      </c>
      <c r="AM432" s="13" t="s">
        <v>25</v>
      </c>
      <c r="AN432" s="13" t="s">
        <v>25</v>
      </c>
      <c r="AO432" s="13" t="s">
        <v>25</v>
      </c>
      <c r="AP432" s="13" t="s">
        <v>25</v>
      </c>
      <c r="AQ432" s="13" t="s">
        <v>25</v>
      </c>
      <c r="AR432" s="13" t="s">
        <v>25</v>
      </c>
      <c r="AS432" s="13" t="s">
        <v>25</v>
      </c>
      <c r="AT432" s="15" t="s">
        <v>25</v>
      </c>
      <c r="AU432" s="15" t="s">
        <v>25</v>
      </c>
      <c r="AV432" s="15" t="s">
        <v>25</v>
      </c>
      <c r="AW432" s="15" t="s">
        <v>25</v>
      </c>
      <c r="AX432" s="10" t="s">
        <v>6</v>
      </c>
      <c r="AY432" s="10" t="str">
        <f>IFERROR(VLOOKUP(B432,Sales!$B$4:$H$2834,7,FALSE),"Not Found")</f>
        <v>Cooperative</v>
      </c>
      <c r="AZ432" s="30">
        <f>IFERROR(SUMIFS(Sales!$K$4:$K$2834,Sales!$B$4:$B$2834,$B432,Sales!$G$4:$G$2834,$D432),"")</f>
        <v>65084</v>
      </c>
      <c r="BA432" s="30">
        <f>IFERROR(SUMIFS(Sales!$N$4:$N$2834,Sales!$B$4:$B$2834,$B432,Sales!$G$4:$G$2834,$D432),"")</f>
        <v>4949</v>
      </c>
      <c r="BB432" s="30">
        <f>IFERROR(SUMIFS(Sales!$Q$4:$Q$2834,Sales!$B$4:$B$2834,$B432,Sales!$G$4:$G$2834,$D432),"")</f>
        <v>3132</v>
      </c>
      <c r="BC432" s="30">
        <f t="shared" si="205"/>
        <v>73165</v>
      </c>
      <c r="BD432" s="33"/>
      <c r="BE432" s="35" t="str">
        <f t="shared" si="206"/>
        <v/>
      </c>
      <c r="BF432" s="35" t="str">
        <f t="shared" si="207"/>
        <v/>
      </c>
      <c r="BG432" s="35" t="str">
        <f t="shared" si="208"/>
        <v/>
      </c>
      <c r="BH432" s="35">
        <f t="shared" si="209"/>
        <v>0</v>
      </c>
      <c r="BJ432" s="31">
        <f>IFERROR(SUMIFS(Sales!$J$4:$J$2834,Sales!$B$4:$B$2834,$B432,Sales!$G$4:$G$2834,$D432),"")</f>
        <v>15193</v>
      </c>
      <c r="BK432" s="31">
        <f>IFERROR(SUMIFS(Sales!$M$4:$M$2834,Sales!$B$4:$B$2834,$B432,Sales!$G$4:$G$2834,$D432),"")</f>
        <v>1153</v>
      </c>
      <c r="BL432" s="31">
        <f>IFERROR(SUMIFS(Sales!$P$4:$P$2834,Sales!$B$4:$B$2834,$B432,Sales!$G$4:$G$2834,$D432),"")</f>
        <v>509</v>
      </c>
      <c r="BM432" s="31">
        <f t="shared" si="210"/>
        <v>16855</v>
      </c>
      <c r="BP432" s="36" t="str">
        <f t="shared" si="211"/>
        <v/>
      </c>
      <c r="BQ432" s="36" t="str">
        <f t="shared" si="212"/>
        <v/>
      </c>
      <c r="BR432" s="36" t="str">
        <f t="shared" si="213"/>
        <v/>
      </c>
      <c r="BS432" s="36" t="str">
        <f t="shared" si="214"/>
        <v/>
      </c>
    </row>
    <row r="433" spans="1:82" x14ac:dyDescent="0.35">
      <c r="A433" s="8">
        <v>2020</v>
      </c>
      <c r="B433" s="9">
        <v>20169</v>
      </c>
      <c r="C433" s="10" t="s">
        <v>599</v>
      </c>
      <c r="D433" s="10" t="s">
        <v>265</v>
      </c>
      <c r="E433" s="10" t="s">
        <v>315</v>
      </c>
      <c r="F433" s="11">
        <v>5224.8469999999998</v>
      </c>
      <c r="G433" s="11">
        <v>11145.837</v>
      </c>
      <c r="H433" s="11">
        <v>67.284999999999997</v>
      </c>
      <c r="I433" s="11">
        <v>0</v>
      </c>
      <c r="J433" s="11">
        <v>16437.969000000001</v>
      </c>
      <c r="K433" s="12">
        <v>91.760999999999996</v>
      </c>
      <c r="L433" s="12">
        <v>195.74700000000001</v>
      </c>
      <c r="M433" s="12">
        <v>1.1819999999999999</v>
      </c>
      <c r="N433" s="12">
        <v>0</v>
      </c>
      <c r="O433" s="12">
        <v>288.69</v>
      </c>
      <c r="P433" s="13">
        <v>62657.127</v>
      </c>
      <c r="Q433" s="13">
        <v>232753.42199999999</v>
      </c>
      <c r="R433" s="13">
        <v>43974.43</v>
      </c>
      <c r="S433" s="13">
        <v>0</v>
      </c>
      <c r="T433" s="13">
        <v>339384.97899999999</v>
      </c>
      <c r="U433" s="14">
        <v>91.760999999999996</v>
      </c>
      <c r="V433" s="14">
        <v>195.74700000000001</v>
      </c>
      <c r="W433" s="14">
        <v>1.1819999999999999</v>
      </c>
      <c r="X433" s="14">
        <v>0</v>
      </c>
      <c r="Y433" s="14">
        <v>288.69</v>
      </c>
      <c r="Z433" s="11">
        <v>1048.001</v>
      </c>
      <c r="AA433" s="11">
        <v>2354.8440000000001</v>
      </c>
      <c r="AB433" s="11">
        <v>14.131</v>
      </c>
      <c r="AC433" s="11">
        <v>0</v>
      </c>
      <c r="AD433" s="11">
        <v>3416.9760000000001</v>
      </c>
      <c r="AE433" s="11">
        <v>895.84900000000005</v>
      </c>
      <c r="AF433" s="11">
        <v>273.476</v>
      </c>
      <c r="AG433" s="11">
        <v>15.791</v>
      </c>
      <c r="AH433" s="11">
        <v>0</v>
      </c>
      <c r="AI433" s="11">
        <v>1185.116</v>
      </c>
      <c r="AJ433" s="13">
        <v>1048.001</v>
      </c>
      <c r="AK433" s="13">
        <v>2354.8440000000001</v>
      </c>
      <c r="AL433" s="13">
        <v>14.131</v>
      </c>
      <c r="AM433" s="13">
        <v>0</v>
      </c>
      <c r="AN433" s="13">
        <v>3416.9760000000001</v>
      </c>
      <c r="AO433" s="13">
        <v>895.84900000000005</v>
      </c>
      <c r="AP433" s="13">
        <v>273.476</v>
      </c>
      <c r="AQ433" s="13">
        <v>15.791</v>
      </c>
      <c r="AR433" s="13">
        <v>0</v>
      </c>
      <c r="AS433" s="13">
        <v>1185.116</v>
      </c>
      <c r="AT433" s="15">
        <v>22.228999999999999</v>
      </c>
      <c r="AU433" s="15">
        <v>11.41</v>
      </c>
      <c r="AV433" s="15">
        <v>14.375</v>
      </c>
      <c r="AW433" s="15" t="s">
        <v>25</v>
      </c>
      <c r="AX433" s="10" t="s">
        <v>6</v>
      </c>
      <c r="AY433" s="10" t="str">
        <f>IFERROR(VLOOKUP(B433,Sales!$B$4:$H$2834,7,FALSE),"Not Found")</f>
        <v>Investor Owned</v>
      </c>
      <c r="AZ433" s="30">
        <f>IFERROR(SUMIFS(Sales!$K$4:$K$2834,Sales!$B$4:$B$2834,$B433,Sales!$G$4:$G$2834,$D433),"")</f>
        <v>1257963</v>
      </c>
      <c r="BA433" s="30">
        <f>IFERROR(SUMIFS(Sales!$N$4:$N$2834,Sales!$B$4:$B$2834,$B433,Sales!$G$4:$G$2834,$D433),"")</f>
        <v>982968</v>
      </c>
      <c r="BB433" s="30">
        <f>IFERROR(SUMIFS(Sales!$Q$4:$Q$2834,Sales!$B$4:$B$2834,$B433,Sales!$G$4:$G$2834,$D433),"")</f>
        <v>1171472</v>
      </c>
      <c r="BC433" s="30">
        <f t="shared" si="205"/>
        <v>3412403</v>
      </c>
      <c r="BD433" s="33"/>
      <c r="BE433" s="35">
        <f t="shared" si="206"/>
        <v>4.153418661757142E-3</v>
      </c>
      <c r="BF433" s="35">
        <f t="shared" si="207"/>
        <v>1.1338962204263007E-2</v>
      </c>
      <c r="BG433" s="35">
        <f t="shared" si="208"/>
        <v>5.7436285288935627E-5</v>
      </c>
      <c r="BH433" s="35">
        <f t="shared" si="209"/>
        <v>4.8171241790609144E-3</v>
      </c>
      <c r="BJ433" s="31">
        <f>IFERROR(SUMIFS(Sales!$J$4:$J$2834,Sales!$B$4:$B$2834,$B433,Sales!$G$4:$G$2834,$D433),"")</f>
        <v>124020</v>
      </c>
      <c r="BK433" s="31">
        <f>IFERROR(SUMIFS(Sales!$M$4:$M$2834,Sales!$B$4:$B$2834,$B433,Sales!$G$4:$G$2834,$D433),"")</f>
        <v>90256</v>
      </c>
      <c r="BL433" s="31">
        <f>IFERROR(SUMIFS(Sales!$P$4:$P$2834,Sales!$B$4:$B$2834,$B433,Sales!$G$4:$G$2834,$D433),"")</f>
        <v>53579</v>
      </c>
      <c r="BM433" s="31">
        <f t="shared" si="210"/>
        <v>267855</v>
      </c>
      <c r="BP433" s="36">
        <f t="shared" si="211"/>
        <v>0.53913676466805571</v>
      </c>
      <c r="BQ433" s="36">
        <f t="shared" si="212"/>
        <v>0.4608632353319444</v>
      </c>
      <c r="BR433" s="36">
        <f t="shared" si="213"/>
        <v>0.89118108885496494</v>
      </c>
      <c r="BS433" s="36">
        <f t="shared" si="214"/>
        <v>0.10881891114503495</v>
      </c>
      <c r="BV433" s="38">
        <f t="shared" ref="BV433:BV434" si="233">IFERROR((G433+H433)/$BV$3,"")</f>
        <v>1.0620039520929953E-3</v>
      </c>
      <c r="BW433" s="37">
        <f t="shared" ref="BW433:BW434" si="234">IFERROR(BR433*BV433,"")</f>
        <v>9.4643783839451164E-4</v>
      </c>
      <c r="BX433" s="37">
        <f t="shared" ref="BX433:BX434" si="235">IFERROR(BS433*BV433,"")</f>
        <v>1.1556611369848361E-4</v>
      </c>
      <c r="CB433" s="38">
        <f t="shared" ref="CB433:CB434" si="236">IFERROR((F433)/$CB$3,"")</f>
        <v>5.2348938081966912E-4</v>
      </c>
      <c r="CC433" s="37">
        <f t="shared" ref="CC433:CC434" si="237">IFERROR(BP433*CB433,"")</f>
        <v>2.8223237111320017E-4</v>
      </c>
      <c r="CD433" s="37">
        <f t="shared" ref="CD433:CD434" si="238">IFERROR(BQ433*CB433,"")</f>
        <v>2.4125700970646904E-4</v>
      </c>
    </row>
    <row r="434" spans="1:82" x14ac:dyDescent="0.35">
      <c r="A434" s="8">
        <v>2020</v>
      </c>
      <c r="B434" s="9">
        <v>20169</v>
      </c>
      <c r="C434" s="10" t="s">
        <v>599</v>
      </c>
      <c r="D434" s="10" t="s">
        <v>74</v>
      </c>
      <c r="E434" s="10" t="s">
        <v>315</v>
      </c>
      <c r="F434" s="11">
        <v>36018.42</v>
      </c>
      <c r="G434" s="11">
        <v>20584.356</v>
      </c>
      <c r="H434" s="11">
        <v>242.89500000000001</v>
      </c>
      <c r="I434" s="11">
        <v>0</v>
      </c>
      <c r="J434" s="11">
        <v>56845.671000000002</v>
      </c>
      <c r="K434" s="12">
        <v>63.256999999999998</v>
      </c>
      <c r="L434" s="12">
        <v>361.51</v>
      </c>
      <c r="M434" s="12">
        <v>4.266</v>
      </c>
      <c r="N434" s="12">
        <v>0</v>
      </c>
      <c r="O434" s="12">
        <v>429.03300000000002</v>
      </c>
      <c r="P434" s="13">
        <v>201391</v>
      </c>
      <c r="Q434" s="13">
        <v>427181</v>
      </c>
      <c r="R434" s="13">
        <v>6096</v>
      </c>
      <c r="S434" s="13">
        <v>0</v>
      </c>
      <c r="T434" s="13">
        <v>634668</v>
      </c>
      <c r="U434" s="14">
        <v>63.256999999999998</v>
      </c>
      <c r="V434" s="14">
        <v>361.51</v>
      </c>
      <c r="W434" s="14">
        <v>4.266</v>
      </c>
      <c r="X434" s="14">
        <v>0</v>
      </c>
      <c r="Y434" s="14">
        <v>429.03300000000002</v>
      </c>
      <c r="Z434" s="11">
        <v>1464.21</v>
      </c>
      <c r="AA434" s="11">
        <v>3462.1959999999999</v>
      </c>
      <c r="AB434" s="11">
        <v>41.192999999999998</v>
      </c>
      <c r="AC434" s="11">
        <v>0</v>
      </c>
      <c r="AD434" s="11">
        <v>4967.5990000000002</v>
      </c>
      <c r="AE434" s="11">
        <v>1584.046</v>
      </c>
      <c r="AF434" s="11">
        <v>456.68299999999999</v>
      </c>
      <c r="AG434" s="11">
        <v>26.37</v>
      </c>
      <c r="AH434" s="11">
        <v>0</v>
      </c>
      <c r="AI434" s="11">
        <v>2067.0990000000002</v>
      </c>
      <c r="AJ434" s="13">
        <v>1464.21</v>
      </c>
      <c r="AK434" s="13">
        <v>3462.1959999999999</v>
      </c>
      <c r="AL434" s="13">
        <v>41.192999999999998</v>
      </c>
      <c r="AM434" s="13">
        <v>0</v>
      </c>
      <c r="AN434" s="13">
        <v>4967.5990000000002</v>
      </c>
      <c r="AO434" s="13">
        <v>1584.046</v>
      </c>
      <c r="AP434" s="13">
        <v>456.68299999999999</v>
      </c>
      <c r="AQ434" s="13">
        <v>26.37</v>
      </c>
      <c r="AR434" s="13">
        <v>0</v>
      </c>
      <c r="AS434" s="13">
        <v>2067.0990000000002</v>
      </c>
      <c r="AT434" s="15">
        <v>22.757000000000001</v>
      </c>
      <c r="AU434" s="15">
        <v>11.606</v>
      </c>
      <c r="AV434" s="15">
        <v>13.385</v>
      </c>
      <c r="AW434" s="15" t="s">
        <v>25</v>
      </c>
      <c r="AX434" s="10" t="s">
        <v>6</v>
      </c>
      <c r="AY434" s="10" t="str">
        <f>IFERROR(VLOOKUP(B434,Sales!$B$4:$H$2834,7,FALSE),"Not Found")</f>
        <v>Investor Owned</v>
      </c>
      <c r="AZ434" s="30">
        <f>IFERROR(SUMIFS(Sales!$K$4:$K$2834,Sales!$B$4:$B$2834,$B434,Sales!$G$4:$G$2834,$D434),"")</f>
        <v>2548798</v>
      </c>
      <c r="BA434" s="30">
        <f>IFERROR(SUMIFS(Sales!$N$4:$N$2834,Sales!$B$4:$B$2834,$B434,Sales!$G$4:$G$2834,$D434),"")</f>
        <v>2042026</v>
      </c>
      <c r="BB434" s="30">
        <f>IFERROR(SUMIFS(Sales!$Q$4:$Q$2834,Sales!$B$4:$B$2834,$B434,Sales!$G$4:$G$2834,$D434),"")</f>
        <v>870793</v>
      </c>
      <c r="BC434" s="30">
        <f t="shared" si="205"/>
        <v>5461617</v>
      </c>
      <c r="BD434" s="33"/>
      <c r="BE434" s="35">
        <f t="shared" si="206"/>
        <v>1.4131531804403488E-2</v>
      </c>
      <c r="BF434" s="35">
        <f t="shared" si="207"/>
        <v>1.0080359407764642E-2</v>
      </c>
      <c r="BG434" s="35">
        <f t="shared" si="208"/>
        <v>2.7893540715187191E-4</v>
      </c>
      <c r="BH434" s="35">
        <f t="shared" si="209"/>
        <v>1.0408212622745241E-2</v>
      </c>
      <c r="BJ434" s="31">
        <f>IFERROR(SUMIFS(Sales!$J$4:$J$2834,Sales!$B$4:$B$2834,$B434,Sales!$G$4:$G$2834,$D434),"")</f>
        <v>252082</v>
      </c>
      <c r="BK434" s="31">
        <f>IFERROR(SUMIFS(Sales!$M$4:$M$2834,Sales!$B$4:$B$2834,$B434,Sales!$G$4:$G$2834,$D434),"")</f>
        <v>224036.3</v>
      </c>
      <c r="BL434" s="31">
        <f>IFERROR(SUMIFS(Sales!$P$4:$P$2834,Sales!$B$4:$B$2834,$B434,Sales!$G$4:$G$2834,$D434),"")</f>
        <v>59984.5</v>
      </c>
      <c r="BM434" s="31">
        <f t="shared" si="210"/>
        <v>536102.80000000005</v>
      </c>
      <c r="BP434" s="36">
        <f t="shared" si="211"/>
        <v>0.48034351445547879</v>
      </c>
      <c r="BQ434" s="36">
        <f t="shared" si="212"/>
        <v>0.51965648554452115</v>
      </c>
      <c r="BR434" s="36">
        <f t="shared" si="213"/>
        <v>0.87882603083150346</v>
      </c>
      <c r="BS434" s="36">
        <f t="shared" si="214"/>
        <v>0.12117396916849661</v>
      </c>
      <c r="BV434" s="38">
        <f t="shared" si="233"/>
        <v>1.9725659698728677E-3</v>
      </c>
      <c r="BW434" s="37">
        <f t="shared" si="234"/>
        <v>1.7335423218566674E-3</v>
      </c>
      <c r="BX434" s="37">
        <f t="shared" si="235"/>
        <v>2.3902364801620048E-4</v>
      </c>
      <c r="CB434" s="38">
        <f t="shared" si="236"/>
        <v>3.6087679474447357E-3</v>
      </c>
      <c r="CC434" s="37">
        <f t="shared" si="237"/>
        <v>1.7334482787298888E-3</v>
      </c>
      <c r="CD434" s="37">
        <f t="shared" si="238"/>
        <v>1.8753196687148466E-3</v>
      </c>
    </row>
    <row r="435" spans="1:82" x14ac:dyDescent="0.35">
      <c r="A435" s="8">
        <v>2020</v>
      </c>
      <c r="B435" s="9">
        <v>20187</v>
      </c>
      <c r="C435" s="10" t="s">
        <v>600</v>
      </c>
      <c r="D435" s="10" t="s">
        <v>98</v>
      </c>
      <c r="E435" s="10" t="s">
        <v>54</v>
      </c>
      <c r="F435" s="11">
        <v>96.04</v>
      </c>
      <c r="G435" s="11">
        <v>1261.7940000000001</v>
      </c>
      <c r="H435" s="11">
        <v>991.40899999999999</v>
      </c>
      <c r="I435" s="11" t="s">
        <v>25</v>
      </c>
      <c r="J435" s="11">
        <v>2349.2429999999999</v>
      </c>
      <c r="K435" s="12">
        <v>2.8000000000000001E-2</v>
      </c>
      <c r="L435" s="12">
        <v>0.17499999999999999</v>
      </c>
      <c r="M435" s="12">
        <v>0.13700000000000001</v>
      </c>
      <c r="N435" s="12" t="s">
        <v>25</v>
      </c>
      <c r="O435" s="12">
        <v>0.34</v>
      </c>
      <c r="P435" s="13">
        <v>1636.229</v>
      </c>
      <c r="Q435" s="13">
        <v>15580.682000000001</v>
      </c>
      <c r="R435" s="13">
        <v>12241.964</v>
      </c>
      <c r="S435" s="13" t="s">
        <v>25</v>
      </c>
      <c r="T435" s="13">
        <v>29458.875</v>
      </c>
      <c r="U435" s="14">
        <v>2.8000000000000001E-2</v>
      </c>
      <c r="V435" s="14">
        <v>0.17499999999999999</v>
      </c>
      <c r="W435" s="14">
        <v>0.13700000000000001</v>
      </c>
      <c r="X435" s="14" t="s">
        <v>25</v>
      </c>
      <c r="Y435" s="14">
        <v>0.34</v>
      </c>
      <c r="Z435" s="11">
        <v>22.454999999999998</v>
      </c>
      <c r="AA435" s="11">
        <v>44.298999999999999</v>
      </c>
      <c r="AB435" s="11">
        <v>34.805999999999997</v>
      </c>
      <c r="AC435" s="11" t="s">
        <v>25</v>
      </c>
      <c r="AD435" s="11">
        <v>101.56</v>
      </c>
      <c r="AE435" s="11">
        <v>11.452</v>
      </c>
      <c r="AF435" s="11">
        <v>22.591999999999999</v>
      </c>
      <c r="AG435" s="11">
        <v>17.751000000000001</v>
      </c>
      <c r="AH435" s="11" t="s">
        <v>25</v>
      </c>
      <c r="AI435" s="11">
        <v>51.795000000000002</v>
      </c>
      <c r="AJ435" s="13">
        <v>22.454999999999998</v>
      </c>
      <c r="AK435" s="13">
        <v>44.298999999999999</v>
      </c>
      <c r="AL435" s="13">
        <v>34.805999999999997</v>
      </c>
      <c r="AM435" s="13" t="s">
        <v>25</v>
      </c>
      <c r="AN435" s="13">
        <v>101.56</v>
      </c>
      <c r="AO435" s="13">
        <v>11.452</v>
      </c>
      <c r="AP435" s="13">
        <v>22.591999999999999</v>
      </c>
      <c r="AQ435" s="13">
        <v>17.751000000000001</v>
      </c>
      <c r="AR435" s="13" t="s">
        <v>25</v>
      </c>
      <c r="AS435" s="13">
        <v>51.795000000000002</v>
      </c>
      <c r="AT435" s="15">
        <v>17.036999999999999</v>
      </c>
      <c r="AU435" s="15">
        <v>12.348000000000001</v>
      </c>
      <c r="AV435" s="15">
        <v>12.348000000000001</v>
      </c>
      <c r="AW435" s="15" t="s">
        <v>25</v>
      </c>
      <c r="AX435" s="10" t="s">
        <v>6</v>
      </c>
      <c r="AY435" s="10" t="str">
        <f>IFERROR(VLOOKUP(B435,Sales!$B$4:$H$2834,7,FALSE),"Not Found")</f>
        <v>Municipal</v>
      </c>
      <c r="AZ435" s="30">
        <f>IFERROR(SUMIFS(Sales!$K$4:$K$2834,Sales!$B$4:$B$2834,$B435,Sales!$G$4:$G$2834,$D435),"")</f>
        <v>121265</v>
      </c>
      <c r="BA435" s="30">
        <f>IFERROR(SUMIFS(Sales!$N$4:$N$2834,Sales!$B$4:$B$2834,$B435,Sales!$G$4:$G$2834,$D435),"")</f>
        <v>124165</v>
      </c>
      <c r="BB435" s="30">
        <f>IFERROR(SUMIFS(Sales!$Q$4:$Q$2834,Sales!$B$4:$B$2834,$B435,Sales!$G$4:$G$2834,$D435),"")</f>
        <v>127836</v>
      </c>
      <c r="BC435" s="30">
        <f t="shared" si="205"/>
        <v>373266</v>
      </c>
      <c r="BD435" s="33"/>
      <c r="BE435" s="35">
        <f t="shared" si="206"/>
        <v>7.9198449676328711E-4</v>
      </c>
      <c r="BF435" s="35">
        <f t="shared" si="207"/>
        <v>1.0162235734707849E-2</v>
      </c>
      <c r="BG435" s="35">
        <f t="shared" si="208"/>
        <v>7.7553193153728217E-3</v>
      </c>
      <c r="BH435" s="35">
        <f t="shared" si="209"/>
        <v>6.2937503013936443E-3</v>
      </c>
      <c r="BJ435" s="31">
        <f>IFERROR(SUMIFS(Sales!$J$4:$J$2834,Sales!$B$4:$B$2834,$B435,Sales!$G$4:$G$2834,$D435),"")</f>
        <v>10870</v>
      </c>
      <c r="BK435" s="31">
        <f>IFERROR(SUMIFS(Sales!$M$4:$M$2834,Sales!$B$4:$B$2834,$B435,Sales!$G$4:$G$2834,$D435),"")</f>
        <v>10221</v>
      </c>
      <c r="BL435" s="31">
        <f>IFERROR(SUMIFS(Sales!$P$4:$P$2834,Sales!$B$4:$B$2834,$B435,Sales!$G$4:$G$2834,$D435),"")</f>
        <v>8914</v>
      </c>
      <c r="BM435" s="31">
        <f t="shared" si="210"/>
        <v>30005</v>
      </c>
      <c r="BP435" s="36">
        <f t="shared" si="211"/>
        <v>0.66225263219984076</v>
      </c>
      <c r="BQ435" s="36">
        <f t="shared" si="212"/>
        <v>0.33774736780015929</v>
      </c>
      <c r="BR435" s="36">
        <f t="shared" si="213"/>
        <v>0.66225470497622396</v>
      </c>
      <c r="BS435" s="36">
        <f t="shared" si="214"/>
        <v>0.33774529502377609</v>
      </c>
    </row>
    <row r="436" spans="1:82" x14ac:dyDescent="0.35">
      <c r="A436" s="8">
        <v>2020</v>
      </c>
      <c r="B436" s="9">
        <v>20387</v>
      </c>
      <c r="C436" s="10" t="s">
        <v>601</v>
      </c>
      <c r="D436" s="10" t="s">
        <v>197</v>
      </c>
      <c r="E436" s="10" t="s">
        <v>45</v>
      </c>
      <c r="F436" s="11">
        <v>55732.872000000003</v>
      </c>
      <c r="G436" s="11">
        <v>20640.116999999998</v>
      </c>
      <c r="H436" s="11">
        <v>6718.62</v>
      </c>
      <c r="I436" s="11">
        <v>0</v>
      </c>
      <c r="J436" s="11">
        <v>83091.608999999997</v>
      </c>
      <c r="K436" s="12">
        <v>7.0430000000000001</v>
      </c>
      <c r="L436" s="12">
        <v>3.2519999999999998</v>
      </c>
      <c r="M436" s="12">
        <v>1.016</v>
      </c>
      <c r="N436" s="12">
        <v>0</v>
      </c>
      <c r="O436" s="12">
        <v>11.311</v>
      </c>
      <c r="P436" s="13">
        <v>206831.299</v>
      </c>
      <c r="Q436" s="13">
        <v>305010.92</v>
      </c>
      <c r="R436" s="13">
        <v>99806.679000000004</v>
      </c>
      <c r="S436" s="13">
        <v>0</v>
      </c>
      <c r="T436" s="13">
        <v>611648.89800000004</v>
      </c>
      <c r="U436" s="14">
        <v>7.0430000000000001</v>
      </c>
      <c r="V436" s="14">
        <v>3.2519999999999998</v>
      </c>
      <c r="W436" s="14">
        <v>1.016</v>
      </c>
      <c r="X436" s="14">
        <v>0</v>
      </c>
      <c r="Y436" s="14">
        <v>11.311</v>
      </c>
      <c r="Z436" s="11">
        <v>2480.0549999999998</v>
      </c>
      <c r="AA436" s="11">
        <v>793.072</v>
      </c>
      <c r="AB436" s="11">
        <v>618.86599999999999</v>
      </c>
      <c r="AC436" s="11">
        <v>0</v>
      </c>
      <c r="AD436" s="11">
        <v>3891.9929999999999</v>
      </c>
      <c r="AE436" s="11">
        <v>6269.7889999999998</v>
      </c>
      <c r="AF436" s="11">
        <v>1644.45</v>
      </c>
      <c r="AG436" s="11">
        <v>652.76099999999997</v>
      </c>
      <c r="AH436" s="11">
        <v>0</v>
      </c>
      <c r="AI436" s="11">
        <v>8567</v>
      </c>
      <c r="AJ436" s="13">
        <v>2480.0549999999998</v>
      </c>
      <c r="AK436" s="13">
        <v>793.072</v>
      </c>
      <c r="AL436" s="13">
        <v>618.86599999999999</v>
      </c>
      <c r="AM436" s="13">
        <v>0</v>
      </c>
      <c r="AN436" s="13">
        <v>3891.9929999999999</v>
      </c>
      <c r="AO436" s="13">
        <v>6269.7889999999998</v>
      </c>
      <c r="AP436" s="13">
        <v>1644.45</v>
      </c>
      <c r="AQ436" s="13">
        <v>652.76099999999997</v>
      </c>
      <c r="AR436" s="13">
        <v>0</v>
      </c>
      <c r="AS436" s="13">
        <v>8567</v>
      </c>
      <c r="AT436" s="15">
        <v>3.7109999999999999</v>
      </c>
      <c r="AU436" s="15">
        <v>14.778</v>
      </c>
      <c r="AV436" s="15">
        <v>14.855</v>
      </c>
      <c r="AW436" s="15">
        <v>0</v>
      </c>
      <c r="AX436" s="10" t="s">
        <v>366</v>
      </c>
      <c r="AY436" s="10" t="str">
        <f>IFERROR(VLOOKUP(B436,Sales!$B$4:$H$2834,7,FALSE),"Not Found")</f>
        <v>Investor Owned</v>
      </c>
      <c r="AZ436" s="30">
        <f>IFERROR(SUMIFS(Sales!$K$4:$K$2834,Sales!$B$4:$B$2834,$B436,Sales!$G$4:$G$2834,$D436),"")</f>
        <v>7177880</v>
      </c>
      <c r="BA436" s="30">
        <f>IFERROR(SUMIFS(Sales!$N$4:$N$2834,Sales!$B$4:$B$2834,$B436,Sales!$G$4:$G$2834,$D436),"")</f>
        <v>2594471</v>
      </c>
      <c r="BB436" s="30">
        <f>IFERROR(SUMIFS(Sales!$Q$4:$Q$2834,Sales!$B$4:$B$2834,$B436,Sales!$G$4:$G$2834,$D436),"")</f>
        <v>9094327</v>
      </c>
      <c r="BC436" s="30">
        <f t="shared" si="205"/>
        <v>18866678</v>
      </c>
      <c r="BD436" s="33"/>
      <c r="BE436" s="35">
        <f t="shared" si="206"/>
        <v>7.7645310314466117E-3</v>
      </c>
      <c r="BF436" s="35">
        <f t="shared" si="207"/>
        <v>7.9554240536895571E-3</v>
      </c>
      <c r="BG436" s="35">
        <f t="shared" si="208"/>
        <v>7.3877044447599033E-4</v>
      </c>
      <c r="BH436" s="35">
        <f t="shared" si="209"/>
        <v>4.4041462413255796E-3</v>
      </c>
      <c r="BJ436" s="31">
        <f>IFERROR(SUMIFS(Sales!$J$4:$J$2834,Sales!$B$4:$B$2834,$B436,Sales!$G$4:$G$2834,$D436),"")</f>
        <v>671838.5</v>
      </c>
      <c r="BK436" s="31">
        <f>IFERROR(SUMIFS(Sales!$M$4:$M$2834,Sales!$B$4:$B$2834,$B436,Sales!$G$4:$G$2834,$D436),"")</f>
        <v>137846.1</v>
      </c>
      <c r="BL436" s="31">
        <f>IFERROR(SUMIFS(Sales!$P$4:$P$2834,Sales!$B$4:$B$2834,$B436,Sales!$G$4:$G$2834,$D436),"")</f>
        <v>101887.4</v>
      </c>
      <c r="BM436" s="31">
        <f t="shared" si="210"/>
        <v>911572</v>
      </c>
      <c r="BP436" s="36">
        <f t="shared" si="211"/>
        <v>0.28343991047154671</v>
      </c>
      <c r="BQ436" s="36">
        <f t="shared" si="212"/>
        <v>0.7165600895284534</v>
      </c>
      <c r="BR436" s="36">
        <f t="shared" si="213"/>
        <v>0.38066359695984175</v>
      </c>
      <c r="BS436" s="36">
        <f t="shared" si="214"/>
        <v>0.61933640304015836</v>
      </c>
      <c r="BV436" s="38">
        <f>IFERROR((G436+H436)/$BV$3,"")</f>
        <v>2.5911683488570674E-3</v>
      </c>
      <c r="BW436" s="37">
        <f>IFERROR(BR436*BV436,"")</f>
        <v>9.8636346400442524E-4</v>
      </c>
      <c r="BX436" s="37">
        <f>IFERROR(BS436*BV436,"")</f>
        <v>1.6048048848526424E-3</v>
      </c>
      <c r="CB436" s="38">
        <f>IFERROR((F436)/$CB$3,"")</f>
        <v>5.5840040205161747E-3</v>
      </c>
      <c r="CC436" s="37">
        <f>IFERROR(BP436*CB436,"")</f>
        <v>1.5827295996478615E-3</v>
      </c>
      <c r="CD436" s="37">
        <f>IFERROR(BQ436*CB436,"")</f>
        <v>4.0012744208683141E-3</v>
      </c>
    </row>
    <row r="437" spans="1:82" ht="51" x14ac:dyDescent="0.35">
      <c r="A437" s="8">
        <v>2020</v>
      </c>
      <c r="B437" s="9">
        <v>20401</v>
      </c>
      <c r="C437" s="10" t="s">
        <v>602</v>
      </c>
      <c r="D437" s="10" t="s">
        <v>98</v>
      </c>
      <c r="E437" s="10" t="s">
        <v>54</v>
      </c>
      <c r="F437" s="11">
        <v>2.7E-2</v>
      </c>
      <c r="G437" s="11">
        <v>447</v>
      </c>
      <c r="H437" s="11" t="s">
        <v>25</v>
      </c>
      <c r="I437" s="11" t="s">
        <v>25</v>
      </c>
      <c r="J437" s="11">
        <v>447.02699999999999</v>
      </c>
      <c r="K437" s="12">
        <v>0.08</v>
      </c>
      <c r="L437" s="12">
        <v>0.1</v>
      </c>
      <c r="M437" s="12" t="s">
        <v>25</v>
      </c>
      <c r="N437" s="12" t="s">
        <v>25</v>
      </c>
      <c r="O437" s="12">
        <v>0.18</v>
      </c>
      <c r="P437" s="13">
        <v>0.40500000000000003</v>
      </c>
      <c r="Q437" s="13">
        <v>6705</v>
      </c>
      <c r="R437" s="13" t="s">
        <v>25</v>
      </c>
      <c r="S437" s="13" t="s">
        <v>25</v>
      </c>
      <c r="T437" s="13">
        <v>6705.4049999999997</v>
      </c>
      <c r="U437" s="14">
        <v>0.08</v>
      </c>
      <c r="V437" s="14">
        <v>0.1</v>
      </c>
      <c r="W437" s="14" t="s">
        <v>25</v>
      </c>
      <c r="X437" s="14" t="s">
        <v>25</v>
      </c>
      <c r="Y437" s="14">
        <v>0.18</v>
      </c>
      <c r="Z437" s="11">
        <v>3.7749999999999999</v>
      </c>
      <c r="AA437" s="11">
        <v>6.27</v>
      </c>
      <c r="AB437" s="11" t="s">
        <v>25</v>
      </c>
      <c r="AC437" s="11" t="s">
        <v>25</v>
      </c>
      <c r="AD437" s="11">
        <v>10.045</v>
      </c>
      <c r="AE437" s="11">
        <v>0</v>
      </c>
      <c r="AF437" s="11">
        <v>0</v>
      </c>
      <c r="AG437" s="11" t="s">
        <v>25</v>
      </c>
      <c r="AH437" s="11" t="s">
        <v>25</v>
      </c>
      <c r="AI437" s="11">
        <v>0</v>
      </c>
      <c r="AJ437" s="13">
        <v>3.7749999999999999</v>
      </c>
      <c r="AK437" s="13">
        <v>6.27</v>
      </c>
      <c r="AL437" s="13" t="s">
        <v>25</v>
      </c>
      <c r="AM437" s="13" t="s">
        <v>25</v>
      </c>
      <c r="AN437" s="13">
        <v>10.045</v>
      </c>
      <c r="AO437" s="13">
        <v>0</v>
      </c>
      <c r="AP437" s="13">
        <v>0</v>
      </c>
      <c r="AQ437" s="13" t="s">
        <v>25</v>
      </c>
      <c r="AR437" s="13" t="s">
        <v>25</v>
      </c>
      <c r="AS437" s="13">
        <v>0</v>
      </c>
      <c r="AT437" s="15">
        <v>15</v>
      </c>
      <c r="AU437" s="15">
        <v>14</v>
      </c>
      <c r="AV437" s="15" t="s">
        <v>25</v>
      </c>
      <c r="AW437" s="15" t="s">
        <v>25</v>
      </c>
      <c r="AX437" s="10" t="s">
        <v>603</v>
      </c>
      <c r="AY437" s="10" t="str">
        <f>IFERROR(VLOOKUP(B437,Sales!$B$4:$H$2834,7,FALSE),"Not Found")</f>
        <v>Cooperative</v>
      </c>
      <c r="AZ437" s="30">
        <f>IFERROR(SUMIFS(Sales!$K$4:$K$2834,Sales!$B$4:$B$2834,$B437,Sales!$G$4:$G$2834,$D437),"")</f>
        <v>177811</v>
      </c>
      <c r="BA437" s="30">
        <f>IFERROR(SUMIFS(Sales!$N$4:$N$2834,Sales!$B$4:$B$2834,$B437,Sales!$G$4:$G$2834,$D437),"")</f>
        <v>91588</v>
      </c>
      <c r="BB437" s="30">
        <f>IFERROR(SUMIFS(Sales!$Q$4:$Q$2834,Sales!$B$4:$B$2834,$B437,Sales!$G$4:$G$2834,$D437),"")</f>
        <v>27240</v>
      </c>
      <c r="BC437" s="30">
        <f t="shared" si="205"/>
        <v>296639</v>
      </c>
      <c r="BD437" s="33"/>
      <c r="BE437" s="35">
        <f t="shared" si="206"/>
        <v>1.5184662366220314E-7</v>
      </c>
      <c r="BF437" s="35">
        <f t="shared" si="207"/>
        <v>4.8805520373848103E-3</v>
      </c>
      <c r="BG437" s="35" t="str">
        <f t="shared" si="208"/>
        <v/>
      </c>
      <c r="BH437" s="35">
        <f t="shared" si="209"/>
        <v>1.5069731222125209E-3</v>
      </c>
      <c r="BJ437" s="31">
        <f>IFERROR(SUMIFS(Sales!$J$4:$J$2834,Sales!$B$4:$B$2834,$B437,Sales!$G$4:$G$2834,$D437),"")</f>
        <v>23874</v>
      </c>
      <c r="BK437" s="31">
        <f>IFERROR(SUMIFS(Sales!$M$4:$M$2834,Sales!$B$4:$B$2834,$B437,Sales!$G$4:$G$2834,$D437),"")</f>
        <v>11758</v>
      </c>
      <c r="BL437" s="31">
        <f>IFERROR(SUMIFS(Sales!$P$4:$P$2834,Sales!$B$4:$B$2834,$B437,Sales!$G$4:$G$2834,$D437),"")</f>
        <v>2772</v>
      </c>
      <c r="BM437" s="31">
        <f t="shared" si="210"/>
        <v>38404</v>
      </c>
      <c r="BP437" s="36">
        <f t="shared" si="211"/>
        <v>1</v>
      </c>
      <c r="BQ437" s="36">
        <f t="shared" si="212"/>
        <v>0</v>
      </c>
      <c r="BR437" s="36" t="str">
        <f t="shared" si="213"/>
        <v/>
      </c>
      <c r="BS437" s="36" t="str">
        <f t="shared" si="214"/>
        <v/>
      </c>
    </row>
    <row r="438" spans="1:82" x14ac:dyDescent="0.35">
      <c r="A438" s="8">
        <v>2020</v>
      </c>
      <c r="B438" s="9">
        <v>20404</v>
      </c>
      <c r="C438" s="10" t="s">
        <v>604</v>
      </c>
      <c r="D438" s="10" t="s">
        <v>59</v>
      </c>
      <c r="E438" s="10" t="s">
        <v>60</v>
      </c>
      <c r="F438" s="11">
        <v>3533</v>
      </c>
      <c r="G438" s="11">
        <v>9235</v>
      </c>
      <c r="H438" s="11">
        <v>0</v>
      </c>
      <c r="I438" s="11">
        <v>0</v>
      </c>
      <c r="J438" s="11">
        <v>12768</v>
      </c>
      <c r="K438" s="12">
        <v>1.8</v>
      </c>
      <c r="L438" s="12">
        <v>4</v>
      </c>
      <c r="M438" s="12">
        <v>0</v>
      </c>
      <c r="N438" s="12">
        <v>0</v>
      </c>
      <c r="O438" s="12">
        <v>5.8</v>
      </c>
      <c r="P438" s="13">
        <v>80286</v>
      </c>
      <c r="Q438" s="13">
        <v>136027</v>
      </c>
      <c r="R438" s="13">
        <v>0</v>
      </c>
      <c r="S438" s="13">
        <v>0</v>
      </c>
      <c r="T438" s="13">
        <v>216313</v>
      </c>
      <c r="U438" s="14">
        <v>1.8</v>
      </c>
      <c r="V438" s="14">
        <v>4</v>
      </c>
      <c r="W438" s="14">
        <v>0</v>
      </c>
      <c r="X438" s="14">
        <v>0</v>
      </c>
      <c r="Y438" s="14">
        <v>5.8</v>
      </c>
      <c r="Z438" s="11">
        <v>1372</v>
      </c>
      <c r="AA438" s="11">
        <v>1428</v>
      </c>
      <c r="AB438" s="11">
        <v>0</v>
      </c>
      <c r="AC438" s="11">
        <v>0</v>
      </c>
      <c r="AD438" s="11">
        <v>2800</v>
      </c>
      <c r="AE438" s="11">
        <v>210</v>
      </c>
      <c r="AF438" s="11">
        <v>237</v>
      </c>
      <c r="AG438" s="11">
        <v>0</v>
      </c>
      <c r="AH438" s="11">
        <v>0</v>
      </c>
      <c r="AI438" s="11">
        <v>447</v>
      </c>
      <c r="AJ438" s="13">
        <v>1372</v>
      </c>
      <c r="AK438" s="13">
        <v>1428</v>
      </c>
      <c r="AL438" s="13">
        <v>0</v>
      </c>
      <c r="AM438" s="13">
        <v>0</v>
      </c>
      <c r="AN438" s="13">
        <v>2800</v>
      </c>
      <c r="AO438" s="13">
        <v>210</v>
      </c>
      <c r="AP438" s="13">
        <v>237</v>
      </c>
      <c r="AQ438" s="13">
        <v>0</v>
      </c>
      <c r="AR438" s="13">
        <v>0</v>
      </c>
      <c r="AS438" s="13">
        <v>447</v>
      </c>
      <c r="AT438" s="15">
        <v>22.7</v>
      </c>
      <c r="AU438" s="15">
        <v>14.7</v>
      </c>
      <c r="AV438" s="15">
        <v>0</v>
      </c>
      <c r="AW438" s="15">
        <v>0</v>
      </c>
      <c r="AX438" s="10" t="s">
        <v>6</v>
      </c>
      <c r="AY438" s="10" t="str">
        <f>IFERROR(VLOOKUP(B438,Sales!$B$4:$H$2834,7,FALSE),"Not Found")</f>
        <v>Not Found</v>
      </c>
      <c r="AZ438" s="30">
        <f>IFERROR(SUMIFS(Sales!$K$4:$K$2834,Sales!$B$4:$B$2834,$B438,Sales!$G$4:$G$2834,$D438),"")</f>
        <v>0</v>
      </c>
      <c r="BA438" s="30">
        <f>IFERROR(SUMIFS(Sales!$N$4:$N$2834,Sales!$B$4:$B$2834,$B438,Sales!$G$4:$G$2834,$D438),"")</f>
        <v>0</v>
      </c>
      <c r="BB438" s="30">
        <f>IFERROR(SUMIFS(Sales!$Q$4:$Q$2834,Sales!$B$4:$B$2834,$B438,Sales!$G$4:$G$2834,$D438),"")</f>
        <v>0</v>
      </c>
      <c r="BC438" s="30">
        <f t="shared" si="205"/>
        <v>0</v>
      </c>
      <c r="BD438" s="33"/>
      <c r="BE438" s="35" t="str">
        <f t="shared" si="206"/>
        <v/>
      </c>
      <c r="BF438" s="35" t="str">
        <f t="shared" si="207"/>
        <v/>
      </c>
      <c r="BG438" s="35" t="str">
        <f t="shared" si="208"/>
        <v/>
      </c>
      <c r="BH438" s="35" t="str">
        <f t="shared" si="209"/>
        <v/>
      </c>
      <c r="BJ438" s="31">
        <f>IFERROR(SUMIFS(Sales!$J$4:$J$2834,Sales!$B$4:$B$2834,$B438,Sales!$G$4:$G$2834,$D438),"")</f>
        <v>0</v>
      </c>
      <c r="BK438" s="31">
        <f>IFERROR(SUMIFS(Sales!$M$4:$M$2834,Sales!$B$4:$B$2834,$B438,Sales!$G$4:$G$2834,$D438),"")</f>
        <v>0</v>
      </c>
      <c r="BL438" s="31">
        <f>IFERROR(SUMIFS(Sales!$P$4:$P$2834,Sales!$B$4:$B$2834,$B438,Sales!$G$4:$G$2834,$D438),"")</f>
        <v>0</v>
      </c>
      <c r="BM438" s="31">
        <f t="shared" si="210"/>
        <v>0</v>
      </c>
      <c r="BP438" s="36">
        <f t="shared" si="211"/>
        <v>0.86725663716814161</v>
      </c>
      <c r="BQ438" s="36">
        <f t="shared" si="212"/>
        <v>0.13274336283185842</v>
      </c>
      <c r="BR438" s="36">
        <f t="shared" si="213"/>
        <v>0.85765765765765767</v>
      </c>
      <c r="BS438" s="36">
        <f t="shared" si="214"/>
        <v>0.14234234234234233</v>
      </c>
    </row>
    <row r="439" spans="1:82" x14ac:dyDescent="0.35">
      <c r="A439" s="8">
        <v>2020</v>
      </c>
      <c r="B439" s="9">
        <v>20477</v>
      </c>
      <c r="C439" s="10" t="s">
        <v>605</v>
      </c>
      <c r="D439" s="10" t="s">
        <v>143</v>
      </c>
      <c r="E439" s="10" t="s">
        <v>45</v>
      </c>
      <c r="F439" s="11" t="s">
        <v>25</v>
      </c>
      <c r="G439" s="11">
        <v>1510</v>
      </c>
      <c r="H439" s="11" t="s">
        <v>25</v>
      </c>
      <c r="I439" s="11" t="s">
        <v>25</v>
      </c>
      <c r="J439" s="11">
        <v>1510</v>
      </c>
      <c r="K439" s="12" t="s">
        <v>25</v>
      </c>
      <c r="L439" s="12">
        <v>0.26900000000000002</v>
      </c>
      <c r="M439" s="12" t="s">
        <v>25</v>
      </c>
      <c r="N439" s="12" t="s">
        <v>25</v>
      </c>
      <c r="O439" s="12">
        <v>0.26900000000000002</v>
      </c>
      <c r="P439" s="13" t="s">
        <v>25</v>
      </c>
      <c r="Q439" s="13">
        <v>7550</v>
      </c>
      <c r="R439" s="13" t="s">
        <v>25</v>
      </c>
      <c r="S439" s="13" t="s">
        <v>25</v>
      </c>
      <c r="T439" s="13">
        <v>7550</v>
      </c>
      <c r="U439" s="14" t="s">
        <v>25</v>
      </c>
      <c r="V439" s="14">
        <v>0.26900000000000002</v>
      </c>
      <c r="W439" s="14" t="s">
        <v>25</v>
      </c>
      <c r="X439" s="14" t="s">
        <v>25</v>
      </c>
      <c r="Y439" s="14">
        <v>0.26900000000000002</v>
      </c>
      <c r="Z439" s="11" t="s">
        <v>25</v>
      </c>
      <c r="AA439" s="11">
        <v>81.7</v>
      </c>
      <c r="AB439" s="11" t="s">
        <v>25</v>
      </c>
      <c r="AC439" s="11" t="s">
        <v>25</v>
      </c>
      <c r="AD439" s="11">
        <v>81.7</v>
      </c>
      <c r="AE439" s="11" t="s">
        <v>25</v>
      </c>
      <c r="AF439" s="11">
        <v>59.2</v>
      </c>
      <c r="AG439" s="11" t="s">
        <v>25</v>
      </c>
      <c r="AH439" s="11" t="s">
        <v>25</v>
      </c>
      <c r="AI439" s="11">
        <v>59.2</v>
      </c>
      <c r="AJ439" s="13" t="s">
        <v>25</v>
      </c>
      <c r="AK439" s="13">
        <v>81.7</v>
      </c>
      <c r="AL439" s="13" t="s">
        <v>25</v>
      </c>
      <c r="AM439" s="13" t="s">
        <v>25</v>
      </c>
      <c r="AN439" s="13">
        <v>81.7</v>
      </c>
      <c r="AO439" s="13" t="s">
        <v>25</v>
      </c>
      <c r="AP439" s="13">
        <v>59.2</v>
      </c>
      <c r="AQ439" s="13" t="s">
        <v>25</v>
      </c>
      <c r="AR439" s="13" t="s">
        <v>25</v>
      </c>
      <c r="AS439" s="13">
        <v>59.2</v>
      </c>
      <c r="AT439" s="15" t="s">
        <v>25</v>
      </c>
      <c r="AU439" s="15">
        <v>14.1</v>
      </c>
      <c r="AV439" s="15" t="s">
        <v>25</v>
      </c>
      <c r="AW439" s="15" t="s">
        <v>25</v>
      </c>
      <c r="AX439" s="10" t="s">
        <v>6</v>
      </c>
      <c r="AY439" s="10" t="str">
        <f>IFERROR(VLOOKUP(B439,Sales!$B$4:$H$2834,7,FALSE),"Not Found")</f>
        <v>Municipal</v>
      </c>
      <c r="AZ439" s="30">
        <f>IFERROR(SUMIFS(Sales!$K$4:$K$2834,Sales!$B$4:$B$2834,$B439,Sales!$G$4:$G$2834,$D439),"")</f>
        <v>172051</v>
      </c>
      <c r="BA439" s="30">
        <f>IFERROR(SUMIFS(Sales!$N$4:$N$2834,Sales!$B$4:$B$2834,$B439,Sales!$G$4:$G$2834,$D439),"")</f>
        <v>213765</v>
      </c>
      <c r="BB439" s="30">
        <f>IFERROR(SUMIFS(Sales!$Q$4:$Q$2834,Sales!$B$4:$B$2834,$B439,Sales!$G$4:$G$2834,$D439),"")</f>
        <v>81810</v>
      </c>
      <c r="BC439" s="30">
        <f t="shared" si="205"/>
        <v>467626</v>
      </c>
      <c r="BD439" s="33"/>
      <c r="BE439" s="35" t="str">
        <f t="shared" si="206"/>
        <v/>
      </c>
      <c r="BF439" s="35">
        <f t="shared" si="207"/>
        <v>7.0638317778869315E-3</v>
      </c>
      <c r="BG439" s="35" t="str">
        <f t="shared" si="208"/>
        <v/>
      </c>
      <c r="BH439" s="35">
        <f t="shared" si="209"/>
        <v>3.2290762275835817E-3</v>
      </c>
      <c r="BJ439" s="31">
        <f>IFERROR(SUMIFS(Sales!$J$4:$J$2834,Sales!$B$4:$B$2834,$B439,Sales!$G$4:$G$2834,$D439),"")</f>
        <v>20545</v>
      </c>
      <c r="BK439" s="31">
        <f>IFERROR(SUMIFS(Sales!$M$4:$M$2834,Sales!$B$4:$B$2834,$B439,Sales!$G$4:$G$2834,$D439),"")</f>
        <v>22765</v>
      </c>
      <c r="BL439" s="31">
        <f>IFERROR(SUMIFS(Sales!$P$4:$P$2834,Sales!$B$4:$B$2834,$B439,Sales!$G$4:$G$2834,$D439),"")</f>
        <v>6136</v>
      </c>
      <c r="BM439" s="31">
        <f t="shared" si="210"/>
        <v>49446</v>
      </c>
      <c r="BP439" s="36" t="str">
        <f t="shared" si="211"/>
        <v/>
      </c>
      <c r="BQ439" s="36" t="str">
        <f t="shared" si="212"/>
        <v/>
      </c>
      <c r="BR439" s="36" t="str">
        <f t="shared" si="213"/>
        <v/>
      </c>
      <c r="BS439" s="36" t="str">
        <f t="shared" si="214"/>
        <v/>
      </c>
    </row>
    <row r="440" spans="1:82" x14ac:dyDescent="0.35">
      <c r="A440" s="8">
        <v>2020</v>
      </c>
      <c r="B440" s="9">
        <v>20481</v>
      </c>
      <c r="C440" s="10" t="s">
        <v>606</v>
      </c>
      <c r="D440" s="10" t="s">
        <v>139</v>
      </c>
      <c r="E440" s="10" t="s">
        <v>95</v>
      </c>
      <c r="F440" s="11">
        <v>71.8</v>
      </c>
      <c r="G440" s="11">
        <v>506.7</v>
      </c>
      <c r="H440" s="11">
        <v>634.6</v>
      </c>
      <c r="I440" s="11" t="s">
        <v>25</v>
      </c>
      <c r="J440" s="11">
        <v>1213.0999999999999</v>
      </c>
      <c r="K440" s="12">
        <v>0.05</v>
      </c>
      <c r="L440" s="12">
        <v>0.1</v>
      </c>
      <c r="M440" s="12">
        <v>0.2</v>
      </c>
      <c r="N440" s="12" t="s">
        <v>25</v>
      </c>
      <c r="O440" s="12">
        <v>0.35</v>
      </c>
      <c r="P440" s="13">
        <v>982.6</v>
      </c>
      <c r="Q440" s="13">
        <v>7602.2</v>
      </c>
      <c r="R440" s="13">
        <v>9519.2000000000007</v>
      </c>
      <c r="S440" s="13" t="s">
        <v>25</v>
      </c>
      <c r="T440" s="13">
        <v>18104</v>
      </c>
      <c r="U440" s="14">
        <v>0.05</v>
      </c>
      <c r="V440" s="14">
        <v>0.1</v>
      </c>
      <c r="W440" s="14">
        <v>0.2</v>
      </c>
      <c r="X440" s="14" t="s">
        <v>25</v>
      </c>
      <c r="Y440" s="14">
        <v>0.35</v>
      </c>
      <c r="Z440" s="11">
        <v>40.229999999999997</v>
      </c>
      <c r="AA440" s="11">
        <v>86.18</v>
      </c>
      <c r="AB440" s="11">
        <v>112.14</v>
      </c>
      <c r="AC440" s="11" t="s">
        <v>25</v>
      </c>
      <c r="AD440" s="11">
        <v>238.55</v>
      </c>
      <c r="AE440" s="11">
        <v>11.36</v>
      </c>
      <c r="AF440" s="11">
        <v>69.790000000000006</v>
      </c>
      <c r="AG440" s="11">
        <v>90.81</v>
      </c>
      <c r="AH440" s="11" t="s">
        <v>25</v>
      </c>
      <c r="AI440" s="11">
        <v>171.96</v>
      </c>
      <c r="AJ440" s="13">
        <v>40.229999999999997</v>
      </c>
      <c r="AK440" s="13">
        <v>86.18</v>
      </c>
      <c r="AL440" s="13">
        <v>112.14</v>
      </c>
      <c r="AM440" s="13" t="s">
        <v>25</v>
      </c>
      <c r="AN440" s="13">
        <v>238.55</v>
      </c>
      <c r="AO440" s="13">
        <v>11.36</v>
      </c>
      <c r="AP440" s="13">
        <v>69.790000000000006</v>
      </c>
      <c r="AQ440" s="13">
        <v>90.81</v>
      </c>
      <c r="AR440" s="13" t="s">
        <v>25</v>
      </c>
      <c r="AS440" s="13">
        <v>171.96</v>
      </c>
      <c r="AT440" s="15">
        <v>13.69</v>
      </c>
      <c r="AU440" s="15">
        <v>15</v>
      </c>
      <c r="AV440" s="15">
        <v>15</v>
      </c>
      <c r="AW440" s="15" t="s">
        <v>25</v>
      </c>
      <c r="AX440" s="10" t="s">
        <v>6</v>
      </c>
      <c r="AY440" s="10" t="str">
        <f>IFERROR(VLOOKUP(B440,Sales!$B$4:$H$2834,7,FALSE),"Not Found")</f>
        <v>Municipal</v>
      </c>
      <c r="AZ440" s="30">
        <f>IFERROR(SUMIFS(Sales!$K$4:$K$2834,Sales!$B$4:$B$2834,$B440,Sales!$G$4:$G$2834,$D440),"")</f>
        <v>133496</v>
      </c>
      <c r="BA440" s="30">
        <f>IFERROR(SUMIFS(Sales!$N$4:$N$2834,Sales!$B$4:$B$2834,$B440,Sales!$G$4:$G$2834,$D440),"")</f>
        <v>109530</v>
      </c>
      <c r="BB440" s="30">
        <f>IFERROR(SUMIFS(Sales!$Q$4:$Q$2834,Sales!$B$4:$B$2834,$B440,Sales!$G$4:$G$2834,$D440),"")</f>
        <v>111568</v>
      </c>
      <c r="BC440" s="30">
        <f t="shared" si="205"/>
        <v>354594</v>
      </c>
      <c r="BD440" s="33"/>
      <c r="BE440" s="35">
        <f t="shared" si="206"/>
        <v>5.3784383052675737E-4</v>
      </c>
      <c r="BF440" s="35">
        <f t="shared" si="207"/>
        <v>4.6261298274445353E-3</v>
      </c>
      <c r="BG440" s="35">
        <f t="shared" si="208"/>
        <v>5.6880108991825612E-3</v>
      </c>
      <c r="BH440" s="35">
        <f t="shared" si="209"/>
        <v>3.4210956756177487E-3</v>
      </c>
      <c r="BJ440" s="31">
        <f>IFERROR(SUMIFS(Sales!$J$4:$J$2834,Sales!$B$4:$B$2834,$B440,Sales!$G$4:$G$2834,$D440),"")</f>
        <v>19296</v>
      </c>
      <c r="BK440" s="31">
        <f>IFERROR(SUMIFS(Sales!$M$4:$M$2834,Sales!$B$4:$B$2834,$B440,Sales!$G$4:$G$2834,$D440),"")</f>
        <v>17282</v>
      </c>
      <c r="BL440" s="31">
        <f>IFERROR(SUMIFS(Sales!$P$4:$P$2834,Sales!$B$4:$B$2834,$B440,Sales!$G$4:$G$2834,$D440),"")</f>
        <v>14306</v>
      </c>
      <c r="BM440" s="31">
        <f t="shared" si="210"/>
        <v>50884</v>
      </c>
      <c r="BP440" s="36">
        <f t="shared" si="211"/>
        <v>0.7798022872649738</v>
      </c>
      <c r="BQ440" s="36">
        <f t="shared" si="212"/>
        <v>0.22019771273502617</v>
      </c>
      <c r="BR440" s="36">
        <f t="shared" si="213"/>
        <v>0.55254652847431174</v>
      </c>
      <c r="BS440" s="36">
        <f t="shared" si="214"/>
        <v>0.44745347152568821</v>
      </c>
    </row>
    <row r="441" spans="1:82" x14ac:dyDescent="0.35">
      <c r="A441" s="8">
        <v>2020</v>
      </c>
      <c r="B441" s="9">
        <v>20521</v>
      </c>
      <c r="C441" s="10" t="s">
        <v>607</v>
      </c>
      <c r="D441" s="10" t="s">
        <v>46</v>
      </c>
      <c r="E441" s="10" t="s">
        <v>45</v>
      </c>
      <c r="F441" s="11">
        <v>505.9</v>
      </c>
      <c r="G441" s="11">
        <v>0</v>
      </c>
      <c r="H441" s="11">
        <v>0</v>
      </c>
      <c r="I441" s="11">
        <v>0</v>
      </c>
      <c r="J441" s="11">
        <v>505.9</v>
      </c>
      <c r="K441" s="12">
        <v>0.1</v>
      </c>
      <c r="L441" s="12">
        <v>0</v>
      </c>
      <c r="M441" s="12">
        <v>0</v>
      </c>
      <c r="N441" s="12">
        <v>0</v>
      </c>
      <c r="O441" s="12">
        <v>0.1</v>
      </c>
      <c r="P441" s="13">
        <v>4025.9</v>
      </c>
      <c r="Q441" s="13">
        <v>0</v>
      </c>
      <c r="R441" s="13">
        <v>0</v>
      </c>
      <c r="S441" s="13">
        <v>0</v>
      </c>
      <c r="T441" s="13">
        <v>4025.9</v>
      </c>
      <c r="U441" s="14">
        <v>0.1</v>
      </c>
      <c r="V441" s="14">
        <v>0</v>
      </c>
      <c r="W441" s="14">
        <v>0</v>
      </c>
      <c r="X441" s="14">
        <v>0</v>
      </c>
      <c r="Y441" s="14">
        <v>0.1</v>
      </c>
      <c r="Z441" s="11">
        <v>28.2</v>
      </c>
      <c r="AA441" s="11">
        <v>0</v>
      </c>
      <c r="AB441" s="11">
        <v>0</v>
      </c>
      <c r="AC441" s="11">
        <v>0</v>
      </c>
      <c r="AD441" s="11">
        <v>28.2</v>
      </c>
      <c r="AE441" s="11">
        <v>125.4</v>
      </c>
      <c r="AF441" s="11">
        <v>0</v>
      </c>
      <c r="AG441" s="11">
        <v>0</v>
      </c>
      <c r="AH441" s="11">
        <v>0</v>
      </c>
      <c r="AI441" s="11">
        <v>125.4</v>
      </c>
      <c r="AJ441" s="13">
        <v>28.2</v>
      </c>
      <c r="AK441" s="13">
        <v>0</v>
      </c>
      <c r="AL441" s="13">
        <v>0</v>
      </c>
      <c r="AM441" s="13">
        <v>0</v>
      </c>
      <c r="AN441" s="13">
        <v>28.2</v>
      </c>
      <c r="AO441" s="13">
        <v>125.4</v>
      </c>
      <c r="AP441" s="13">
        <v>0</v>
      </c>
      <c r="AQ441" s="13">
        <v>0</v>
      </c>
      <c r="AR441" s="13">
        <v>0</v>
      </c>
      <c r="AS441" s="13">
        <v>125.4</v>
      </c>
      <c r="AT441" s="15">
        <v>8</v>
      </c>
      <c r="AU441" s="15">
        <v>0</v>
      </c>
      <c r="AV441" s="15">
        <v>0</v>
      </c>
      <c r="AW441" s="15">
        <v>0</v>
      </c>
      <c r="AX441" s="10" t="s">
        <v>6</v>
      </c>
      <c r="AY441" s="10" t="str">
        <f>IFERROR(VLOOKUP(B441,Sales!$B$4:$H$2834,7,FALSE),"Not Found")</f>
        <v>Investor Owned</v>
      </c>
      <c r="AZ441" s="30">
        <f>IFERROR(SUMIFS(Sales!$K$4:$K$2834,Sales!$B$4:$B$2834,$B441,Sales!$G$4:$G$2834,$D441),"")</f>
        <v>402261</v>
      </c>
      <c r="BA441" s="30">
        <f>IFERROR(SUMIFS(Sales!$N$4:$N$2834,Sales!$B$4:$B$2834,$B441,Sales!$G$4:$G$2834,$D441),"")</f>
        <v>390574</v>
      </c>
      <c r="BB441" s="30">
        <f>IFERROR(SUMIFS(Sales!$Q$4:$Q$2834,Sales!$B$4:$B$2834,$B441,Sales!$G$4:$G$2834,$D441),"")</f>
        <v>3569208</v>
      </c>
      <c r="BC441" s="30">
        <f t="shared" si="205"/>
        <v>4362043</v>
      </c>
      <c r="BD441" s="33"/>
      <c r="BE441" s="35">
        <f t="shared" si="206"/>
        <v>1.2576411832118948E-3</v>
      </c>
      <c r="BF441" s="35">
        <f t="shared" si="207"/>
        <v>0</v>
      </c>
      <c r="BG441" s="35">
        <f t="shared" si="208"/>
        <v>0</v>
      </c>
      <c r="BH441" s="35">
        <f t="shared" si="209"/>
        <v>1.1597776546448533E-4</v>
      </c>
      <c r="BJ441" s="31">
        <f>IFERROR(SUMIFS(Sales!$J$4:$J$2834,Sales!$B$4:$B$2834,$B441,Sales!$G$4:$G$2834,$D441),"")</f>
        <v>52702</v>
      </c>
      <c r="BK441" s="31">
        <f>IFERROR(SUMIFS(Sales!$M$4:$M$2834,Sales!$B$4:$B$2834,$B441,Sales!$G$4:$G$2834,$D441),"")</f>
        <v>37004</v>
      </c>
      <c r="BL441" s="31">
        <f>IFERROR(SUMIFS(Sales!$P$4:$P$2834,Sales!$B$4:$B$2834,$B441,Sales!$G$4:$G$2834,$D441),"")</f>
        <v>200813</v>
      </c>
      <c r="BM441" s="31">
        <f t="shared" si="210"/>
        <v>290519</v>
      </c>
      <c r="BP441" s="36">
        <f t="shared" si="211"/>
        <v>0.18359375</v>
      </c>
      <c r="BQ441" s="36">
        <f t="shared" si="212"/>
        <v>0.81640625000000011</v>
      </c>
      <c r="BR441" s="36" t="str">
        <f t="shared" si="213"/>
        <v/>
      </c>
      <c r="BS441" s="36" t="str">
        <f t="shared" si="214"/>
        <v/>
      </c>
      <c r="BV441" s="38">
        <f>IFERROR((G441+H441)/$BV$3,"")</f>
        <v>0</v>
      </c>
      <c r="BW441" s="37" t="str">
        <f>IFERROR(BR441*BV441,"")</f>
        <v/>
      </c>
      <c r="BX441" s="37" t="str">
        <f>IFERROR(BS441*BV441,"")</f>
        <v/>
      </c>
      <c r="CB441" s="38">
        <f>IFERROR((F441)/$CB$3,"")</f>
        <v>5.0687279025906517E-5</v>
      </c>
      <c r="CC441" s="37">
        <f>IFERROR(BP441*CB441,"")</f>
        <v>9.3058676336625254E-6</v>
      </c>
      <c r="CD441" s="37">
        <f>IFERROR(BQ441*CB441,"")</f>
        <v>4.1381411392243997E-5</v>
      </c>
    </row>
    <row r="442" spans="1:82" x14ac:dyDescent="0.35">
      <c r="A442" s="8">
        <v>2020</v>
      </c>
      <c r="B442" s="9">
        <v>20639</v>
      </c>
      <c r="C442" s="10" t="s">
        <v>608</v>
      </c>
      <c r="D442" s="10" t="s">
        <v>35</v>
      </c>
      <c r="E442" s="10" t="s">
        <v>36</v>
      </c>
      <c r="F442" s="11">
        <v>1435.171</v>
      </c>
      <c r="G442" s="11">
        <v>358.79300000000001</v>
      </c>
      <c r="H442" s="11" t="s">
        <v>25</v>
      </c>
      <c r="I442" s="11" t="s">
        <v>25</v>
      </c>
      <c r="J442" s="11">
        <v>1793.9639999999999</v>
      </c>
      <c r="K442" s="12">
        <v>0.191</v>
      </c>
      <c r="L442" s="12">
        <v>7.0999999999999994E-2</v>
      </c>
      <c r="M442" s="12" t="s">
        <v>25</v>
      </c>
      <c r="N442" s="12" t="s">
        <v>25</v>
      </c>
      <c r="O442" s="12">
        <v>0.26200000000000001</v>
      </c>
      <c r="P442" s="13">
        <v>13073.125</v>
      </c>
      <c r="Q442" s="13">
        <v>3268.2809999999999</v>
      </c>
      <c r="R442" s="13" t="s">
        <v>25</v>
      </c>
      <c r="S442" s="13" t="s">
        <v>25</v>
      </c>
      <c r="T442" s="13">
        <v>16341.406000000001</v>
      </c>
      <c r="U442" s="14">
        <v>0.20100000000000001</v>
      </c>
      <c r="V442" s="14">
        <v>5.0999999999999997E-2</v>
      </c>
      <c r="W442" s="14" t="s">
        <v>25</v>
      </c>
      <c r="X442" s="14" t="s">
        <v>25</v>
      </c>
      <c r="Y442" s="14">
        <v>0.252</v>
      </c>
      <c r="Z442" s="11">
        <v>115.23099999999999</v>
      </c>
      <c r="AA442" s="11">
        <v>28.808</v>
      </c>
      <c r="AB442" s="11" t="s">
        <v>25</v>
      </c>
      <c r="AC442" s="11" t="s">
        <v>25</v>
      </c>
      <c r="AD442" s="11">
        <v>144.03899999999999</v>
      </c>
      <c r="AE442" s="11">
        <v>110.065</v>
      </c>
      <c r="AF442" s="11">
        <v>27.516999999999999</v>
      </c>
      <c r="AG442" s="11" t="s">
        <v>25</v>
      </c>
      <c r="AH442" s="11" t="s">
        <v>25</v>
      </c>
      <c r="AI442" s="11">
        <v>137.58199999999999</v>
      </c>
      <c r="AJ442" s="13">
        <v>1154.633</v>
      </c>
      <c r="AK442" s="13">
        <v>288.65899999999999</v>
      </c>
      <c r="AL442" s="13" t="s">
        <v>25</v>
      </c>
      <c r="AM442" s="13" t="s">
        <v>25</v>
      </c>
      <c r="AN442" s="13">
        <v>1443.2919999999999</v>
      </c>
      <c r="AO442" s="13">
        <v>1228.5889999999999</v>
      </c>
      <c r="AP442" s="13">
        <v>307.14800000000002</v>
      </c>
      <c r="AQ442" s="13" t="s">
        <v>25</v>
      </c>
      <c r="AR442" s="13" t="s">
        <v>25</v>
      </c>
      <c r="AS442" s="13">
        <v>1535.7370000000001</v>
      </c>
      <c r="AT442" s="15">
        <v>14.35</v>
      </c>
      <c r="AU442" s="15">
        <v>11.62</v>
      </c>
      <c r="AV442" s="15" t="s">
        <v>25</v>
      </c>
      <c r="AW442" s="15" t="s">
        <v>25</v>
      </c>
      <c r="AX442" s="10" t="s">
        <v>6</v>
      </c>
      <c r="AY442" s="10" t="str">
        <f>IFERROR(VLOOKUP(B442,Sales!$B$4:$H$2834,7,FALSE),"Not Found")</f>
        <v>Cooperative</v>
      </c>
      <c r="AZ442" s="30">
        <f>IFERROR(SUMIFS(Sales!$K$4:$K$2834,Sales!$B$4:$B$2834,$B442,Sales!$G$4:$G$2834,$D442),"")</f>
        <v>208811</v>
      </c>
      <c r="BA442" s="30">
        <f>IFERROR(SUMIFS(Sales!$N$4:$N$2834,Sales!$B$4:$B$2834,$B442,Sales!$G$4:$G$2834,$D442),"")</f>
        <v>51179</v>
      </c>
      <c r="BB442" s="30">
        <f>IFERROR(SUMIFS(Sales!$Q$4:$Q$2834,Sales!$B$4:$B$2834,$B442,Sales!$G$4:$G$2834,$D442),"")</f>
        <v>3009</v>
      </c>
      <c r="BC442" s="30">
        <f t="shared" si="205"/>
        <v>262999</v>
      </c>
      <c r="BD442" s="33"/>
      <c r="BE442" s="35">
        <f t="shared" si="206"/>
        <v>6.8730622428895029E-3</v>
      </c>
      <c r="BF442" s="35">
        <f t="shared" si="207"/>
        <v>7.0105512026417084E-3</v>
      </c>
      <c r="BG442" s="35" t="str">
        <f t="shared" si="208"/>
        <v/>
      </c>
      <c r="BH442" s="35">
        <f t="shared" si="209"/>
        <v>6.8211818295887058E-3</v>
      </c>
      <c r="BJ442" s="31">
        <f>IFERROR(SUMIFS(Sales!$J$4:$J$2834,Sales!$B$4:$B$2834,$B442,Sales!$G$4:$G$2834,$D442),"")</f>
        <v>27354.6</v>
      </c>
      <c r="BK442" s="31">
        <f>IFERROR(SUMIFS(Sales!$M$4:$M$2834,Sales!$B$4:$B$2834,$B442,Sales!$G$4:$G$2834,$D442),"")</f>
        <v>5701.8</v>
      </c>
      <c r="BL442" s="31">
        <f>IFERROR(SUMIFS(Sales!$P$4:$P$2834,Sales!$B$4:$B$2834,$B442,Sales!$G$4:$G$2834,$D442),"")</f>
        <v>251.8</v>
      </c>
      <c r="BM442" s="31">
        <f t="shared" si="210"/>
        <v>33308.200000000004</v>
      </c>
      <c r="BP442" s="36">
        <f t="shared" si="211"/>
        <v>0.5114649172643988</v>
      </c>
      <c r="BQ442" s="36">
        <f t="shared" si="212"/>
        <v>0.48853508273560114</v>
      </c>
      <c r="BR442" s="36" t="str">
        <f t="shared" si="213"/>
        <v/>
      </c>
      <c r="BS442" s="36" t="str">
        <f t="shared" si="214"/>
        <v/>
      </c>
    </row>
    <row r="443" spans="1:82" x14ac:dyDescent="0.35">
      <c r="A443" s="8">
        <v>2020</v>
      </c>
      <c r="B443" s="9">
        <v>20737</v>
      </c>
      <c r="C443" s="10" t="s">
        <v>609</v>
      </c>
      <c r="D443" s="10" t="s">
        <v>35</v>
      </c>
      <c r="E443" s="10" t="s">
        <v>36</v>
      </c>
      <c r="F443" s="11">
        <v>147.989</v>
      </c>
      <c r="G443" s="11">
        <v>125.776</v>
      </c>
      <c r="H443" s="11">
        <v>1271.732</v>
      </c>
      <c r="I443" s="11" t="s">
        <v>25</v>
      </c>
      <c r="J443" s="11">
        <v>1545.4970000000001</v>
      </c>
      <c r="K443" s="12">
        <v>3.9E-2</v>
      </c>
      <c r="L443" s="12">
        <v>2.5999999999999999E-2</v>
      </c>
      <c r="M443" s="12">
        <v>0.26100000000000001</v>
      </c>
      <c r="N443" s="12" t="s">
        <v>25</v>
      </c>
      <c r="O443" s="12">
        <v>0.32600000000000001</v>
      </c>
      <c r="P443" s="13">
        <v>2142.0410000000002</v>
      </c>
      <c r="Q443" s="13">
        <v>1517.5060000000001</v>
      </c>
      <c r="R443" s="13">
        <v>15343.675999999999</v>
      </c>
      <c r="S443" s="13" t="s">
        <v>25</v>
      </c>
      <c r="T443" s="13">
        <v>19003.223000000002</v>
      </c>
      <c r="U443" s="14">
        <v>3.9E-2</v>
      </c>
      <c r="V443" s="14">
        <v>2.5999999999999999E-2</v>
      </c>
      <c r="W443" s="14">
        <v>0.26100000000000001</v>
      </c>
      <c r="X443" s="14" t="s">
        <v>25</v>
      </c>
      <c r="Y443" s="14">
        <v>0.32600000000000001</v>
      </c>
      <c r="Z443" s="11">
        <v>28.231000000000002</v>
      </c>
      <c r="AA443" s="11">
        <v>6.8390000000000004</v>
      </c>
      <c r="AB443" s="11">
        <v>69.152000000000001</v>
      </c>
      <c r="AC443" s="11" t="s">
        <v>25</v>
      </c>
      <c r="AD443" s="11">
        <v>104.22199999999999</v>
      </c>
      <c r="AE443" s="11">
        <v>14.398</v>
      </c>
      <c r="AF443" s="11">
        <v>3.488</v>
      </c>
      <c r="AG443" s="11">
        <v>35.268000000000001</v>
      </c>
      <c r="AH443" s="11" t="s">
        <v>25</v>
      </c>
      <c r="AI443" s="11">
        <v>53.154000000000003</v>
      </c>
      <c r="AJ443" s="13">
        <v>28.231000000000002</v>
      </c>
      <c r="AK443" s="13">
        <v>6.8390000000000004</v>
      </c>
      <c r="AL443" s="13">
        <v>69.152000000000001</v>
      </c>
      <c r="AM443" s="13" t="s">
        <v>25</v>
      </c>
      <c r="AN443" s="13">
        <v>104.22199999999999</v>
      </c>
      <c r="AO443" s="13">
        <v>14.398</v>
      </c>
      <c r="AP443" s="13">
        <v>3.488</v>
      </c>
      <c r="AQ443" s="13">
        <v>35.268000000000001</v>
      </c>
      <c r="AR443" s="13" t="s">
        <v>25</v>
      </c>
      <c r="AS443" s="13">
        <v>53.154000000000003</v>
      </c>
      <c r="AT443" s="15">
        <v>14.474</v>
      </c>
      <c r="AU443" s="15">
        <v>12.065</v>
      </c>
      <c r="AV443" s="15">
        <v>12.065</v>
      </c>
      <c r="AW443" s="15" t="s">
        <v>25</v>
      </c>
      <c r="AX443" s="10" t="s">
        <v>6</v>
      </c>
      <c r="AY443" s="10" t="str">
        <f>IFERROR(VLOOKUP(B443,Sales!$B$4:$H$2834,7,FALSE),"Not Found")</f>
        <v>Municipal</v>
      </c>
      <c r="AZ443" s="30">
        <f>IFERROR(SUMIFS(Sales!$K$4:$K$2834,Sales!$B$4:$B$2834,$B443,Sales!$G$4:$G$2834,$D443),"")</f>
        <v>68484</v>
      </c>
      <c r="BA443" s="30">
        <f>IFERROR(SUMIFS(Sales!$N$4:$N$2834,Sales!$B$4:$B$2834,$B443,Sales!$G$4:$G$2834,$D443),"")</f>
        <v>97243</v>
      </c>
      <c r="BB443" s="30">
        <f>IFERROR(SUMIFS(Sales!$Q$4:$Q$2834,Sales!$B$4:$B$2834,$B443,Sales!$G$4:$G$2834,$D443),"")</f>
        <v>101249</v>
      </c>
      <c r="BC443" s="30">
        <f t="shared" si="205"/>
        <v>266976</v>
      </c>
      <c r="BD443" s="33"/>
      <c r="BE443" s="35">
        <f t="shared" si="206"/>
        <v>2.1609280999941591E-3</v>
      </c>
      <c r="BF443" s="35">
        <f t="shared" si="207"/>
        <v>1.2934195777588103E-3</v>
      </c>
      <c r="BG443" s="35">
        <f t="shared" si="208"/>
        <v>1.2560440103112129E-2</v>
      </c>
      <c r="BH443" s="35">
        <f t="shared" si="209"/>
        <v>5.7888986275919929E-3</v>
      </c>
      <c r="BJ443" s="31">
        <f>IFERROR(SUMIFS(Sales!$J$4:$J$2834,Sales!$B$4:$B$2834,$B443,Sales!$G$4:$G$2834,$D443),"")</f>
        <v>7924</v>
      </c>
      <c r="BK443" s="31">
        <f>IFERROR(SUMIFS(Sales!$M$4:$M$2834,Sales!$B$4:$B$2834,$B443,Sales!$G$4:$G$2834,$D443),"")</f>
        <v>10202</v>
      </c>
      <c r="BL443" s="31">
        <f>IFERROR(SUMIFS(Sales!$P$4:$P$2834,Sales!$B$4:$B$2834,$B443,Sales!$G$4:$G$2834,$D443),"")</f>
        <v>8599</v>
      </c>
      <c r="BM443" s="31">
        <f t="shared" si="210"/>
        <v>26725</v>
      </c>
      <c r="BP443" s="36">
        <f t="shared" si="211"/>
        <v>0.66224870393394164</v>
      </c>
      <c r="BQ443" s="36">
        <f t="shared" si="212"/>
        <v>0.33775129606605825</v>
      </c>
      <c r="BR443" s="36">
        <f t="shared" si="213"/>
        <v>0.66224825049892366</v>
      </c>
      <c r="BS443" s="36">
        <f t="shared" si="214"/>
        <v>0.33775174950107628</v>
      </c>
    </row>
    <row r="444" spans="1:82" x14ac:dyDescent="0.35">
      <c r="A444" s="8">
        <v>2020</v>
      </c>
      <c r="B444" s="9">
        <v>20841</v>
      </c>
      <c r="C444" s="10" t="s">
        <v>610</v>
      </c>
      <c r="D444" s="10" t="s">
        <v>27</v>
      </c>
      <c r="E444" s="10" t="s">
        <v>28</v>
      </c>
      <c r="F444" s="11">
        <v>213.33</v>
      </c>
      <c r="G444" s="11" t="s">
        <v>25</v>
      </c>
      <c r="H444" s="11" t="s">
        <v>25</v>
      </c>
      <c r="I444" s="11" t="s">
        <v>25</v>
      </c>
      <c r="J444" s="11">
        <v>213.33</v>
      </c>
      <c r="K444" s="12">
        <v>0.19900000000000001</v>
      </c>
      <c r="L444" s="12" t="s">
        <v>25</v>
      </c>
      <c r="M444" s="12" t="s">
        <v>25</v>
      </c>
      <c r="N444" s="12" t="s">
        <v>25</v>
      </c>
      <c r="O444" s="12">
        <v>0.19900000000000001</v>
      </c>
      <c r="P444" s="13">
        <v>2133.27</v>
      </c>
      <c r="Q444" s="13" t="s">
        <v>25</v>
      </c>
      <c r="R444" s="13" t="s">
        <v>25</v>
      </c>
      <c r="S444" s="13" t="s">
        <v>25</v>
      </c>
      <c r="T444" s="13">
        <v>2133.27</v>
      </c>
      <c r="U444" s="14">
        <v>0.19900000000000001</v>
      </c>
      <c r="V444" s="14" t="s">
        <v>25</v>
      </c>
      <c r="W444" s="14" t="s">
        <v>25</v>
      </c>
      <c r="X444" s="14" t="s">
        <v>25</v>
      </c>
      <c r="Y444" s="14">
        <v>0.19900000000000001</v>
      </c>
      <c r="Z444" s="11">
        <v>63.6</v>
      </c>
      <c r="AA444" s="11" t="s">
        <v>25</v>
      </c>
      <c r="AB444" s="11" t="s">
        <v>25</v>
      </c>
      <c r="AC444" s="11" t="s">
        <v>25</v>
      </c>
      <c r="AD444" s="11">
        <v>63.6</v>
      </c>
      <c r="AE444" s="11">
        <v>0</v>
      </c>
      <c r="AF444" s="11" t="s">
        <v>25</v>
      </c>
      <c r="AG444" s="11" t="s">
        <v>25</v>
      </c>
      <c r="AH444" s="11" t="s">
        <v>25</v>
      </c>
      <c r="AI444" s="11">
        <v>0</v>
      </c>
      <c r="AJ444" s="13">
        <v>197.39</v>
      </c>
      <c r="AK444" s="13" t="s">
        <v>25</v>
      </c>
      <c r="AL444" s="13" t="s">
        <v>25</v>
      </c>
      <c r="AM444" s="13" t="s">
        <v>25</v>
      </c>
      <c r="AN444" s="13">
        <v>197.39</v>
      </c>
      <c r="AO444" s="13">
        <v>0</v>
      </c>
      <c r="AP444" s="13" t="s">
        <v>25</v>
      </c>
      <c r="AQ444" s="13" t="s">
        <v>25</v>
      </c>
      <c r="AR444" s="13" t="s">
        <v>25</v>
      </c>
      <c r="AS444" s="13">
        <v>0</v>
      </c>
      <c r="AT444" s="15">
        <v>10</v>
      </c>
      <c r="AU444" s="15" t="s">
        <v>25</v>
      </c>
      <c r="AV444" s="15" t="s">
        <v>25</v>
      </c>
      <c r="AW444" s="15" t="s">
        <v>25</v>
      </c>
      <c r="AX444" s="10" t="s">
        <v>6</v>
      </c>
      <c r="AY444" s="10" t="str">
        <f>IFERROR(VLOOKUP(B444,Sales!$B$4:$H$2834,7,FALSE),"Not Found")</f>
        <v>Cooperative</v>
      </c>
      <c r="AZ444" s="30">
        <f>IFERROR(SUMIFS(Sales!$K$4:$K$2834,Sales!$B$4:$B$2834,$B444,Sales!$G$4:$G$2834,$D444),"")</f>
        <v>305266</v>
      </c>
      <c r="BA444" s="30">
        <f>IFERROR(SUMIFS(Sales!$N$4:$N$2834,Sales!$B$4:$B$2834,$B444,Sales!$G$4:$G$2834,$D444),"")</f>
        <v>70376</v>
      </c>
      <c r="BB444" s="30">
        <f>IFERROR(SUMIFS(Sales!$Q$4:$Q$2834,Sales!$B$4:$B$2834,$B444,Sales!$G$4:$G$2834,$D444),"")</f>
        <v>0</v>
      </c>
      <c r="BC444" s="30">
        <f t="shared" si="205"/>
        <v>375642</v>
      </c>
      <c r="BD444" s="33"/>
      <c r="BE444" s="35">
        <f t="shared" si="206"/>
        <v>6.9883314879482157E-4</v>
      </c>
      <c r="BF444" s="35" t="str">
        <f t="shared" si="207"/>
        <v/>
      </c>
      <c r="BG444" s="35" t="str">
        <f t="shared" si="208"/>
        <v/>
      </c>
      <c r="BH444" s="35">
        <f t="shared" si="209"/>
        <v>5.6790774194578886E-4</v>
      </c>
      <c r="BJ444" s="31">
        <f>IFERROR(SUMIFS(Sales!$J$4:$J$2834,Sales!$B$4:$B$2834,$B444,Sales!$G$4:$G$2834,$D444),"")</f>
        <v>39282</v>
      </c>
      <c r="BK444" s="31">
        <f>IFERROR(SUMIFS(Sales!$M$4:$M$2834,Sales!$B$4:$B$2834,$B444,Sales!$G$4:$G$2834,$D444),"")</f>
        <v>9121</v>
      </c>
      <c r="BL444" s="31">
        <f>IFERROR(SUMIFS(Sales!$P$4:$P$2834,Sales!$B$4:$B$2834,$B444,Sales!$G$4:$G$2834,$D444),"")</f>
        <v>0</v>
      </c>
      <c r="BM444" s="31">
        <f t="shared" si="210"/>
        <v>48403</v>
      </c>
      <c r="BP444" s="36">
        <f t="shared" si="211"/>
        <v>1</v>
      </c>
      <c r="BQ444" s="36">
        <f t="shared" si="212"/>
        <v>0</v>
      </c>
      <c r="BR444" s="36" t="str">
        <f t="shared" si="213"/>
        <v/>
      </c>
      <c r="BS444" s="36" t="str">
        <f t="shared" si="214"/>
        <v/>
      </c>
    </row>
    <row r="445" spans="1:82" x14ac:dyDescent="0.35">
      <c r="A445" s="8">
        <v>2020</v>
      </c>
      <c r="B445" s="9">
        <v>20847</v>
      </c>
      <c r="C445" s="10" t="s">
        <v>611</v>
      </c>
      <c r="D445" s="10" t="s">
        <v>66</v>
      </c>
      <c r="E445" s="10" t="s">
        <v>36</v>
      </c>
      <c r="F445" s="11" t="s">
        <v>25</v>
      </c>
      <c r="G445" s="11" t="s">
        <v>25</v>
      </c>
      <c r="H445" s="11" t="s">
        <v>25</v>
      </c>
      <c r="I445" s="11" t="s">
        <v>25</v>
      </c>
      <c r="J445" s="11" t="s">
        <v>25</v>
      </c>
      <c r="K445" s="12" t="s">
        <v>25</v>
      </c>
      <c r="L445" s="12" t="s">
        <v>25</v>
      </c>
      <c r="M445" s="12" t="s">
        <v>25</v>
      </c>
      <c r="N445" s="12" t="s">
        <v>25</v>
      </c>
      <c r="O445" s="12" t="s">
        <v>25</v>
      </c>
      <c r="P445" s="13" t="s">
        <v>25</v>
      </c>
      <c r="Q445" s="13" t="s">
        <v>25</v>
      </c>
      <c r="R445" s="13" t="s">
        <v>25</v>
      </c>
      <c r="S445" s="13" t="s">
        <v>25</v>
      </c>
      <c r="T445" s="13" t="s">
        <v>25</v>
      </c>
      <c r="U445" s="14" t="s">
        <v>25</v>
      </c>
      <c r="V445" s="14" t="s">
        <v>25</v>
      </c>
      <c r="W445" s="14" t="s">
        <v>25</v>
      </c>
      <c r="X445" s="14" t="s">
        <v>25</v>
      </c>
      <c r="Y445" s="14" t="s">
        <v>25</v>
      </c>
      <c r="Z445" s="11" t="s">
        <v>25</v>
      </c>
      <c r="AA445" s="11" t="s">
        <v>25</v>
      </c>
      <c r="AB445" s="11" t="s">
        <v>25</v>
      </c>
      <c r="AC445" s="11" t="s">
        <v>25</v>
      </c>
      <c r="AD445" s="11" t="s">
        <v>25</v>
      </c>
      <c r="AE445" s="11" t="s">
        <v>25</v>
      </c>
      <c r="AF445" s="11" t="s">
        <v>25</v>
      </c>
      <c r="AG445" s="11" t="s">
        <v>25</v>
      </c>
      <c r="AH445" s="11" t="s">
        <v>25</v>
      </c>
      <c r="AI445" s="11" t="s">
        <v>25</v>
      </c>
      <c r="AJ445" s="13" t="s">
        <v>25</v>
      </c>
      <c r="AK445" s="13" t="s">
        <v>25</v>
      </c>
      <c r="AL445" s="13" t="s">
        <v>25</v>
      </c>
      <c r="AM445" s="13" t="s">
        <v>25</v>
      </c>
      <c r="AN445" s="13" t="s">
        <v>25</v>
      </c>
      <c r="AO445" s="13" t="s">
        <v>25</v>
      </c>
      <c r="AP445" s="13" t="s">
        <v>25</v>
      </c>
      <c r="AQ445" s="13" t="s">
        <v>25</v>
      </c>
      <c r="AR445" s="13" t="s">
        <v>25</v>
      </c>
      <c r="AS445" s="13" t="s">
        <v>25</v>
      </c>
      <c r="AT445" s="15" t="s">
        <v>25</v>
      </c>
      <c r="AU445" s="15" t="s">
        <v>25</v>
      </c>
      <c r="AV445" s="15" t="s">
        <v>25</v>
      </c>
      <c r="AW445" s="15" t="s">
        <v>25</v>
      </c>
      <c r="AX445" s="10" t="s">
        <v>612</v>
      </c>
      <c r="AY445" s="10" t="str">
        <f>IFERROR(VLOOKUP(B445,Sales!$B$4:$H$2834,7,FALSE),"Not Found")</f>
        <v>Investor Owned</v>
      </c>
      <c r="AZ445" s="30">
        <f>IFERROR(SUMIFS(Sales!$K$4:$K$2834,Sales!$B$4:$B$2834,$B445,Sales!$G$4:$G$2834,$D445),"")</f>
        <v>8239413</v>
      </c>
      <c r="BA445" s="30">
        <f>IFERROR(SUMIFS(Sales!$N$4:$N$2834,Sales!$B$4:$B$2834,$B445,Sales!$G$4:$G$2834,$D445),"")</f>
        <v>8348941</v>
      </c>
      <c r="BB445" s="30">
        <f>IFERROR(SUMIFS(Sales!$Q$4:$Q$2834,Sales!$B$4:$B$2834,$B445,Sales!$G$4:$G$2834,$D445),"")</f>
        <v>6422913</v>
      </c>
      <c r="BC445" s="30">
        <f t="shared" si="205"/>
        <v>23011267</v>
      </c>
      <c r="BD445" s="33"/>
      <c r="BE445" s="35" t="str">
        <f t="shared" si="206"/>
        <v/>
      </c>
      <c r="BF445" s="35" t="str">
        <f t="shared" si="207"/>
        <v/>
      </c>
      <c r="BG445" s="35" t="str">
        <f t="shared" si="208"/>
        <v/>
      </c>
      <c r="BH445" s="35">
        <f t="shared" si="209"/>
        <v>0</v>
      </c>
      <c r="BJ445" s="31">
        <f>IFERROR(SUMIFS(Sales!$J$4:$J$2834,Sales!$B$4:$B$2834,$B445,Sales!$G$4:$G$2834,$D445),"")</f>
        <v>1289134.8</v>
      </c>
      <c r="BK445" s="31">
        <f>IFERROR(SUMIFS(Sales!$M$4:$M$2834,Sales!$B$4:$B$2834,$B445,Sales!$G$4:$G$2834,$D445),"")</f>
        <v>975671.5</v>
      </c>
      <c r="BL445" s="31">
        <f>IFERROR(SUMIFS(Sales!$P$4:$P$2834,Sales!$B$4:$B$2834,$B445,Sales!$G$4:$G$2834,$D445),"")</f>
        <v>527276.69999999995</v>
      </c>
      <c r="BM445" s="31">
        <f t="shared" si="210"/>
        <v>2792083</v>
      </c>
      <c r="BP445" s="36" t="str">
        <f t="shared" si="211"/>
        <v/>
      </c>
      <c r="BQ445" s="36" t="str">
        <f t="shared" si="212"/>
        <v/>
      </c>
      <c r="BR445" s="36" t="str">
        <f t="shared" si="213"/>
        <v/>
      </c>
      <c r="BS445" s="36" t="str">
        <f t="shared" si="214"/>
        <v/>
      </c>
    </row>
    <row r="446" spans="1:82" x14ac:dyDescent="0.35">
      <c r="A446" s="8">
        <v>2020</v>
      </c>
      <c r="B446" s="9">
        <v>20856</v>
      </c>
      <c r="C446" s="10" t="s">
        <v>613</v>
      </c>
      <c r="D446" s="10" t="s">
        <v>66</v>
      </c>
      <c r="E446" s="10" t="s">
        <v>36</v>
      </c>
      <c r="F446" s="11" t="s">
        <v>25</v>
      </c>
      <c r="G446" s="11" t="s">
        <v>25</v>
      </c>
      <c r="H446" s="11" t="s">
        <v>25</v>
      </c>
      <c r="I446" s="11" t="s">
        <v>25</v>
      </c>
      <c r="J446" s="11" t="s">
        <v>25</v>
      </c>
      <c r="K446" s="12" t="s">
        <v>25</v>
      </c>
      <c r="L446" s="12" t="s">
        <v>25</v>
      </c>
      <c r="M446" s="12" t="s">
        <v>25</v>
      </c>
      <c r="N446" s="12" t="s">
        <v>25</v>
      </c>
      <c r="O446" s="12" t="s">
        <v>25</v>
      </c>
      <c r="P446" s="13" t="s">
        <v>25</v>
      </c>
      <c r="Q446" s="13" t="s">
        <v>25</v>
      </c>
      <c r="R446" s="13" t="s">
        <v>25</v>
      </c>
      <c r="S446" s="13" t="s">
        <v>25</v>
      </c>
      <c r="T446" s="13" t="s">
        <v>25</v>
      </c>
      <c r="U446" s="14" t="s">
        <v>25</v>
      </c>
      <c r="V446" s="14" t="s">
        <v>25</v>
      </c>
      <c r="W446" s="14" t="s">
        <v>25</v>
      </c>
      <c r="X446" s="14" t="s">
        <v>25</v>
      </c>
      <c r="Y446" s="14" t="s">
        <v>25</v>
      </c>
      <c r="Z446" s="11" t="s">
        <v>25</v>
      </c>
      <c r="AA446" s="11" t="s">
        <v>25</v>
      </c>
      <c r="AB446" s="11" t="s">
        <v>25</v>
      </c>
      <c r="AC446" s="11" t="s">
        <v>25</v>
      </c>
      <c r="AD446" s="11" t="s">
        <v>25</v>
      </c>
      <c r="AE446" s="11" t="s">
        <v>25</v>
      </c>
      <c r="AF446" s="11" t="s">
        <v>25</v>
      </c>
      <c r="AG446" s="11" t="s">
        <v>25</v>
      </c>
      <c r="AH446" s="11" t="s">
        <v>25</v>
      </c>
      <c r="AI446" s="11" t="s">
        <v>25</v>
      </c>
      <c r="AJ446" s="13" t="s">
        <v>25</v>
      </c>
      <c r="AK446" s="13" t="s">
        <v>25</v>
      </c>
      <c r="AL446" s="13" t="s">
        <v>25</v>
      </c>
      <c r="AM446" s="13" t="s">
        <v>25</v>
      </c>
      <c r="AN446" s="13" t="s">
        <v>25</v>
      </c>
      <c r="AO446" s="13" t="s">
        <v>25</v>
      </c>
      <c r="AP446" s="13" t="s">
        <v>25</v>
      </c>
      <c r="AQ446" s="13" t="s">
        <v>25</v>
      </c>
      <c r="AR446" s="13" t="s">
        <v>25</v>
      </c>
      <c r="AS446" s="13" t="s">
        <v>25</v>
      </c>
      <c r="AT446" s="15" t="s">
        <v>25</v>
      </c>
      <c r="AU446" s="15" t="s">
        <v>25</v>
      </c>
      <c r="AV446" s="15" t="s">
        <v>25</v>
      </c>
      <c r="AW446" s="15" t="s">
        <v>25</v>
      </c>
      <c r="AX446" s="10" t="s">
        <v>614</v>
      </c>
      <c r="AY446" s="10" t="str">
        <f>IFERROR(VLOOKUP(B446,Sales!$B$4:$H$2834,7,FALSE),"Not Found")</f>
        <v>Investor Owned</v>
      </c>
      <c r="AZ446" s="30">
        <f>IFERROR(SUMIFS(Sales!$K$4:$K$2834,Sales!$B$4:$B$2834,$B446,Sales!$G$4:$G$2834,$D446),"")</f>
        <v>3671269</v>
      </c>
      <c r="BA446" s="30">
        <f>IFERROR(SUMIFS(Sales!$N$4:$N$2834,Sales!$B$4:$B$2834,$B446,Sales!$G$4:$G$2834,$D446),"")</f>
        <v>2308656</v>
      </c>
      <c r="BB446" s="30">
        <f>IFERROR(SUMIFS(Sales!$Q$4:$Q$2834,Sales!$B$4:$B$2834,$B446,Sales!$G$4:$G$2834,$D446),"")</f>
        <v>4761757</v>
      </c>
      <c r="BC446" s="30">
        <f t="shared" si="205"/>
        <v>10741682</v>
      </c>
      <c r="BD446" s="33"/>
      <c r="BE446" s="35" t="str">
        <f t="shared" si="206"/>
        <v/>
      </c>
      <c r="BF446" s="35" t="str">
        <f t="shared" si="207"/>
        <v/>
      </c>
      <c r="BG446" s="35" t="str">
        <f t="shared" si="208"/>
        <v/>
      </c>
      <c r="BH446" s="35">
        <f t="shared" si="209"/>
        <v>0</v>
      </c>
      <c r="BJ446" s="31">
        <f>IFERROR(SUMIFS(Sales!$J$4:$J$2834,Sales!$B$4:$B$2834,$B446,Sales!$G$4:$G$2834,$D446),"")</f>
        <v>490975</v>
      </c>
      <c r="BK446" s="31">
        <f>IFERROR(SUMIFS(Sales!$M$4:$M$2834,Sales!$B$4:$B$2834,$B446,Sales!$G$4:$G$2834,$D446),"")</f>
        <v>250449</v>
      </c>
      <c r="BL446" s="31">
        <f>IFERROR(SUMIFS(Sales!$P$4:$P$2834,Sales!$B$4:$B$2834,$B446,Sales!$G$4:$G$2834,$D446),"")</f>
        <v>352264</v>
      </c>
      <c r="BM446" s="31">
        <f t="shared" si="210"/>
        <v>1093688</v>
      </c>
      <c r="BP446" s="36" t="str">
        <f t="shared" si="211"/>
        <v/>
      </c>
      <c r="BQ446" s="36" t="str">
        <f t="shared" si="212"/>
        <v/>
      </c>
      <c r="BR446" s="36" t="str">
        <f t="shared" si="213"/>
        <v/>
      </c>
      <c r="BS446" s="36" t="str">
        <f t="shared" si="214"/>
        <v/>
      </c>
    </row>
    <row r="447" spans="1:82" x14ac:dyDescent="0.35">
      <c r="A447" s="8">
        <v>2020</v>
      </c>
      <c r="B447" s="9">
        <v>20858</v>
      </c>
      <c r="C447" s="10" t="s">
        <v>615</v>
      </c>
      <c r="D447" s="10" t="s">
        <v>66</v>
      </c>
      <c r="E447" s="10" t="s">
        <v>36</v>
      </c>
      <c r="F447" s="11">
        <v>1208</v>
      </c>
      <c r="G447" s="11">
        <v>685</v>
      </c>
      <c r="H447" s="11">
        <v>2458</v>
      </c>
      <c r="I447" s="11" t="s">
        <v>25</v>
      </c>
      <c r="J447" s="11">
        <v>4351</v>
      </c>
      <c r="K447" s="12">
        <v>0.188</v>
      </c>
      <c r="L447" s="12">
        <v>8.8999999999999996E-2</v>
      </c>
      <c r="M447" s="12">
        <v>0.40600000000000003</v>
      </c>
      <c r="N447" s="12" t="s">
        <v>25</v>
      </c>
      <c r="O447" s="12">
        <v>0.68300000000000005</v>
      </c>
      <c r="P447" s="13">
        <v>12077</v>
      </c>
      <c r="Q447" s="13">
        <v>10276</v>
      </c>
      <c r="R447" s="13">
        <v>36871</v>
      </c>
      <c r="S447" s="13" t="s">
        <v>25</v>
      </c>
      <c r="T447" s="13">
        <v>59224</v>
      </c>
      <c r="U447" s="14">
        <v>0.188</v>
      </c>
      <c r="V447" s="14">
        <v>8.8999999999999996E-2</v>
      </c>
      <c r="W447" s="14">
        <v>0.40600000000000003</v>
      </c>
      <c r="X447" s="14" t="s">
        <v>25</v>
      </c>
      <c r="Y447" s="14">
        <v>0.68300000000000005</v>
      </c>
      <c r="Z447" s="11">
        <v>546</v>
      </c>
      <c r="AA447" s="11">
        <v>491</v>
      </c>
      <c r="AB447" s="11">
        <v>307</v>
      </c>
      <c r="AC447" s="11" t="s">
        <v>25</v>
      </c>
      <c r="AD447" s="11">
        <v>1344</v>
      </c>
      <c r="AE447" s="11">
        <v>603</v>
      </c>
      <c r="AF447" s="11">
        <v>956</v>
      </c>
      <c r="AG447" s="11">
        <v>569</v>
      </c>
      <c r="AH447" s="11" t="s">
        <v>25</v>
      </c>
      <c r="AI447" s="11">
        <v>2128</v>
      </c>
      <c r="AJ447" s="13">
        <v>546</v>
      </c>
      <c r="AK447" s="13">
        <v>491</v>
      </c>
      <c r="AL447" s="13">
        <v>307</v>
      </c>
      <c r="AM447" s="13" t="s">
        <v>25</v>
      </c>
      <c r="AN447" s="13">
        <v>1344</v>
      </c>
      <c r="AO447" s="13">
        <v>603</v>
      </c>
      <c r="AP447" s="13">
        <v>956</v>
      </c>
      <c r="AQ447" s="13">
        <v>569</v>
      </c>
      <c r="AR447" s="13" t="s">
        <v>25</v>
      </c>
      <c r="AS447" s="13">
        <v>2128</v>
      </c>
      <c r="AT447" s="15">
        <v>10</v>
      </c>
      <c r="AU447" s="15">
        <v>15</v>
      </c>
      <c r="AV447" s="15">
        <v>15</v>
      </c>
      <c r="AW447" s="15" t="s">
        <v>25</v>
      </c>
      <c r="AX447" s="10" t="s">
        <v>6</v>
      </c>
      <c r="AY447" s="10" t="str">
        <f>IFERROR(VLOOKUP(B447,Sales!$B$4:$H$2834,7,FALSE),"Not Found")</f>
        <v>Not Found</v>
      </c>
      <c r="AZ447" s="30">
        <f>IFERROR(SUMIFS(Sales!$K$4:$K$2834,Sales!$B$4:$B$2834,$B447,Sales!$G$4:$G$2834,$D447),"")</f>
        <v>0</v>
      </c>
      <c r="BA447" s="30">
        <f>IFERROR(SUMIFS(Sales!$N$4:$N$2834,Sales!$B$4:$B$2834,$B447,Sales!$G$4:$G$2834,$D447),"")</f>
        <v>0</v>
      </c>
      <c r="BB447" s="30">
        <f>IFERROR(SUMIFS(Sales!$Q$4:$Q$2834,Sales!$B$4:$B$2834,$B447,Sales!$G$4:$G$2834,$D447),"")</f>
        <v>0</v>
      </c>
      <c r="BC447" s="30">
        <f t="shared" si="205"/>
        <v>0</v>
      </c>
      <c r="BD447" s="33"/>
      <c r="BE447" s="35" t="str">
        <f t="shared" si="206"/>
        <v/>
      </c>
      <c r="BF447" s="35" t="str">
        <f t="shared" si="207"/>
        <v/>
      </c>
      <c r="BG447" s="35" t="str">
        <f t="shared" si="208"/>
        <v/>
      </c>
      <c r="BH447" s="35" t="str">
        <f t="shared" si="209"/>
        <v/>
      </c>
      <c r="BJ447" s="31">
        <f>IFERROR(SUMIFS(Sales!$J$4:$J$2834,Sales!$B$4:$B$2834,$B447,Sales!$G$4:$G$2834,$D447),"")</f>
        <v>0</v>
      </c>
      <c r="BK447" s="31">
        <f>IFERROR(SUMIFS(Sales!$M$4:$M$2834,Sales!$B$4:$B$2834,$B447,Sales!$G$4:$G$2834,$D447),"")</f>
        <v>0</v>
      </c>
      <c r="BL447" s="31">
        <f>IFERROR(SUMIFS(Sales!$P$4:$P$2834,Sales!$B$4:$B$2834,$B447,Sales!$G$4:$G$2834,$D447),"")</f>
        <v>0</v>
      </c>
      <c r="BM447" s="31">
        <f t="shared" si="210"/>
        <v>0</v>
      </c>
      <c r="BP447" s="36">
        <f t="shared" si="211"/>
        <v>0.47519582245430808</v>
      </c>
      <c r="BQ447" s="36">
        <f t="shared" si="212"/>
        <v>0.52480417754569186</v>
      </c>
      <c r="BR447" s="36">
        <f t="shared" si="213"/>
        <v>0.34352130865260438</v>
      </c>
      <c r="BS447" s="36">
        <f t="shared" si="214"/>
        <v>0.65647869134739556</v>
      </c>
    </row>
    <row r="448" spans="1:82" x14ac:dyDescent="0.35">
      <c r="A448" s="8">
        <v>2020</v>
      </c>
      <c r="B448" s="9">
        <v>20885</v>
      </c>
      <c r="C448" s="10" t="s">
        <v>616</v>
      </c>
      <c r="D448" s="10" t="s">
        <v>118</v>
      </c>
      <c r="E448" s="10" t="s">
        <v>119</v>
      </c>
      <c r="F448" s="11">
        <v>0</v>
      </c>
      <c r="G448" s="11">
        <v>66</v>
      </c>
      <c r="H448" s="11">
        <v>0</v>
      </c>
      <c r="I448" s="11">
        <v>0</v>
      </c>
      <c r="J448" s="11">
        <v>66</v>
      </c>
      <c r="K448" s="12">
        <v>0</v>
      </c>
      <c r="L448" s="12">
        <v>0</v>
      </c>
      <c r="M448" s="12">
        <v>0</v>
      </c>
      <c r="N448" s="12">
        <v>0</v>
      </c>
      <c r="O448" s="12">
        <v>0</v>
      </c>
      <c r="P448" s="13">
        <v>0</v>
      </c>
      <c r="Q448" s="13">
        <v>822</v>
      </c>
      <c r="R448" s="13">
        <v>0</v>
      </c>
      <c r="S448" s="13">
        <v>0</v>
      </c>
      <c r="T448" s="13">
        <v>822</v>
      </c>
      <c r="U448" s="14">
        <v>0</v>
      </c>
      <c r="V448" s="14">
        <v>0</v>
      </c>
      <c r="W448" s="14">
        <v>0</v>
      </c>
      <c r="X448" s="14">
        <v>0</v>
      </c>
      <c r="Y448" s="14">
        <v>0</v>
      </c>
      <c r="Z448" s="11">
        <v>0</v>
      </c>
      <c r="AA448" s="11">
        <v>0</v>
      </c>
      <c r="AB448" s="11">
        <v>0</v>
      </c>
      <c r="AC448" s="11">
        <v>0</v>
      </c>
      <c r="AD448" s="11">
        <v>0</v>
      </c>
      <c r="AE448" s="11">
        <v>4.0000000000000001E-3</v>
      </c>
      <c r="AF448" s="11">
        <v>0.215</v>
      </c>
      <c r="AG448" s="11">
        <v>0</v>
      </c>
      <c r="AH448" s="11">
        <v>0</v>
      </c>
      <c r="AI448" s="11">
        <v>0.219</v>
      </c>
      <c r="AJ448" s="13">
        <v>0</v>
      </c>
      <c r="AK448" s="13">
        <v>0</v>
      </c>
      <c r="AL448" s="13">
        <v>0</v>
      </c>
      <c r="AM448" s="13">
        <v>0</v>
      </c>
      <c r="AN448" s="13">
        <v>0</v>
      </c>
      <c r="AO448" s="13">
        <v>4.0000000000000001E-3</v>
      </c>
      <c r="AP448" s="13">
        <v>0.215</v>
      </c>
      <c r="AQ448" s="13">
        <v>0</v>
      </c>
      <c r="AR448" s="13">
        <v>0</v>
      </c>
      <c r="AS448" s="13">
        <v>0.219</v>
      </c>
      <c r="AT448" s="15">
        <v>0</v>
      </c>
      <c r="AU448" s="15">
        <v>12.367000000000001</v>
      </c>
      <c r="AV448" s="15">
        <v>0</v>
      </c>
      <c r="AW448" s="15">
        <v>0</v>
      </c>
      <c r="AX448" s="10" t="s">
        <v>6</v>
      </c>
      <c r="AY448" s="10" t="str">
        <f>IFERROR(VLOOKUP(B448,Sales!$B$4:$H$2834,7,FALSE),"Not Found")</f>
        <v>Cooperative</v>
      </c>
      <c r="AZ448" s="30">
        <f>IFERROR(SUMIFS(Sales!$K$4:$K$2834,Sales!$B$4:$B$2834,$B448,Sales!$G$4:$G$2834,$D448),"")</f>
        <v>3038999</v>
      </c>
      <c r="BA448" s="30">
        <f>IFERROR(SUMIFS(Sales!$N$4:$N$2834,Sales!$B$4:$B$2834,$B448,Sales!$G$4:$G$2834,$D448),"")</f>
        <v>989147</v>
      </c>
      <c r="BB448" s="30">
        <f>IFERROR(SUMIFS(Sales!$Q$4:$Q$2834,Sales!$B$4:$B$2834,$B448,Sales!$G$4:$G$2834,$D448),"")</f>
        <v>218951</v>
      </c>
      <c r="BC448" s="30">
        <f t="shared" si="205"/>
        <v>4247097</v>
      </c>
      <c r="BD448" s="33"/>
      <c r="BE448" s="35">
        <f t="shared" si="206"/>
        <v>0</v>
      </c>
      <c r="BF448" s="35">
        <f t="shared" si="207"/>
        <v>6.672415727894843E-5</v>
      </c>
      <c r="BG448" s="35">
        <f t="shared" si="208"/>
        <v>0</v>
      </c>
      <c r="BH448" s="35">
        <f t="shared" si="209"/>
        <v>1.5540026516936156E-5</v>
      </c>
      <c r="BJ448" s="31">
        <f>IFERROR(SUMIFS(Sales!$J$4:$J$2834,Sales!$B$4:$B$2834,$B448,Sales!$G$4:$G$2834,$D448),"")</f>
        <v>346846</v>
      </c>
      <c r="BK448" s="31">
        <f>IFERROR(SUMIFS(Sales!$M$4:$M$2834,Sales!$B$4:$B$2834,$B448,Sales!$G$4:$G$2834,$D448),"")</f>
        <v>91208</v>
      </c>
      <c r="BL448" s="31">
        <f>IFERROR(SUMIFS(Sales!$P$4:$P$2834,Sales!$B$4:$B$2834,$B448,Sales!$G$4:$G$2834,$D448),"")</f>
        <v>15363.6</v>
      </c>
      <c r="BM448" s="31">
        <f t="shared" si="210"/>
        <v>453417.6</v>
      </c>
      <c r="BP448" s="36">
        <f t="shared" si="211"/>
        <v>0</v>
      </c>
      <c r="BQ448" s="36">
        <f t="shared" si="212"/>
        <v>1</v>
      </c>
      <c r="BR448" s="36">
        <f t="shared" si="213"/>
        <v>0</v>
      </c>
      <c r="BS448" s="36">
        <f t="shared" si="214"/>
        <v>1</v>
      </c>
    </row>
    <row r="449" spans="1:71" x14ac:dyDescent="0.35">
      <c r="A449" s="8">
        <v>2020</v>
      </c>
      <c r="B449" s="9">
        <v>20963</v>
      </c>
      <c r="C449" s="10" t="s">
        <v>617</v>
      </c>
      <c r="D449" s="10" t="s">
        <v>51</v>
      </c>
      <c r="E449" s="10" t="s">
        <v>36</v>
      </c>
      <c r="F449" s="11" t="s">
        <v>25</v>
      </c>
      <c r="G449" s="11" t="s">
        <v>25</v>
      </c>
      <c r="H449" s="11" t="s">
        <v>25</v>
      </c>
      <c r="I449" s="11" t="s">
        <v>25</v>
      </c>
      <c r="J449" s="11" t="s">
        <v>25</v>
      </c>
      <c r="K449" s="12" t="s">
        <v>25</v>
      </c>
      <c r="L449" s="12" t="s">
        <v>25</v>
      </c>
      <c r="M449" s="12">
        <v>4</v>
      </c>
      <c r="N449" s="12" t="s">
        <v>25</v>
      </c>
      <c r="O449" s="12">
        <v>4</v>
      </c>
      <c r="P449" s="13" t="s">
        <v>25</v>
      </c>
      <c r="Q449" s="13" t="s">
        <v>25</v>
      </c>
      <c r="R449" s="13" t="s">
        <v>25</v>
      </c>
      <c r="S449" s="13" t="s">
        <v>25</v>
      </c>
      <c r="T449" s="13" t="s">
        <v>25</v>
      </c>
      <c r="U449" s="14" t="s">
        <v>25</v>
      </c>
      <c r="V449" s="14" t="s">
        <v>25</v>
      </c>
      <c r="W449" s="14">
        <v>4</v>
      </c>
      <c r="X449" s="14" t="s">
        <v>25</v>
      </c>
      <c r="Y449" s="14">
        <v>4</v>
      </c>
      <c r="Z449" s="11" t="s">
        <v>25</v>
      </c>
      <c r="AA449" s="11" t="s">
        <v>25</v>
      </c>
      <c r="AB449" s="11">
        <v>20</v>
      </c>
      <c r="AC449" s="11" t="s">
        <v>25</v>
      </c>
      <c r="AD449" s="11">
        <v>20</v>
      </c>
      <c r="AE449" s="11" t="s">
        <v>25</v>
      </c>
      <c r="AF449" s="11" t="s">
        <v>25</v>
      </c>
      <c r="AG449" s="11" t="s">
        <v>25</v>
      </c>
      <c r="AH449" s="11" t="s">
        <v>25</v>
      </c>
      <c r="AI449" s="11" t="s">
        <v>25</v>
      </c>
      <c r="AJ449" s="13" t="s">
        <v>25</v>
      </c>
      <c r="AK449" s="13" t="s">
        <v>25</v>
      </c>
      <c r="AL449" s="13">
        <v>20</v>
      </c>
      <c r="AM449" s="13" t="s">
        <v>25</v>
      </c>
      <c r="AN449" s="13">
        <v>20</v>
      </c>
      <c r="AO449" s="13" t="s">
        <v>25</v>
      </c>
      <c r="AP449" s="13" t="s">
        <v>25</v>
      </c>
      <c r="AQ449" s="13" t="s">
        <v>25</v>
      </c>
      <c r="AR449" s="13" t="s">
        <v>25</v>
      </c>
      <c r="AS449" s="13" t="s">
        <v>25</v>
      </c>
      <c r="AT449" s="15" t="s">
        <v>25</v>
      </c>
      <c r="AU449" s="15" t="s">
        <v>25</v>
      </c>
      <c r="AV449" s="15" t="s">
        <v>25</v>
      </c>
      <c r="AW449" s="15" t="s">
        <v>25</v>
      </c>
      <c r="AX449" s="10" t="s">
        <v>6</v>
      </c>
      <c r="AY449" s="10" t="str">
        <f>IFERROR(VLOOKUP(B449,Sales!$B$4:$H$2834,7,FALSE),"Not Found")</f>
        <v>Cooperative</v>
      </c>
      <c r="AZ449" s="30">
        <f>IFERROR(SUMIFS(Sales!$K$4:$K$2834,Sales!$B$4:$B$2834,$B449,Sales!$G$4:$G$2834,$D449),"")</f>
        <v>171839</v>
      </c>
      <c r="BA449" s="30">
        <f>IFERROR(SUMIFS(Sales!$N$4:$N$2834,Sales!$B$4:$B$2834,$B449,Sales!$G$4:$G$2834,$D449),"")</f>
        <v>138763</v>
      </c>
      <c r="BB449" s="30">
        <f>IFERROR(SUMIFS(Sales!$Q$4:$Q$2834,Sales!$B$4:$B$2834,$B449,Sales!$G$4:$G$2834,$D449),"")</f>
        <v>84040</v>
      </c>
      <c r="BC449" s="30">
        <f t="shared" si="205"/>
        <v>394642</v>
      </c>
      <c r="BD449" s="33"/>
      <c r="BE449" s="35" t="str">
        <f t="shared" si="206"/>
        <v/>
      </c>
      <c r="BF449" s="35" t="str">
        <f t="shared" si="207"/>
        <v/>
      </c>
      <c r="BG449" s="35" t="str">
        <f t="shared" si="208"/>
        <v/>
      </c>
      <c r="BH449" s="35">
        <f t="shared" si="209"/>
        <v>0</v>
      </c>
      <c r="BJ449" s="31">
        <f>IFERROR(SUMIFS(Sales!$J$4:$J$2834,Sales!$B$4:$B$2834,$B449,Sales!$G$4:$G$2834,$D449),"")</f>
        <v>17925.7</v>
      </c>
      <c r="BK449" s="31">
        <f>IFERROR(SUMIFS(Sales!$M$4:$M$2834,Sales!$B$4:$B$2834,$B449,Sales!$G$4:$G$2834,$D449),"")</f>
        <v>11925.2</v>
      </c>
      <c r="BL449" s="31">
        <f>IFERROR(SUMIFS(Sales!$P$4:$P$2834,Sales!$B$4:$B$2834,$B449,Sales!$G$4:$G$2834,$D449),"")</f>
        <v>13275.2</v>
      </c>
      <c r="BM449" s="31">
        <f t="shared" si="210"/>
        <v>43126.100000000006</v>
      </c>
      <c r="BP449" s="36" t="str">
        <f t="shared" si="211"/>
        <v/>
      </c>
      <c r="BQ449" s="36" t="str">
        <f t="shared" si="212"/>
        <v/>
      </c>
      <c r="BR449" s="36" t="str">
        <f t="shared" si="213"/>
        <v/>
      </c>
      <c r="BS449" s="36" t="str">
        <f t="shared" si="214"/>
        <v/>
      </c>
    </row>
    <row r="450" spans="1:71" x14ac:dyDescent="0.35">
      <c r="A450" s="8">
        <v>2020</v>
      </c>
      <c r="B450" s="9">
        <v>20997</v>
      </c>
      <c r="C450" s="10" t="s">
        <v>618</v>
      </c>
      <c r="D450" s="10" t="s">
        <v>219</v>
      </c>
      <c r="E450" s="10" t="s">
        <v>619</v>
      </c>
      <c r="F450" s="11">
        <v>349</v>
      </c>
      <c r="G450" s="11" t="s">
        <v>25</v>
      </c>
      <c r="H450" s="11" t="s">
        <v>25</v>
      </c>
      <c r="I450" s="11" t="s">
        <v>25</v>
      </c>
      <c r="J450" s="11">
        <v>349</v>
      </c>
      <c r="K450" s="12">
        <v>1</v>
      </c>
      <c r="L450" s="12" t="s">
        <v>25</v>
      </c>
      <c r="M450" s="12" t="s">
        <v>25</v>
      </c>
      <c r="N450" s="12" t="s">
        <v>25</v>
      </c>
      <c r="O450" s="12">
        <v>1</v>
      </c>
      <c r="P450" s="13">
        <v>349</v>
      </c>
      <c r="Q450" s="13" t="s">
        <v>25</v>
      </c>
      <c r="R450" s="13" t="s">
        <v>25</v>
      </c>
      <c r="S450" s="13" t="s">
        <v>25</v>
      </c>
      <c r="T450" s="13">
        <v>349</v>
      </c>
      <c r="U450" s="14">
        <v>1</v>
      </c>
      <c r="V450" s="14" t="s">
        <v>25</v>
      </c>
      <c r="W450" s="14" t="s">
        <v>25</v>
      </c>
      <c r="X450" s="14" t="s">
        <v>25</v>
      </c>
      <c r="Y450" s="14">
        <v>1</v>
      </c>
      <c r="Z450" s="11">
        <v>12</v>
      </c>
      <c r="AA450" s="11" t="s">
        <v>25</v>
      </c>
      <c r="AB450" s="11" t="s">
        <v>25</v>
      </c>
      <c r="AC450" s="11" t="s">
        <v>25</v>
      </c>
      <c r="AD450" s="11">
        <v>12</v>
      </c>
      <c r="AE450" s="11">
        <v>29</v>
      </c>
      <c r="AF450" s="11" t="s">
        <v>25</v>
      </c>
      <c r="AG450" s="11" t="s">
        <v>25</v>
      </c>
      <c r="AH450" s="11" t="s">
        <v>25</v>
      </c>
      <c r="AI450" s="11">
        <v>29</v>
      </c>
      <c r="AJ450" s="13">
        <v>8</v>
      </c>
      <c r="AK450" s="13" t="s">
        <v>25</v>
      </c>
      <c r="AL450" s="13" t="s">
        <v>25</v>
      </c>
      <c r="AM450" s="13" t="s">
        <v>25</v>
      </c>
      <c r="AN450" s="13">
        <v>8</v>
      </c>
      <c r="AO450" s="13">
        <v>41</v>
      </c>
      <c r="AP450" s="13" t="s">
        <v>25</v>
      </c>
      <c r="AQ450" s="13" t="s">
        <v>25</v>
      </c>
      <c r="AR450" s="13" t="s">
        <v>25</v>
      </c>
      <c r="AS450" s="13">
        <v>41</v>
      </c>
      <c r="AT450" s="15">
        <v>1</v>
      </c>
      <c r="AU450" s="15" t="s">
        <v>25</v>
      </c>
      <c r="AV450" s="15" t="s">
        <v>25</v>
      </c>
      <c r="AW450" s="15" t="s">
        <v>25</v>
      </c>
      <c r="AX450" s="10" t="s">
        <v>6</v>
      </c>
      <c r="AY450" s="10" t="str">
        <f>IFERROR(VLOOKUP(B450,Sales!$B$4:$H$2834,7,FALSE),"Not Found")</f>
        <v>Cooperative</v>
      </c>
      <c r="AZ450" s="30">
        <f>IFERROR(SUMIFS(Sales!$K$4:$K$2834,Sales!$B$4:$B$2834,$B450,Sales!$G$4:$G$2834,$D450),"")</f>
        <v>218271</v>
      </c>
      <c r="BA450" s="30">
        <f>IFERROR(SUMIFS(Sales!$N$4:$N$2834,Sales!$B$4:$B$2834,$B450,Sales!$G$4:$G$2834,$D450),"")</f>
        <v>62935</v>
      </c>
      <c r="BB450" s="30">
        <f>IFERROR(SUMIFS(Sales!$Q$4:$Q$2834,Sales!$B$4:$B$2834,$B450,Sales!$G$4:$G$2834,$D450),"")</f>
        <v>8199</v>
      </c>
      <c r="BC450" s="30">
        <f t="shared" si="205"/>
        <v>289405</v>
      </c>
      <c r="BD450" s="33"/>
      <c r="BE450" s="35">
        <f t="shared" si="206"/>
        <v>1.5989297707895232E-3</v>
      </c>
      <c r="BF450" s="35" t="str">
        <f t="shared" si="207"/>
        <v/>
      </c>
      <c r="BG450" s="35" t="str">
        <f t="shared" si="208"/>
        <v/>
      </c>
      <c r="BH450" s="35">
        <f t="shared" si="209"/>
        <v>1.2059224961559062E-3</v>
      </c>
      <c r="BJ450" s="31">
        <f>IFERROR(SUMIFS(Sales!$J$4:$J$2834,Sales!$B$4:$B$2834,$B450,Sales!$G$4:$G$2834,$D450),"")</f>
        <v>27276</v>
      </c>
      <c r="BK450" s="31">
        <f>IFERROR(SUMIFS(Sales!$M$4:$M$2834,Sales!$B$4:$B$2834,$B450,Sales!$G$4:$G$2834,$D450),"")</f>
        <v>7820</v>
      </c>
      <c r="BL450" s="31">
        <f>IFERROR(SUMIFS(Sales!$P$4:$P$2834,Sales!$B$4:$B$2834,$B450,Sales!$G$4:$G$2834,$D450),"")</f>
        <v>967</v>
      </c>
      <c r="BM450" s="31">
        <f t="shared" si="210"/>
        <v>36063</v>
      </c>
      <c r="BP450" s="36">
        <f t="shared" si="211"/>
        <v>0.29268292682926828</v>
      </c>
      <c r="BQ450" s="36">
        <f t="shared" si="212"/>
        <v>0.70731707317073167</v>
      </c>
      <c r="BR450" s="36" t="str">
        <f t="shared" si="213"/>
        <v/>
      </c>
      <c r="BS450" s="36" t="str">
        <f t="shared" si="214"/>
        <v/>
      </c>
    </row>
    <row r="451" spans="1:71" x14ac:dyDescent="0.35">
      <c r="A451" s="8">
        <v>2020</v>
      </c>
      <c r="B451" s="9">
        <v>21002</v>
      </c>
      <c r="C451" s="10" t="s">
        <v>620</v>
      </c>
      <c r="D451" s="10" t="s">
        <v>24</v>
      </c>
      <c r="E451" s="10" t="s">
        <v>88</v>
      </c>
      <c r="F451" s="11">
        <v>0</v>
      </c>
      <c r="G451" s="11">
        <v>20</v>
      </c>
      <c r="H451" s="11">
        <v>0</v>
      </c>
      <c r="I451" s="11">
        <v>0</v>
      </c>
      <c r="J451" s="11">
        <v>20</v>
      </c>
      <c r="K451" s="12">
        <v>0</v>
      </c>
      <c r="L451" s="12">
        <v>0.03</v>
      </c>
      <c r="M451" s="12">
        <v>0</v>
      </c>
      <c r="N451" s="12">
        <v>0</v>
      </c>
      <c r="O451" s="12">
        <v>0.03</v>
      </c>
      <c r="P451" s="13">
        <v>0</v>
      </c>
      <c r="Q451" s="13">
        <v>296</v>
      </c>
      <c r="R451" s="13">
        <v>0</v>
      </c>
      <c r="S451" s="13">
        <v>0</v>
      </c>
      <c r="T451" s="13">
        <v>296</v>
      </c>
      <c r="U451" s="14">
        <v>0</v>
      </c>
      <c r="V451" s="14">
        <v>0.03</v>
      </c>
      <c r="W451" s="14">
        <v>0</v>
      </c>
      <c r="X451" s="14">
        <v>0</v>
      </c>
      <c r="Y451" s="14">
        <v>0.03</v>
      </c>
      <c r="Z451" s="11">
        <v>0</v>
      </c>
      <c r="AA451" s="11">
        <v>7.5</v>
      </c>
      <c r="AB451" s="11">
        <v>0</v>
      </c>
      <c r="AC451" s="11">
        <v>0</v>
      </c>
      <c r="AD451" s="11">
        <v>7.5</v>
      </c>
      <c r="AE451" s="11">
        <v>0</v>
      </c>
      <c r="AF451" s="11">
        <v>0</v>
      </c>
      <c r="AG451" s="11">
        <v>0</v>
      </c>
      <c r="AH451" s="11">
        <v>0</v>
      </c>
      <c r="AI451" s="11">
        <v>0</v>
      </c>
      <c r="AJ451" s="13">
        <v>0</v>
      </c>
      <c r="AK451" s="13">
        <v>7.5</v>
      </c>
      <c r="AL451" s="13">
        <v>0</v>
      </c>
      <c r="AM451" s="13">
        <v>0</v>
      </c>
      <c r="AN451" s="13">
        <v>7.5</v>
      </c>
      <c r="AO451" s="13">
        <v>0</v>
      </c>
      <c r="AP451" s="13">
        <v>0</v>
      </c>
      <c r="AQ451" s="13">
        <v>0</v>
      </c>
      <c r="AR451" s="13">
        <v>0</v>
      </c>
      <c r="AS451" s="13">
        <v>0</v>
      </c>
      <c r="AT451" s="15">
        <v>0</v>
      </c>
      <c r="AU451" s="15">
        <v>15</v>
      </c>
      <c r="AV451" s="15">
        <v>0</v>
      </c>
      <c r="AW451" s="15">
        <v>0</v>
      </c>
      <c r="AX451" s="10" t="s">
        <v>6</v>
      </c>
      <c r="AY451" s="10" t="str">
        <f>IFERROR(VLOOKUP(B451,Sales!$B$4:$H$2834,7,FALSE),"Not Found")</f>
        <v>Cooperative</v>
      </c>
      <c r="AZ451" s="30">
        <f>IFERROR(SUMIFS(Sales!$K$4:$K$2834,Sales!$B$4:$B$2834,$B451,Sales!$G$4:$G$2834,$D451),"")</f>
        <v>756198</v>
      </c>
      <c r="BA451" s="30">
        <f>IFERROR(SUMIFS(Sales!$N$4:$N$2834,Sales!$B$4:$B$2834,$B451,Sales!$G$4:$G$2834,$D451),"")</f>
        <v>217054</v>
      </c>
      <c r="BB451" s="30">
        <f>IFERROR(SUMIFS(Sales!$Q$4:$Q$2834,Sales!$B$4:$B$2834,$B451,Sales!$G$4:$G$2834,$D451),"")</f>
        <v>75574</v>
      </c>
      <c r="BC451" s="30">
        <f t="shared" si="205"/>
        <v>1048826</v>
      </c>
      <c r="BD451" s="33"/>
      <c r="BE451" s="35">
        <f t="shared" si="206"/>
        <v>0</v>
      </c>
      <c r="BF451" s="35">
        <f t="shared" si="207"/>
        <v>9.2142969030748113E-5</v>
      </c>
      <c r="BG451" s="35">
        <f t="shared" si="208"/>
        <v>0</v>
      </c>
      <c r="BH451" s="35">
        <f t="shared" si="209"/>
        <v>1.9068939938559875E-5</v>
      </c>
      <c r="BJ451" s="31">
        <f>IFERROR(SUMIFS(Sales!$J$4:$J$2834,Sales!$B$4:$B$2834,$B451,Sales!$G$4:$G$2834,$D451),"")</f>
        <v>92922</v>
      </c>
      <c r="BK451" s="31">
        <f>IFERROR(SUMIFS(Sales!$M$4:$M$2834,Sales!$B$4:$B$2834,$B451,Sales!$G$4:$G$2834,$D451),"")</f>
        <v>25087</v>
      </c>
      <c r="BL451" s="31">
        <f>IFERROR(SUMIFS(Sales!$P$4:$P$2834,Sales!$B$4:$B$2834,$B451,Sales!$G$4:$G$2834,$D451),"")</f>
        <v>6732</v>
      </c>
      <c r="BM451" s="31">
        <f t="shared" si="210"/>
        <v>124741</v>
      </c>
      <c r="BP451" s="36" t="str">
        <f t="shared" si="211"/>
        <v/>
      </c>
      <c r="BQ451" s="36" t="str">
        <f t="shared" si="212"/>
        <v/>
      </c>
      <c r="BR451" s="36">
        <f t="shared" si="213"/>
        <v>1</v>
      </c>
      <c r="BS451" s="36">
        <f t="shared" si="214"/>
        <v>0</v>
      </c>
    </row>
    <row r="452" spans="1:71" x14ac:dyDescent="0.35">
      <c r="A452" s="8">
        <v>2020</v>
      </c>
      <c r="B452" s="9">
        <v>21013</v>
      </c>
      <c r="C452" s="10" t="s">
        <v>621</v>
      </c>
      <c r="D452" s="10" t="s">
        <v>35</v>
      </c>
      <c r="E452" s="10" t="s">
        <v>36</v>
      </c>
      <c r="F452" s="11">
        <v>38.46</v>
      </c>
      <c r="G452" s="11">
        <v>158.35300000000001</v>
      </c>
      <c r="H452" s="11">
        <v>209.91</v>
      </c>
      <c r="I452" s="11" t="s">
        <v>25</v>
      </c>
      <c r="J452" s="11">
        <v>406.72300000000001</v>
      </c>
      <c r="K452" s="12">
        <v>2.5999999999999999E-2</v>
      </c>
      <c r="L452" s="12">
        <v>2.9000000000000001E-2</v>
      </c>
      <c r="M452" s="12">
        <v>3.9E-2</v>
      </c>
      <c r="N452" s="12" t="s">
        <v>25</v>
      </c>
      <c r="O452" s="12">
        <v>9.4E-2</v>
      </c>
      <c r="P452" s="13">
        <v>646.15200000000004</v>
      </c>
      <c r="Q452" s="13">
        <v>2019.99</v>
      </c>
      <c r="R452" s="13">
        <v>2677.6610000000001</v>
      </c>
      <c r="S452" s="13" t="s">
        <v>25</v>
      </c>
      <c r="T452" s="13">
        <v>5343.8029999999999</v>
      </c>
      <c r="U452" s="14">
        <v>2.5999999999999999E-2</v>
      </c>
      <c r="V452" s="14">
        <v>2.9000000000000001E-2</v>
      </c>
      <c r="W452" s="14">
        <v>3.9E-2</v>
      </c>
      <c r="X452" s="14" t="s">
        <v>25</v>
      </c>
      <c r="Y452" s="14">
        <v>9.4E-2</v>
      </c>
      <c r="Z452" s="11">
        <v>22.863</v>
      </c>
      <c r="AA452" s="11">
        <v>10.069000000000001</v>
      </c>
      <c r="AB452" s="11">
        <v>13.347</v>
      </c>
      <c r="AC452" s="11" t="s">
        <v>25</v>
      </c>
      <c r="AD452" s="11">
        <v>46.279000000000003</v>
      </c>
      <c r="AE452" s="11">
        <v>11.66</v>
      </c>
      <c r="AF452" s="11">
        <v>5.1349999999999998</v>
      </c>
      <c r="AG452" s="11">
        <v>6.8070000000000004</v>
      </c>
      <c r="AH452" s="11" t="s">
        <v>25</v>
      </c>
      <c r="AI452" s="11">
        <v>23.602</v>
      </c>
      <c r="AJ452" s="13">
        <v>22.863</v>
      </c>
      <c r="AK452" s="13">
        <v>10.069000000000001</v>
      </c>
      <c r="AL452" s="13">
        <v>13.347</v>
      </c>
      <c r="AM452" s="13" t="s">
        <v>25</v>
      </c>
      <c r="AN452" s="13">
        <v>46.279000000000003</v>
      </c>
      <c r="AO452" s="13">
        <v>11.66</v>
      </c>
      <c r="AP452" s="13">
        <v>5.1349999999999998</v>
      </c>
      <c r="AQ452" s="13">
        <v>6.8070000000000004</v>
      </c>
      <c r="AR452" s="13" t="s">
        <v>25</v>
      </c>
      <c r="AS452" s="13">
        <v>23.602</v>
      </c>
      <c r="AT452" s="15">
        <v>16.800999999999998</v>
      </c>
      <c r="AU452" s="15">
        <v>12.756</v>
      </c>
      <c r="AV452" s="15">
        <v>12.756</v>
      </c>
      <c r="AW452" s="15" t="s">
        <v>25</v>
      </c>
      <c r="AX452" s="10" t="s">
        <v>6</v>
      </c>
      <c r="AY452" s="10" t="str">
        <f>IFERROR(VLOOKUP(B452,Sales!$B$4:$H$2834,7,FALSE),"Not Found")</f>
        <v>Municipal</v>
      </c>
      <c r="AZ452" s="30">
        <f>IFERROR(SUMIFS(Sales!$K$4:$K$2834,Sales!$B$4:$B$2834,$B452,Sales!$G$4:$G$2834,$D452),"")</f>
        <v>36842</v>
      </c>
      <c r="BA452" s="30">
        <f>IFERROR(SUMIFS(Sales!$N$4:$N$2834,Sales!$B$4:$B$2834,$B452,Sales!$G$4:$G$2834,$D452),"")</f>
        <v>62057</v>
      </c>
      <c r="BB452" s="30">
        <f>IFERROR(SUMIFS(Sales!$Q$4:$Q$2834,Sales!$B$4:$B$2834,$B452,Sales!$G$4:$G$2834,$D452),"")</f>
        <v>117740</v>
      </c>
      <c r="BC452" s="30">
        <f t="shared" si="205"/>
        <v>216639</v>
      </c>
      <c r="BD452" s="33"/>
      <c r="BE452" s="35">
        <f t="shared" si="206"/>
        <v>1.0439172683350524E-3</v>
      </c>
      <c r="BF452" s="35">
        <f t="shared" si="207"/>
        <v>2.5517346955218592E-3</v>
      </c>
      <c r="BG452" s="35">
        <f t="shared" si="208"/>
        <v>1.7828265670120605E-3</v>
      </c>
      <c r="BH452" s="35">
        <f t="shared" si="209"/>
        <v>1.8774228093741201E-3</v>
      </c>
      <c r="BJ452" s="31">
        <f>IFERROR(SUMIFS(Sales!$J$4:$J$2834,Sales!$B$4:$B$2834,$B452,Sales!$G$4:$G$2834,$D452),"")</f>
        <v>4117.3999999999996</v>
      </c>
      <c r="BK452" s="31">
        <f>IFERROR(SUMIFS(Sales!$M$4:$M$2834,Sales!$B$4:$B$2834,$B452,Sales!$G$4:$G$2834,$D452),"")</f>
        <v>5869.2</v>
      </c>
      <c r="BL452" s="31">
        <f>IFERROR(SUMIFS(Sales!$P$4:$P$2834,Sales!$B$4:$B$2834,$B452,Sales!$G$4:$G$2834,$D452),"")</f>
        <v>8742.6</v>
      </c>
      <c r="BM452" s="31">
        <f t="shared" si="210"/>
        <v>18729.199999999997</v>
      </c>
      <c r="BP452" s="36">
        <f t="shared" si="211"/>
        <v>0.66225414940764138</v>
      </c>
      <c r="BQ452" s="36">
        <f t="shared" si="212"/>
        <v>0.33774585059235873</v>
      </c>
      <c r="BR452" s="36">
        <f t="shared" si="213"/>
        <v>0.66225465241246673</v>
      </c>
      <c r="BS452" s="36">
        <f t="shared" si="214"/>
        <v>0.33774534758753322</v>
      </c>
    </row>
    <row r="453" spans="1:71" x14ac:dyDescent="0.35">
      <c r="A453" s="8">
        <v>2020</v>
      </c>
      <c r="B453" s="9">
        <v>21048</v>
      </c>
      <c r="C453" s="10" t="s">
        <v>622</v>
      </c>
      <c r="D453" s="10" t="s">
        <v>70</v>
      </c>
      <c r="E453" s="10" t="s">
        <v>36</v>
      </c>
      <c r="F453" s="11">
        <v>44</v>
      </c>
      <c r="G453" s="11">
        <v>64</v>
      </c>
      <c r="H453" s="11" t="s">
        <v>25</v>
      </c>
      <c r="I453" s="11" t="s">
        <v>25</v>
      </c>
      <c r="J453" s="11">
        <v>108</v>
      </c>
      <c r="K453" s="12">
        <v>6.0000000000000001E-3</v>
      </c>
      <c r="L453" s="12">
        <v>8.9999999999999993E-3</v>
      </c>
      <c r="M453" s="12" t="s">
        <v>25</v>
      </c>
      <c r="N453" s="12" t="s">
        <v>25</v>
      </c>
      <c r="O453" s="12">
        <v>1.4999999999999999E-2</v>
      </c>
      <c r="P453" s="13">
        <v>720</v>
      </c>
      <c r="Q453" s="13">
        <v>1049</v>
      </c>
      <c r="R453" s="13" t="s">
        <v>25</v>
      </c>
      <c r="S453" s="13" t="s">
        <v>25</v>
      </c>
      <c r="T453" s="13">
        <v>1769</v>
      </c>
      <c r="U453" s="14">
        <v>5.0000000000000001E-3</v>
      </c>
      <c r="V453" s="14">
        <v>8.0000000000000002E-3</v>
      </c>
      <c r="W453" s="14" t="s">
        <v>25</v>
      </c>
      <c r="X453" s="14" t="s">
        <v>25</v>
      </c>
      <c r="Y453" s="14">
        <v>1.2999999999999999E-2</v>
      </c>
      <c r="Z453" s="11">
        <v>14</v>
      </c>
      <c r="AA453" s="11">
        <v>10</v>
      </c>
      <c r="AB453" s="11" t="s">
        <v>25</v>
      </c>
      <c r="AC453" s="11" t="s">
        <v>25</v>
      </c>
      <c r="AD453" s="11">
        <v>24</v>
      </c>
      <c r="AE453" s="11">
        <v>26</v>
      </c>
      <c r="AF453" s="11">
        <v>29</v>
      </c>
      <c r="AG453" s="11" t="s">
        <v>25</v>
      </c>
      <c r="AH453" s="11" t="s">
        <v>25</v>
      </c>
      <c r="AI453" s="11">
        <v>55</v>
      </c>
      <c r="AJ453" s="13">
        <v>14</v>
      </c>
      <c r="AK453" s="13">
        <v>10</v>
      </c>
      <c r="AL453" s="13" t="s">
        <v>25</v>
      </c>
      <c r="AM453" s="13" t="s">
        <v>25</v>
      </c>
      <c r="AN453" s="13">
        <v>24</v>
      </c>
      <c r="AO453" s="13">
        <v>26</v>
      </c>
      <c r="AP453" s="13">
        <v>29</v>
      </c>
      <c r="AQ453" s="13" t="s">
        <v>25</v>
      </c>
      <c r="AR453" s="13" t="s">
        <v>25</v>
      </c>
      <c r="AS453" s="13">
        <v>55</v>
      </c>
      <c r="AT453" s="15">
        <v>14.5</v>
      </c>
      <c r="AU453" s="15">
        <v>14.5</v>
      </c>
      <c r="AV453" s="15" t="s">
        <v>25</v>
      </c>
      <c r="AW453" s="15" t="s">
        <v>25</v>
      </c>
      <c r="AX453" s="10" t="s">
        <v>623</v>
      </c>
      <c r="AY453" s="10" t="str">
        <f>IFERROR(VLOOKUP(B453,Sales!$B$4:$H$2834,7,FALSE),"Not Found")</f>
        <v>Municipal</v>
      </c>
      <c r="AZ453" s="30">
        <f>IFERROR(SUMIFS(Sales!$K$4:$K$2834,Sales!$B$4:$B$2834,$B453,Sales!$G$4:$G$2834,$D453),"")</f>
        <v>84689</v>
      </c>
      <c r="BA453" s="30">
        <f>IFERROR(SUMIFS(Sales!$N$4:$N$2834,Sales!$B$4:$B$2834,$B453,Sales!$G$4:$G$2834,$D453),"")</f>
        <v>64239</v>
      </c>
      <c r="BB453" s="30">
        <f>IFERROR(SUMIFS(Sales!$Q$4:$Q$2834,Sales!$B$4:$B$2834,$B453,Sales!$G$4:$G$2834,$D453),"")</f>
        <v>129549</v>
      </c>
      <c r="BC453" s="30">
        <f t="shared" ref="BC453:BC505" si="239">SUM(AZ453:BB453)</f>
        <v>278477</v>
      </c>
      <c r="BD453" s="33"/>
      <c r="BE453" s="35">
        <f t="shared" ref="BE453:BE505" si="240">IFERROR(F453/AZ453,"")</f>
        <v>5.1954799324587604E-4</v>
      </c>
      <c r="BF453" s="35">
        <f t="shared" ref="BF453:BF505" si="241">IFERROR(G453/BA453,"")</f>
        <v>9.962795186724575E-4</v>
      </c>
      <c r="BG453" s="35" t="str">
        <f t="shared" ref="BG453:BG505" si="242">IFERROR(H453/BB453,"")</f>
        <v/>
      </c>
      <c r="BH453" s="35">
        <f t="shared" ref="BH453:BH505" si="243">IFERROR(SUM(F453:H453)/BC453,"")</f>
        <v>3.8782377000614053E-4</v>
      </c>
      <c r="BJ453" s="31">
        <f>IFERROR(SUMIFS(Sales!$J$4:$J$2834,Sales!$B$4:$B$2834,$B453,Sales!$G$4:$G$2834,$D453),"")</f>
        <v>12369.5</v>
      </c>
      <c r="BK453" s="31">
        <f>IFERROR(SUMIFS(Sales!$M$4:$M$2834,Sales!$B$4:$B$2834,$B453,Sales!$G$4:$G$2834,$D453),"")</f>
        <v>8209.4</v>
      </c>
      <c r="BL453" s="31">
        <f>IFERROR(SUMIFS(Sales!$P$4:$P$2834,Sales!$B$4:$B$2834,$B453,Sales!$G$4:$G$2834,$D453),"")</f>
        <v>10453.299999999999</v>
      </c>
      <c r="BM453" s="31">
        <f t="shared" ref="BM453:BM505" si="244">SUM(BJ453:BL453)</f>
        <v>31032.2</v>
      </c>
      <c r="BP453" s="36">
        <f t="shared" ref="BP453:BP505" si="245">IFERROR(Z453/(Z453+AE453),"")</f>
        <v>0.35</v>
      </c>
      <c r="BQ453" s="36">
        <f t="shared" ref="BQ453:BQ505" si="246">IFERROR(AE453/(Z453+AE453),"")</f>
        <v>0.65</v>
      </c>
      <c r="BR453" s="36" t="str">
        <f t="shared" ref="BR453:BR505" si="247">IFERROR((AA453+AB453)/(AA453+AB453+AF453+AG453),"")</f>
        <v/>
      </c>
      <c r="BS453" s="36" t="str">
        <f t="shared" ref="BS453:BS505" si="248">IFERROR((AF453+AG453)/(AA453+AB453+AF453+AG453),"")</f>
        <v/>
      </c>
    </row>
    <row r="454" spans="1:71" x14ac:dyDescent="0.35">
      <c r="A454" s="8">
        <v>2020</v>
      </c>
      <c r="B454" s="9">
        <v>21075</v>
      </c>
      <c r="C454" s="10" t="s">
        <v>624</v>
      </c>
      <c r="D454" s="10" t="s">
        <v>157</v>
      </c>
      <c r="E454" s="10" t="s">
        <v>99</v>
      </c>
      <c r="F454" s="11">
        <v>48.73</v>
      </c>
      <c r="G454" s="11">
        <v>1.9119999999999999</v>
      </c>
      <c r="H454" s="11" t="s">
        <v>25</v>
      </c>
      <c r="I454" s="11" t="s">
        <v>25</v>
      </c>
      <c r="J454" s="11">
        <v>50.642000000000003</v>
      </c>
      <c r="K454" s="12">
        <v>0.02</v>
      </c>
      <c r="L454" s="12">
        <v>0.93</v>
      </c>
      <c r="M454" s="12" t="s">
        <v>25</v>
      </c>
      <c r="N454" s="12" t="s">
        <v>25</v>
      </c>
      <c r="O454" s="12">
        <v>0.95</v>
      </c>
      <c r="P454" s="13">
        <v>872.06</v>
      </c>
      <c r="Q454" s="13">
        <v>29.759</v>
      </c>
      <c r="R454" s="13" t="s">
        <v>25</v>
      </c>
      <c r="S454" s="13" t="s">
        <v>25</v>
      </c>
      <c r="T454" s="13">
        <v>901.81899999999996</v>
      </c>
      <c r="U454" s="14">
        <v>0.03</v>
      </c>
      <c r="V454" s="14">
        <v>0.86</v>
      </c>
      <c r="W454" s="14" t="s">
        <v>25</v>
      </c>
      <c r="X454" s="14" t="s">
        <v>25</v>
      </c>
      <c r="Y454" s="14">
        <v>0.89</v>
      </c>
      <c r="Z454" s="11">
        <v>28.736000000000001</v>
      </c>
      <c r="AA454" s="11">
        <v>110.04900000000001</v>
      </c>
      <c r="AB454" s="11" t="s">
        <v>25</v>
      </c>
      <c r="AC454" s="11" t="s">
        <v>25</v>
      </c>
      <c r="AD454" s="11">
        <v>138.785</v>
      </c>
      <c r="AE454" s="11" t="s">
        <v>25</v>
      </c>
      <c r="AF454" s="11" t="s">
        <v>25</v>
      </c>
      <c r="AG454" s="11" t="s">
        <v>25</v>
      </c>
      <c r="AH454" s="11" t="s">
        <v>25</v>
      </c>
      <c r="AI454" s="11" t="s">
        <v>25</v>
      </c>
      <c r="AJ454" s="13">
        <v>28.736000000000001</v>
      </c>
      <c r="AK454" s="13">
        <v>110.04900000000001</v>
      </c>
      <c r="AL454" s="13" t="s">
        <v>25</v>
      </c>
      <c r="AM454" s="13" t="s">
        <v>25</v>
      </c>
      <c r="AN454" s="13">
        <v>138.785</v>
      </c>
      <c r="AO454" s="13" t="s">
        <v>25</v>
      </c>
      <c r="AP454" s="13" t="s">
        <v>25</v>
      </c>
      <c r="AQ454" s="13" t="s">
        <v>25</v>
      </c>
      <c r="AR454" s="13" t="s">
        <v>25</v>
      </c>
      <c r="AS454" s="13" t="s">
        <v>25</v>
      </c>
      <c r="AT454" s="15">
        <v>16.27</v>
      </c>
      <c r="AU454" s="15">
        <v>17.989999999999998</v>
      </c>
      <c r="AV454" s="15" t="s">
        <v>25</v>
      </c>
      <c r="AW454" s="15" t="s">
        <v>25</v>
      </c>
      <c r="AX454" s="10" t="s">
        <v>6</v>
      </c>
      <c r="AY454" s="10" t="str">
        <f>IFERROR(VLOOKUP(B454,Sales!$B$4:$H$2834,7,FALSE),"Not Found")</f>
        <v>Cooperative</v>
      </c>
      <c r="AZ454" s="30">
        <f>IFERROR(SUMIFS(Sales!$K$4:$K$2834,Sales!$B$4:$B$2834,$B454,Sales!$G$4:$G$2834,$D454),"")</f>
        <v>46161</v>
      </c>
      <c r="BA454" s="30">
        <f>IFERROR(SUMIFS(Sales!$N$4:$N$2834,Sales!$B$4:$B$2834,$B454,Sales!$G$4:$G$2834,$D454),"")</f>
        <v>110941</v>
      </c>
      <c r="BB454" s="30">
        <f>IFERROR(SUMIFS(Sales!$Q$4:$Q$2834,Sales!$B$4:$B$2834,$B454,Sales!$G$4:$G$2834,$D454),"")</f>
        <v>189687</v>
      </c>
      <c r="BC454" s="30">
        <f t="shared" si="239"/>
        <v>346789</v>
      </c>
      <c r="BD454" s="33"/>
      <c r="BE454" s="35">
        <f t="shared" si="240"/>
        <v>1.0556530404453976E-3</v>
      </c>
      <c r="BF454" s="35">
        <f t="shared" si="241"/>
        <v>1.7234385844728277E-5</v>
      </c>
      <c r="BG454" s="35" t="str">
        <f t="shared" si="242"/>
        <v/>
      </c>
      <c r="BH454" s="35">
        <f t="shared" si="243"/>
        <v>1.4603116015790582E-4</v>
      </c>
      <c r="BJ454" s="31">
        <f>IFERROR(SUMIFS(Sales!$J$4:$J$2834,Sales!$B$4:$B$2834,$B454,Sales!$G$4:$G$2834,$D454),"")</f>
        <v>6898</v>
      </c>
      <c r="BK454" s="31">
        <f>IFERROR(SUMIFS(Sales!$M$4:$M$2834,Sales!$B$4:$B$2834,$B454,Sales!$G$4:$G$2834,$D454),"")</f>
        <v>12342</v>
      </c>
      <c r="BL454" s="31">
        <f>IFERROR(SUMIFS(Sales!$P$4:$P$2834,Sales!$B$4:$B$2834,$B454,Sales!$G$4:$G$2834,$D454),"")</f>
        <v>23809</v>
      </c>
      <c r="BM454" s="31">
        <f t="shared" si="244"/>
        <v>43049</v>
      </c>
      <c r="BP454" s="36" t="str">
        <f t="shared" si="245"/>
        <v/>
      </c>
      <c r="BQ454" s="36" t="str">
        <f t="shared" si="246"/>
        <v/>
      </c>
      <c r="BR454" s="36" t="str">
        <f t="shared" si="247"/>
        <v/>
      </c>
      <c r="BS454" s="36" t="str">
        <f t="shared" si="248"/>
        <v/>
      </c>
    </row>
    <row r="455" spans="1:71" x14ac:dyDescent="0.35">
      <c r="A455" s="8">
        <v>2020</v>
      </c>
      <c r="B455" s="9">
        <v>21111</v>
      </c>
      <c r="C455" s="10" t="s">
        <v>625</v>
      </c>
      <c r="D455" s="10" t="s">
        <v>114</v>
      </c>
      <c r="E455" s="10" t="s">
        <v>54</v>
      </c>
      <c r="F455" s="11">
        <v>174.96</v>
      </c>
      <c r="G455" s="11">
        <v>685</v>
      </c>
      <c r="H455" s="11">
        <v>18</v>
      </c>
      <c r="I455" s="11" t="s">
        <v>25</v>
      </c>
      <c r="J455" s="11">
        <v>877.96</v>
      </c>
      <c r="K455" s="12">
        <v>4.9000000000000002E-2</v>
      </c>
      <c r="L455" s="12">
        <v>6.2E-2</v>
      </c>
      <c r="M455" s="12">
        <v>1E-3</v>
      </c>
      <c r="N455" s="12" t="s">
        <v>25</v>
      </c>
      <c r="O455" s="12">
        <v>0.112</v>
      </c>
      <c r="P455" s="13">
        <v>2994.48</v>
      </c>
      <c r="Q455" s="13">
        <v>5058.2</v>
      </c>
      <c r="R455" s="13">
        <v>960.24</v>
      </c>
      <c r="S455" s="13" t="s">
        <v>25</v>
      </c>
      <c r="T455" s="13">
        <v>9012.92</v>
      </c>
      <c r="U455" s="14">
        <v>4.9000000000000002E-2</v>
      </c>
      <c r="V455" s="14">
        <v>6.2E-2</v>
      </c>
      <c r="W455" s="14">
        <v>1E-3</v>
      </c>
      <c r="X455" s="14" t="s">
        <v>25</v>
      </c>
      <c r="Y455" s="14">
        <v>0.112</v>
      </c>
      <c r="Z455" s="11">
        <v>34.963000000000001</v>
      </c>
      <c r="AA455" s="11">
        <v>21.795000000000002</v>
      </c>
      <c r="AB455" s="11">
        <v>13.42</v>
      </c>
      <c r="AC455" s="11" t="s">
        <v>25</v>
      </c>
      <c r="AD455" s="11">
        <v>70.177999999999997</v>
      </c>
      <c r="AE455" s="11" t="s">
        <v>25</v>
      </c>
      <c r="AF455" s="11" t="s">
        <v>25</v>
      </c>
      <c r="AG455" s="11" t="s">
        <v>25</v>
      </c>
      <c r="AH455" s="11" t="s">
        <v>25</v>
      </c>
      <c r="AI455" s="11" t="s">
        <v>25</v>
      </c>
      <c r="AJ455" s="13">
        <v>107.86</v>
      </c>
      <c r="AK455" s="13">
        <v>42.32</v>
      </c>
      <c r="AL455" s="13">
        <v>20.86</v>
      </c>
      <c r="AM455" s="13" t="s">
        <v>25</v>
      </c>
      <c r="AN455" s="13">
        <v>171.04</v>
      </c>
      <c r="AO455" s="13" t="s">
        <v>25</v>
      </c>
      <c r="AP455" s="13" t="s">
        <v>25</v>
      </c>
      <c r="AQ455" s="13" t="s">
        <v>25</v>
      </c>
      <c r="AR455" s="13" t="s">
        <v>25</v>
      </c>
      <c r="AS455" s="13" t="s">
        <v>25</v>
      </c>
      <c r="AT455" s="15">
        <v>13.1</v>
      </c>
      <c r="AU455" s="15">
        <v>11.2</v>
      </c>
      <c r="AV455" s="15">
        <v>10.4</v>
      </c>
      <c r="AW455" s="15" t="s">
        <v>25</v>
      </c>
      <c r="AX455" s="10" t="s">
        <v>6</v>
      </c>
      <c r="AY455" s="10" t="str">
        <f>IFERROR(VLOOKUP(B455,Sales!$B$4:$H$2834,7,FALSE),"Not Found")</f>
        <v>Political Subdivision</v>
      </c>
      <c r="AZ455" s="30">
        <f>IFERROR(SUMIFS(Sales!$K$4:$K$2834,Sales!$B$4:$B$2834,$B455,Sales!$G$4:$G$2834,$D455),"")</f>
        <v>73158</v>
      </c>
      <c r="BA455" s="30">
        <f>IFERROR(SUMIFS(Sales!$N$4:$N$2834,Sales!$B$4:$B$2834,$B455,Sales!$G$4:$G$2834,$D455),"")</f>
        <v>26910</v>
      </c>
      <c r="BB455" s="30">
        <f>IFERROR(SUMIFS(Sales!$Q$4:$Q$2834,Sales!$B$4:$B$2834,$B455,Sales!$G$4:$G$2834,$D455),"")</f>
        <v>265724</v>
      </c>
      <c r="BC455" s="30">
        <f t="shared" si="239"/>
        <v>365792</v>
      </c>
      <c r="BD455" s="33"/>
      <c r="BE455" s="35">
        <f t="shared" si="240"/>
        <v>2.3915361272861479E-3</v>
      </c>
      <c r="BF455" s="35">
        <f t="shared" si="241"/>
        <v>2.545522110739502E-2</v>
      </c>
      <c r="BG455" s="35">
        <f t="shared" si="242"/>
        <v>6.7739458987520893E-5</v>
      </c>
      <c r="BH455" s="35">
        <f t="shared" si="243"/>
        <v>2.4001618406088708E-3</v>
      </c>
      <c r="BJ455" s="31">
        <f>IFERROR(SUMIFS(Sales!$J$4:$J$2834,Sales!$B$4:$B$2834,$B455,Sales!$G$4:$G$2834,$D455),"")</f>
        <v>7777</v>
      </c>
      <c r="BK455" s="31">
        <f>IFERROR(SUMIFS(Sales!$M$4:$M$2834,Sales!$B$4:$B$2834,$B455,Sales!$G$4:$G$2834,$D455),"")</f>
        <v>2029</v>
      </c>
      <c r="BL455" s="31">
        <f>IFERROR(SUMIFS(Sales!$P$4:$P$2834,Sales!$B$4:$B$2834,$B455,Sales!$G$4:$G$2834,$D455),"")</f>
        <v>19186</v>
      </c>
      <c r="BM455" s="31">
        <f t="shared" si="244"/>
        <v>28992</v>
      </c>
      <c r="BP455" s="36" t="str">
        <f t="shared" si="245"/>
        <v/>
      </c>
      <c r="BQ455" s="36" t="str">
        <f t="shared" si="246"/>
        <v/>
      </c>
      <c r="BR455" s="36" t="str">
        <f t="shared" si="247"/>
        <v/>
      </c>
      <c r="BS455" s="36" t="str">
        <f t="shared" si="248"/>
        <v/>
      </c>
    </row>
    <row r="456" spans="1:71" x14ac:dyDescent="0.35">
      <c r="A456" s="8">
        <v>2020</v>
      </c>
      <c r="B456" s="9">
        <v>21158</v>
      </c>
      <c r="C456" s="10" t="s">
        <v>626</v>
      </c>
      <c r="D456" s="10" t="s">
        <v>70</v>
      </c>
      <c r="E456" s="10" t="s">
        <v>36</v>
      </c>
      <c r="F456" s="11">
        <v>255</v>
      </c>
      <c r="G456" s="11">
        <v>723</v>
      </c>
      <c r="H456" s="11" t="s">
        <v>25</v>
      </c>
      <c r="I456" s="11" t="s">
        <v>25</v>
      </c>
      <c r="J456" s="11">
        <v>978</v>
      </c>
      <c r="K456" s="12">
        <v>2.8000000000000001E-2</v>
      </c>
      <c r="L456" s="12">
        <v>0.1</v>
      </c>
      <c r="M456" s="12" t="s">
        <v>25</v>
      </c>
      <c r="N456" s="12" t="s">
        <v>25</v>
      </c>
      <c r="O456" s="12">
        <v>0.128</v>
      </c>
      <c r="P456" s="13">
        <v>2986</v>
      </c>
      <c r="Q456" s="13">
        <v>7223</v>
      </c>
      <c r="R456" s="13" t="s">
        <v>25</v>
      </c>
      <c r="S456" s="13" t="s">
        <v>25</v>
      </c>
      <c r="T456" s="13">
        <v>10209</v>
      </c>
      <c r="U456" s="14">
        <v>1.9E-2</v>
      </c>
      <c r="V456" s="14">
        <v>5.8999999999999997E-2</v>
      </c>
      <c r="W456" s="14" t="s">
        <v>25</v>
      </c>
      <c r="X456" s="14" t="s">
        <v>25</v>
      </c>
      <c r="Y456" s="14">
        <v>7.8E-2</v>
      </c>
      <c r="Z456" s="11">
        <v>36</v>
      </c>
      <c r="AA456" s="11">
        <v>73</v>
      </c>
      <c r="AB456" s="11" t="s">
        <v>25</v>
      </c>
      <c r="AC456" s="11" t="s">
        <v>25</v>
      </c>
      <c r="AD456" s="11">
        <v>109</v>
      </c>
      <c r="AE456" s="11">
        <v>18</v>
      </c>
      <c r="AF456" s="11">
        <v>136</v>
      </c>
      <c r="AG456" s="11" t="s">
        <v>25</v>
      </c>
      <c r="AH456" s="11" t="s">
        <v>25</v>
      </c>
      <c r="AI456" s="11">
        <v>154</v>
      </c>
      <c r="AJ456" s="13">
        <v>36</v>
      </c>
      <c r="AK456" s="13">
        <v>73</v>
      </c>
      <c r="AL456" s="13" t="s">
        <v>25</v>
      </c>
      <c r="AM456" s="13" t="s">
        <v>25</v>
      </c>
      <c r="AN456" s="13">
        <v>109</v>
      </c>
      <c r="AO456" s="13">
        <v>18</v>
      </c>
      <c r="AP456" s="13">
        <v>136</v>
      </c>
      <c r="AQ456" s="13" t="s">
        <v>25</v>
      </c>
      <c r="AR456" s="13" t="s">
        <v>25</v>
      </c>
      <c r="AS456" s="13">
        <v>154</v>
      </c>
      <c r="AT456" s="15">
        <v>13.34</v>
      </c>
      <c r="AU456" s="15">
        <v>13.15</v>
      </c>
      <c r="AV456" s="15" t="s">
        <v>25</v>
      </c>
      <c r="AW456" s="15" t="s">
        <v>25</v>
      </c>
      <c r="AX456" s="10" t="s">
        <v>6</v>
      </c>
      <c r="AY456" s="10" t="str">
        <f>IFERROR(VLOOKUP(B456,Sales!$B$4:$H$2834,7,FALSE),"Not Found")</f>
        <v>Municipal</v>
      </c>
      <c r="AZ456" s="30">
        <f>IFERROR(SUMIFS(Sales!$K$4:$K$2834,Sales!$B$4:$B$2834,$B456,Sales!$G$4:$G$2834,$D456),"")</f>
        <v>49012</v>
      </c>
      <c r="BA456" s="30">
        <f>IFERROR(SUMIFS(Sales!$N$4:$N$2834,Sales!$B$4:$B$2834,$B456,Sales!$G$4:$G$2834,$D456),"")</f>
        <v>348136</v>
      </c>
      <c r="BB456" s="30">
        <f>IFERROR(SUMIFS(Sales!$Q$4:$Q$2834,Sales!$B$4:$B$2834,$B456,Sales!$G$4:$G$2834,$D456),"")</f>
        <v>0</v>
      </c>
      <c r="BC456" s="30">
        <f t="shared" si="239"/>
        <v>397148</v>
      </c>
      <c r="BD456" s="33"/>
      <c r="BE456" s="35">
        <f t="shared" si="240"/>
        <v>5.2028074757202317E-3</v>
      </c>
      <c r="BF456" s="35">
        <f t="shared" si="241"/>
        <v>2.0767745938368915E-3</v>
      </c>
      <c r="BG456" s="35" t="str">
        <f t="shared" si="242"/>
        <v/>
      </c>
      <c r="BH456" s="35">
        <f t="shared" si="243"/>
        <v>2.4625580388167637E-3</v>
      </c>
      <c r="BJ456" s="31">
        <f>IFERROR(SUMIFS(Sales!$J$4:$J$2834,Sales!$B$4:$B$2834,$B456,Sales!$G$4:$G$2834,$D456),"")</f>
        <v>4228</v>
      </c>
      <c r="BK456" s="31">
        <f>IFERROR(SUMIFS(Sales!$M$4:$M$2834,Sales!$B$4:$B$2834,$B456,Sales!$G$4:$G$2834,$D456),"")</f>
        <v>24373</v>
      </c>
      <c r="BL456" s="31">
        <f>IFERROR(SUMIFS(Sales!$P$4:$P$2834,Sales!$B$4:$B$2834,$B456,Sales!$G$4:$G$2834,$D456),"")</f>
        <v>0</v>
      </c>
      <c r="BM456" s="31">
        <f t="shared" si="244"/>
        <v>28601</v>
      </c>
      <c r="BP456" s="36">
        <f t="shared" si="245"/>
        <v>0.66666666666666663</v>
      </c>
      <c r="BQ456" s="36">
        <f t="shared" si="246"/>
        <v>0.33333333333333331</v>
      </c>
      <c r="BR456" s="36" t="str">
        <f t="shared" si="247"/>
        <v/>
      </c>
      <c r="BS456" s="36" t="str">
        <f t="shared" si="248"/>
        <v/>
      </c>
    </row>
    <row r="457" spans="1:71" x14ac:dyDescent="0.35">
      <c r="A457" s="8">
        <v>2020</v>
      </c>
      <c r="B457" s="9">
        <v>21352</v>
      </c>
      <c r="C457" s="10" t="s">
        <v>627</v>
      </c>
      <c r="D457" s="10" t="s">
        <v>157</v>
      </c>
      <c r="E457" s="10" t="s">
        <v>99</v>
      </c>
      <c r="F457" s="11" t="s">
        <v>25</v>
      </c>
      <c r="G457" s="11">
        <v>146</v>
      </c>
      <c r="H457" s="11" t="s">
        <v>25</v>
      </c>
      <c r="I457" s="11" t="s">
        <v>25</v>
      </c>
      <c r="J457" s="11">
        <v>146</v>
      </c>
      <c r="K457" s="12" t="s">
        <v>25</v>
      </c>
      <c r="L457" s="12">
        <v>0.1</v>
      </c>
      <c r="M457" s="12" t="s">
        <v>25</v>
      </c>
      <c r="N457" s="12" t="s">
        <v>25</v>
      </c>
      <c r="O457" s="12">
        <v>0.1</v>
      </c>
      <c r="P457" s="13" t="s">
        <v>25</v>
      </c>
      <c r="Q457" s="13">
        <v>467</v>
      </c>
      <c r="R457" s="13" t="s">
        <v>25</v>
      </c>
      <c r="S457" s="13" t="s">
        <v>25</v>
      </c>
      <c r="T457" s="13">
        <v>467</v>
      </c>
      <c r="U457" s="14" t="s">
        <v>25</v>
      </c>
      <c r="V457" s="14">
        <v>0.1</v>
      </c>
      <c r="W457" s="14" t="s">
        <v>25</v>
      </c>
      <c r="X457" s="14" t="s">
        <v>25</v>
      </c>
      <c r="Y457" s="14">
        <v>0.1</v>
      </c>
      <c r="Z457" s="11" t="s">
        <v>25</v>
      </c>
      <c r="AA457" s="11">
        <v>9.2449999999999992</v>
      </c>
      <c r="AB457" s="11" t="s">
        <v>25</v>
      </c>
      <c r="AC457" s="11" t="s">
        <v>25</v>
      </c>
      <c r="AD457" s="11">
        <v>9.2449999999999992</v>
      </c>
      <c r="AE457" s="11" t="s">
        <v>25</v>
      </c>
      <c r="AF457" s="11" t="s">
        <v>25</v>
      </c>
      <c r="AG457" s="11" t="s">
        <v>25</v>
      </c>
      <c r="AH457" s="11" t="s">
        <v>25</v>
      </c>
      <c r="AI457" s="11" t="s">
        <v>25</v>
      </c>
      <c r="AJ457" s="13" t="s">
        <v>25</v>
      </c>
      <c r="AK457" s="13">
        <v>29.545000000000002</v>
      </c>
      <c r="AL457" s="13" t="s">
        <v>25</v>
      </c>
      <c r="AM457" s="13" t="s">
        <v>25</v>
      </c>
      <c r="AN457" s="13">
        <v>29.545000000000002</v>
      </c>
      <c r="AO457" s="13" t="s">
        <v>25</v>
      </c>
      <c r="AP457" s="13" t="s">
        <v>25</v>
      </c>
      <c r="AQ457" s="13" t="s">
        <v>25</v>
      </c>
      <c r="AR457" s="13" t="s">
        <v>25</v>
      </c>
      <c r="AS457" s="13" t="s">
        <v>25</v>
      </c>
      <c r="AT457" s="15" t="s">
        <v>25</v>
      </c>
      <c r="AU457" s="15">
        <v>10</v>
      </c>
      <c r="AV457" s="15" t="s">
        <v>25</v>
      </c>
      <c r="AW457" s="15" t="s">
        <v>25</v>
      </c>
      <c r="AX457" s="10" t="s">
        <v>6</v>
      </c>
      <c r="AY457" s="10" t="str">
        <f>IFERROR(VLOOKUP(B457,Sales!$B$4:$H$2834,7,FALSE),"Not Found")</f>
        <v>Not Found</v>
      </c>
      <c r="AZ457" s="30">
        <f>IFERROR(SUMIFS(Sales!$K$4:$K$2834,Sales!$B$4:$B$2834,$B457,Sales!$G$4:$G$2834,$D457),"")</f>
        <v>0</v>
      </c>
      <c r="BA457" s="30">
        <f>IFERROR(SUMIFS(Sales!$N$4:$N$2834,Sales!$B$4:$B$2834,$B457,Sales!$G$4:$G$2834,$D457),"")</f>
        <v>0</v>
      </c>
      <c r="BB457" s="30">
        <f>IFERROR(SUMIFS(Sales!$Q$4:$Q$2834,Sales!$B$4:$B$2834,$B457,Sales!$G$4:$G$2834,$D457),"")</f>
        <v>0</v>
      </c>
      <c r="BC457" s="30">
        <f t="shared" si="239"/>
        <v>0</v>
      </c>
      <c r="BD457" s="33"/>
      <c r="BE457" s="35" t="str">
        <f t="shared" si="240"/>
        <v/>
      </c>
      <c r="BF457" s="35" t="str">
        <f t="shared" si="241"/>
        <v/>
      </c>
      <c r="BG457" s="35" t="str">
        <f t="shared" si="242"/>
        <v/>
      </c>
      <c r="BH457" s="35" t="str">
        <f t="shared" si="243"/>
        <v/>
      </c>
      <c r="BJ457" s="31">
        <f>IFERROR(SUMIFS(Sales!$J$4:$J$2834,Sales!$B$4:$B$2834,$B457,Sales!$G$4:$G$2834,$D457),"")</f>
        <v>0</v>
      </c>
      <c r="BK457" s="31">
        <f>IFERROR(SUMIFS(Sales!$M$4:$M$2834,Sales!$B$4:$B$2834,$B457,Sales!$G$4:$G$2834,$D457),"")</f>
        <v>0</v>
      </c>
      <c r="BL457" s="31">
        <f>IFERROR(SUMIFS(Sales!$P$4:$P$2834,Sales!$B$4:$B$2834,$B457,Sales!$G$4:$G$2834,$D457),"")</f>
        <v>0</v>
      </c>
      <c r="BM457" s="31">
        <f t="shared" si="244"/>
        <v>0</v>
      </c>
      <c r="BP457" s="36" t="str">
        <f t="shared" si="245"/>
        <v/>
      </c>
      <c r="BQ457" s="36" t="str">
        <f t="shared" si="246"/>
        <v/>
      </c>
      <c r="BR457" s="36" t="str">
        <f t="shared" si="247"/>
        <v/>
      </c>
      <c r="BS457" s="36" t="str">
        <f t="shared" si="248"/>
        <v/>
      </c>
    </row>
    <row r="458" spans="1:71" x14ac:dyDescent="0.35">
      <c r="A458" s="8">
        <v>2020</v>
      </c>
      <c r="B458" s="9">
        <v>21352</v>
      </c>
      <c r="C458" s="10" t="s">
        <v>627</v>
      </c>
      <c r="D458" s="10" t="s">
        <v>40</v>
      </c>
      <c r="E458" s="10" t="s">
        <v>36</v>
      </c>
      <c r="F458" s="11" t="s">
        <v>25</v>
      </c>
      <c r="G458" s="11">
        <v>45.5</v>
      </c>
      <c r="H458" s="11" t="s">
        <v>25</v>
      </c>
      <c r="I458" s="11" t="s">
        <v>25</v>
      </c>
      <c r="J458" s="11">
        <v>45.5</v>
      </c>
      <c r="K458" s="12" t="s">
        <v>25</v>
      </c>
      <c r="L458" s="12">
        <v>0.1</v>
      </c>
      <c r="M458" s="12" t="s">
        <v>25</v>
      </c>
      <c r="N458" s="12" t="s">
        <v>25</v>
      </c>
      <c r="O458" s="12">
        <v>0.1</v>
      </c>
      <c r="P458" s="13" t="s">
        <v>25</v>
      </c>
      <c r="Q458" s="13">
        <v>590.5</v>
      </c>
      <c r="R458" s="13" t="s">
        <v>25</v>
      </c>
      <c r="S458" s="13" t="s">
        <v>25</v>
      </c>
      <c r="T458" s="13">
        <v>590.5</v>
      </c>
      <c r="U458" s="14" t="s">
        <v>25</v>
      </c>
      <c r="V458" s="14">
        <v>0.1</v>
      </c>
      <c r="W458" s="14" t="s">
        <v>25</v>
      </c>
      <c r="X458" s="14" t="s">
        <v>25</v>
      </c>
      <c r="Y458" s="14">
        <v>0.1</v>
      </c>
      <c r="Z458" s="11" t="s">
        <v>25</v>
      </c>
      <c r="AA458" s="11">
        <v>3.25</v>
      </c>
      <c r="AB458" s="11" t="s">
        <v>25</v>
      </c>
      <c r="AC458" s="11" t="s">
        <v>25</v>
      </c>
      <c r="AD458" s="11">
        <v>3.25</v>
      </c>
      <c r="AE458" s="11" t="s">
        <v>25</v>
      </c>
      <c r="AF458" s="11" t="s">
        <v>25</v>
      </c>
      <c r="AG458" s="11" t="s">
        <v>25</v>
      </c>
      <c r="AH458" s="11" t="s">
        <v>25</v>
      </c>
      <c r="AI458" s="11" t="s">
        <v>25</v>
      </c>
      <c r="AJ458" s="13" t="s">
        <v>25</v>
      </c>
      <c r="AK458" s="13">
        <v>23.55</v>
      </c>
      <c r="AL458" s="13" t="s">
        <v>25</v>
      </c>
      <c r="AM458" s="13" t="s">
        <v>25</v>
      </c>
      <c r="AN458" s="13">
        <v>23.55</v>
      </c>
      <c r="AO458" s="13" t="s">
        <v>25</v>
      </c>
      <c r="AP458" s="13" t="s">
        <v>25</v>
      </c>
      <c r="AQ458" s="13" t="s">
        <v>25</v>
      </c>
      <c r="AR458" s="13" t="s">
        <v>25</v>
      </c>
      <c r="AS458" s="13" t="s">
        <v>25</v>
      </c>
      <c r="AT458" s="15" t="s">
        <v>25</v>
      </c>
      <c r="AU458" s="15">
        <v>10</v>
      </c>
      <c r="AV458" s="15" t="s">
        <v>25</v>
      </c>
      <c r="AW458" s="15" t="s">
        <v>25</v>
      </c>
      <c r="AX458" s="10" t="s">
        <v>6</v>
      </c>
      <c r="AY458" s="10" t="str">
        <f>IFERROR(VLOOKUP(B458,Sales!$B$4:$H$2834,7,FALSE),"Not Found")</f>
        <v>Not Found</v>
      </c>
      <c r="AZ458" s="30">
        <f>IFERROR(SUMIFS(Sales!$K$4:$K$2834,Sales!$B$4:$B$2834,$B458,Sales!$G$4:$G$2834,$D458),"")</f>
        <v>0</v>
      </c>
      <c r="BA458" s="30">
        <f>IFERROR(SUMIFS(Sales!$N$4:$N$2834,Sales!$B$4:$B$2834,$B458,Sales!$G$4:$G$2834,$D458),"")</f>
        <v>0</v>
      </c>
      <c r="BB458" s="30">
        <f>IFERROR(SUMIFS(Sales!$Q$4:$Q$2834,Sales!$B$4:$B$2834,$B458,Sales!$G$4:$G$2834,$D458),"")</f>
        <v>0</v>
      </c>
      <c r="BC458" s="30">
        <f t="shared" si="239"/>
        <v>0</v>
      </c>
      <c r="BD458" s="33"/>
      <c r="BE458" s="35" t="str">
        <f t="shared" si="240"/>
        <v/>
      </c>
      <c r="BF458" s="35" t="str">
        <f t="shared" si="241"/>
        <v/>
      </c>
      <c r="BG458" s="35" t="str">
        <f t="shared" si="242"/>
        <v/>
      </c>
      <c r="BH458" s="35" t="str">
        <f t="shared" si="243"/>
        <v/>
      </c>
      <c r="BJ458" s="31">
        <f>IFERROR(SUMIFS(Sales!$J$4:$J$2834,Sales!$B$4:$B$2834,$B458,Sales!$G$4:$G$2834,$D458),"")</f>
        <v>0</v>
      </c>
      <c r="BK458" s="31">
        <f>IFERROR(SUMIFS(Sales!$M$4:$M$2834,Sales!$B$4:$B$2834,$B458,Sales!$G$4:$G$2834,$D458),"")</f>
        <v>0</v>
      </c>
      <c r="BL458" s="31">
        <f>IFERROR(SUMIFS(Sales!$P$4:$P$2834,Sales!$B$4:$B$2834,$B458,Sales!$G$4:$G$2834,$D458),"")</f>
        <v>0</v>
      </c>
      <c r="BM458" s="31">
        <f t="shared" si="244"/>
        <v>0</v>
      </c>
      <c r="BP458" s="36" t="str">
        <f t="shared" si="245"/>
        <v/>
      </c>
      <c r="BQ458" s="36" t="str">
        <f t="shared" si="246"/>
        <v/>
      </c>
      <c r="BR458" s="36" t="str">
        <f t="shared" si="247"/>
        <v/>
      </c>
      <c r="BS458" s="36" t="str">
        <f t="shared" si="248"/>
        <v/>
      </c>
    </row>
    <row r="459" spans="1:71" x14ac:dyDescent="0.35">
      <c r="A459" s="8">
        <v>2020</v>
      </c>
      <c r="B459" s="9">
        <v>21352</v>
      </c>
      <c r="C459" s="10" t="s">
        <v>627</v>
      </c>
      <c r="D459" s="10" t="s">
        <v>114</v>
      </c>
      <c r="E459" s="10" t="s">
        <v>54</v>
      </c>
      <c r="F459" s="11">
        <v>48</v>
      </c>
      <c r="G459" s="11">
        <v>601</v>
      </c>
      <c r="H459" s="11" t="s">
        <v>25</v>
      </c>
      <c r="I459" s="11" t="s">
        <v>25</v>
      </c>
      <c r="J459" s="11">
        <v>649</v>
      </c>
      <c r="K459" s="12" t="s">
        <v>25</v>
      </c>
      <c r="L459" s="12">
        <v>0.1</v>
      </c>
      <c r="M459" s="12" t="s">
        <v>25</v>
      </c>
      <c r="N459" s="12" t="s">
        <v>25</v>
      </c>
      <c r="O459" s="12">
        <v>0.1</v>
      </c>
      <c r="P459" s="13">
        <v>48</v>
      </c>
      <c r="Q459" s="13">
        <v>2109</v>
      </c>
      <c r="R459" s="13" t="s">
        <v>25</v>
      </c>
      <c r="S459" s="13" t="s">
        <v>25</v>
      </c>
      <c r="T459" s="13">
        <v>2157</v>
      </c>
      <c r="U459" s="14" t="s">
        <v>25</v>
      </c>
      <c r="V459" s="14">
        <v>0.1</v>
      </c>
      <c r="W459" s="14" t="s">
        <v>25</v>
      </c>
      <c r="X459" s="14" t="s">
        <v>25</v>
      </c>
      <c r="Y459" s="14">
        <v>0.1</v>
      </c>
      <c r="Z459" s="11">
        <v>1.712</v>
      </c>
      <c r="AA459" s="11">
        <v>51.414999999999999</v>
      </c>
      <c r="AB459" s="11" t="s">
        <v>25</v>
      </c>
      <c r="AC459" s="11" t="s">
        <v>25</v>
      </c>
      <c r="AD459" s="11">
        <v>53.127000000000002</v>
      </c>
      <c r="AE459" s="11" t="s">
        <v>25</v>
      </c>
      <c r="AF459" s="11" t="s">
        <v>25</v>
      </c>
      <c r="AG459" s="11" t="s">
        <v>25</v>
      </c>
      <c r="AH459" s="11" t="s">
        <v>25</v>
      </c>
      <c r="AI459" s="11" t="s">
        <v>25</v>
      </c>
      <c r="AJ459" s="13">
        <v>1.712</v>
      </c>
      <c r="AK459" s="13">
        <v>271.91500000000002</v>
      </c>
      <c r="AL459" s="13" t="s">
        <v>25</v>
      </c>
      <c r="AM459" s="13" t="s">
        <v>25</v>
      </c>
      <c r="AN459" s="13">
        <v>273.62700000000001</v>
      </c>
      <c r="AO459" s="13" t="s">
        <v>25</v>
      </c>
      <c r="AP459" s="13" t="s">
        <v>25</v>
      </c>
      <c r="AQ459" s="13" t="s">
        <v>25</v>
      </c>
      <c r="AR459" s="13" t="s">
        <v>25</v>
      </c>
      <c r="AS459" s="13" t="s">
        <v>25</v>
      </c>
      <c r="AT459" s="15">
        <v>1</v>
      </c>
      <c r="AU459" s="15">
        <v>10</v>
      </c>
      <c r="AV459" s="15" t="s">
        <v>25</v>
      </c>
      <c r="AW459" s="15" t="s">
        <v>25</v>
      </c>
      <c r="AX459" s="10" t="s">
        <v>6</v>
      </c>
      <c r="AY459" s="10" t="str">
        <f>IFERROR(VLOOKUP(B459,Sales!$B$4:$H$2834,7,FALSE),"Not Found")</f>
        <v>Not Found</v>
      </c>
      <c r="AZ459" s="30">
        <f>IFERROR(SUMIFS(Sales!$K$4:$K$2834,Sales!$B$4:$B$2834,$B459,Sales!$G$4:$G$2834,$D459),"")</f>
        <v>0</v>
      </c>
      <c r="BA459" s="30">
        <f>IFERROR(SUMIFS(Sales!$N$4:$N$2834,Sales!$B$4:$B$2834,$B459,Sales!$G$4:$G$2834,$D459),"")</f>
        <v>0</v>
      </c>
      <c r="BB459" s="30">
        <f>IFERROR(SUMIFS(Sales!$Q$4:$Q$2834,Sales!$B$4:$B$2834,$B459,Sales!$G$4:$G$2834,$D459),"")</f>
        <v>0</v>
      </c>
      <c r="BC459" s="30">
        <f t="shared" si="239"/>
        <v>0</v>
      </c>
      <c r="BD459" s="33"/>
      <c r="BE459" s="35" t="str">
        <f t="shared" si="240"/>
        <v/>
      </c>
      <c r="BF459" s="35" t="str">
        <f t="shared" si="241"/>
        <v/>
      </c>
      <c r="BG459" s="35" t="str">
        <f t="shared" si="242"/>
        <v/>
      </c>
      <c r="BH459" s="35" t="str">
        <f t="shared" si="243"/>
        <v/>
      </c>
      <c r="BJ459" s="31">
        <f>IFERROR(SUMIFS(Sales!$J$4:$J$2834,Sales!$B$4:$B$2834,$B459,Sales!$G$4:$G$2834,$D459),"")</f>
        <v>0</v>
      </c>
      <c r="BK459" s="31">
        <f>IFERROR(SUMIFS(Sales!$M$4:$M$2834,Sales!$B$4:$B$2834,$B459,Sales!$G$4:$G$2834,$D459),"")</f>
        <v>0</v>
      </c>
      <c r="BL459" s="31">
        <f>IFERROR(SUMIFS(Sales!$P$4:$P$2834,Sales!$B$4:$B$2834,$B459,Sales!$G$4:$G$2834,$D459),"")</f>
        <v>0</v>
      </c>
      <c r="BM459" s="31">
        <f t="shared" si="244"/>
        <v>0</v>
      </c>
      <c r="BP459" s="36" t="str">
        <f t="shared" si="245"/>
        <v/>
      </c>
      <c r="BQ459" s="36" t="str">
        <f t="shared" si="246"/>
        <v/>
      </c>
      <c r="BR459" s="36" t="str">
        <f t="shared" si="247"/>
        <v/>
      </c>
      <c r="BS459" s="36" t="str">
        <f t="shared" si="248"/>
        <v/>
      </c>
    </row>
    <row r="460" spans="1:71" x14ac:dyDescent="0.35">
      <c r="A460" s="8">
        <v>2020</v>
      </c>
      <c r="B460" s="9">
        <v>21352</v>
      </c>
      <c r="C460" s="10" t="s">
        <v>627</v>
      </c>
      <c r="D460" s="10" t="s">
        <v>136</v>
      </c>
      <c r="E460" s="10" t="s">
        <v>99</v>
      </c>
      <c r="F460" s="11" t="s">
        <v>25</v>
      </c>
      <c r="G460" s="11">
        <v>18.16</v>
      </c>
      <c r="H460" s="11" t="s">
        <v>25</v>
      </c>
      <c r="I460" s="11" t="s">
        <v>25</v>
      </c>
      <c r="J460" s="11">
        <v>18.16</v>
      </c>
      <c r="K460" s="12" t="s">
        <v>25</v>
      </c>
      <c r="L460" s="12">
        <v>0.1</v>
      </c>
      <c r="M460" s="12" t="s">
        <v>25</v>
      </c>
      <c r="N460" s="12" t="s">
        <v>25</v>
      </c>
      <c r="O460" s="12">
        <v>0.1</v>
      </c>
      <c r="P460" s="13" t="s">
        <v>25</v>
      </c>
      <c r="Q460" s="13">
        <v>152.86000000000001</v>
      </c>
      <c r="R460" s="13" t="s">
        <v>25</v>
      </c>
      <c r="S460" s="13" t="s">
        <v>25</v>
      </c>
      <c r="T460" s="13">
        <v>152.86000000000001</v>
      </c>
      <c r="U460" s="14" t="s">
        <v>25</v>
      </c>
      <c r="V460" s="14">
        <v>0.1</v>
      </c>
      <c r="W460" s="14" t="s">
        <v>25</v>
      </c>
      <c r="X460" s="14" t="s">
        <v>25</v>
      </c>
      <c r="Y460" s="14">
        <v>0.1</v>
      </c>
      <c r="Z460" s="11" t="s">
        <v>25</v>
      </c>
      <c r="AA460" s="11">
        <v>1.26</v>
      </c>
      <c r="AB460" s="11" t="s">
        <v>25</v>
      </c>
      <c r="AC460" s="11" t="s">
        <v>25</v>
      </c>
      <c r="AD460" s="11">
        <v>1.26</v>
      </c>
      <c r="AE460" s="11" t="s">
        <v>25</v>
      </c>
      <c r="AF460" s="11" t="s">
        <v>25</v>
      </c>
      <c r="AG460" s="11" t="s">
        <v>25</v>
      </c>
      <c r="AH460" s="11" t="s">
        <v>25</v>
      </c>
      <c r="AI460" s="11" t="s">
        <v>25</v>
      </c>
      <c r="AJ460" s="13" t="s">
        <v>25</v>
      </c>
      <c r="AK460" s="13">
        <v>22.06</v>
      </c>
      <c r="AL460" s="13" t="s">
        <v>25</v>
      </c>
      <c r="AM460" s="13" t="s">
        <v>25</v>
      </c>
      <c r="AN460" s="13">
        <v>22.06</v>
      </c>
      <c r="AO460" s="13" t="s">
        <v>25</v>
      </c>
      <c r="AP460" s="13" t="s">
        <v>25</v>
      </c>
      <c r="AQ460" s="13" t="s">
        <v>25</v>
      </c>
      <c r="AR460" s="13" t="s">
        <v>25</v>
      </c>
      <c r="AS460" s="13" t="s">
        <v>25</v>
      </c>
      <c r="AT460" s="15" t="s">
        <v>25</v>
      </c>
      <c r="AU460" s="15">
        <v>10</v>
      </c>
      <c r="AV460" s="15" t="s">
        <v>25</v>
      </c>
      <c r="AW460" s="15" t="s">
        <v>25</v>
      </c>
      <c r="AX460" s="10" t="s">
        <v>6</v>
      </c>
      <c r="AY460" s="10" t="str">
        <f>IFERROR(VLOOKUP(B460,Sales!$B$4:$H$2834,7,FALSE),"Not Found")</f>
        <v>Not Found</v>
      </c>
      <c r="AZ460" s="30">
        <f>IFERROR(SUMIFS(Sales!$K$4:$K$2834,Sales!$B$4:$B$2834,$B460,Sales!$G$4:$G$2834,$D460),"")</f>
        <v>0</v>
      </c>
      <c r="BA460" s="30">
        <f>IFERROR(SUMIFS(Sales!$N$4:$N$2834,Sales!$B$4:$B$2834,$B460,Sales!$G$4:$G$2834,$D460),"")</f>
        <v>0</v>
      </c>
      <c r="BB460" s="30">
        <f>IFERROR(SUMIFS(Sales!$Q$4:$Q$2834,Sales!$B$4:$B$2834,$B460,Sales!$G$4:$G$2834,$D460),"")</f>
        <v>0</v>
      </c>
      <c r="BC460" s="30">
        <f t="shared" si="239"/>
        <v>0</v>
      </c>
      <c r="BD460" s="33"/>
      <c r="BE460" s="35" t="str">
        <f t="shared" si="240"/>
        <v/>
      </c>
      <c r="BF460" s="35" t="str">
        <f t="shared" si="241"/>
        <v/>
      </c>
      <c r="BG460" s="35" t="str">
        <f t="shared" si="242"/>
        <v/>
      </c>
      <c r="BH460" s="35" t="str">
        <f t="shared" si="243"/>
        <v/>
      </c>
      <c r="BJ460" s="31">
        <f>IFERROR(SUMIFS(Sales!$J$4:$J$2834,Sales!$B$4:$B$2834,$B460,Sales!$G$4:$G$2834,$D460),"")</f>
        <v>0</v>
      </c>
      <c r="BK460" s="31">
        <f>IFERROR(SUMIFS(Sales!$M$4:$M$2834,Sales!$B$4:$B$2834,$B460,Sales!$G$4:$G$2834,$D460),"")</f>
        <v>0</v>
      </c>
      <c r="BL460" s="31">
        <f>IFERROR(SUMIFS(Sales!$P$4:$P$2834,Sales!$B$4:$B$2834,$B460,Sales!$G$4:$G$2834,$D460),"")</f>
        <v>0</v>
      </c>
      <c r="BM460" s="31">
        <f t="shared" si="244"/>
        <v>0</v>
      </c>
      <c r="BP460" s="36" t="str">
        <f t="shared" si="245"/>
        <v/>
      </c>
      <c r="BQ460" s="36" t="str">
        <f t="shared" si="246"/>
        <v/>
      </c>
      <c r="BR460" s="36" t="str">
        <f t="shared" si="247"/>
        <v/>
      </c>
      <c r="BS460" s="36" t="str">
        <f t="shared" si="248"/>
        <v/>
      </c>
    </row>
    <row r="461" spans="1:71" x14ac:dyDescent="0.35">
      <c r="A461" s="8">
        <v>2020</v>
      </c>
      <c r="B461" s="9">
        <v>21538</v>
      </c>
      <c r="C461" s="10" t="s">
        <v>628</v>
      </c>
      <c r="D461" s="10" t="s">
        <v>48</v>
      </c>
      <c r="E461" s="10" t="s">
        <v>92</v>
      </c>
      <c r="F461" s="11">
        <v>858.86599999999999</v>
      </c>
      <c r="G461" s="11">
        <v>5.5979999999999999</v>
      </c>
      <c r="H461" s="11" t="s">
        <v>25</v>
      </c>
      <c r="I461" s="11" t="s">
        <v>25</v>
      </c>
      <c r="J461" s="11">
        <v>864.46400000000006</v>
      </c>
      <c r="K461" s="12">
        <v>0.29799999999999999</v>
      </c>
      <c r="L461" s="12">
        <v>1E-3</v>
      </c>
      <c r="M461" s="12" t="s">
        <v>25</v>
      </c>
      <c r="N461" s="12" t="s">
        <v>25</v>
      </c>
      <c r="O461" s="12">
        <v>0.29899999999999999</v>
      </c>
      <c r="P461" s="13">
        <v>5914.6970000000001</v>
      </c>
      <c r="Q461" s="13">
        <v>16.794</v>
      </c>
      <c r="R461" s="13" t="s">
        <v>25</v>
      </c>
      <c r="S461" s="13" t="s">
        <v>25</v>
      </c>
      <c r="T461" s="13">
        <v>5931.491</v>
      </c>
      <c r="U461" s="14">
        <v>0.35099999999999998</v>
      </c>
      <c r="V461" s="14">
        <v>1E-3</v>
      </c>
      <c r="W461" s="14" t="s">
        <v>25</v>
      </c>
      <c r="X461" s="14" t="s">
        <v>25</v>
      </c>
      <c r="Y461" s="14">
        <v>0.35199999999999998</v>
      </c>
      <c r="Z461" s="11">
        <v>62.539000000000001</v>
      </c>
      <c r="AA461" s="11">
        <v>16.86</v>
      </c>
      <c r="AB461" s="11" t="s">
        <v>25</v>
      </c>
      <c r="AC461" s="11" t="s">
        <v>25</v>
      </c>
      <c r="AD461" s="11">
        <v>79.399000000000001</v>
      </c>
      <c r="AE461" s="11">
        <v>136.26</v>
      </c>
      <c r="AF461" s="11">
        <v>2.52</v>
      </c>
      <c r="AG461" s="11" t="s">
        <v>25</v>
      </c>
      <c r="AH461" s="11" t="s">
        <v>25</v>
      </c>
      <c r="AI461" s="11">
        <v>138.78</v>
      </c>
      <c r="AJ461" s="13">
        <v>62.539000000000001</v>
      </c>
      <c r="AK461" s="13">
        <v>16.86</v>
      </c>
      <c r="AL461" s="13" t="s">
        <v>25</v>
      </c>
      <c r="AM461" s="13" t="s">
        <v>25</v>
      </c>
      <c r="AN461" s="13">
        <v>79.399000000000001</v>
      </c>
      <c r="AO461" s="13">
        <v>136.26</v>
      </c>
      <c r="AP461" s="13">
        <v>2.52</v>
      </c>
      <c r="AQ461" s="13" t="s">
        <v>25</v>
      </c>
      <c r="AR461" s="13" t="s">
        <v>25</v>
      </c>
      <c r="AS461" s="13">
        <v>138.78</v>
      </c>
      <c r="AT461" s="15">
        <v>6.89</v>
      </c>
      <c r="AU461" s="15">
        <v>3</v>
      </c>
      <c r="AV461" s="15" t="s">
        <v>25</v>
      </c>
      <c r="AW461" s="15" t="s">
        <v>25</v>
      </c>
      <c r="AX461" s="10" t="s">
        <v>6</v>
      </c>
      <c r="AY461" s="10" t="str">
        <f>IFERROR(VLOOKUP(B461,Sales!$B$4:$H$2834,7,FALSE),"Not Found")</f>
        <v>Cooperative</v>
      </c>
      <c r="AZ461" s="30">
        <f>IFERROR(SUMIFS(Sales!$K$4:$K$2834,Sales!$B$4:$B$2834,$B461,Sales!$G$4:$G$2834,$D461),"")</f>
        <v>436130</v>
      </c>
      <c r="BA461" s="30">
        <f>IFERROR(SUMIFS(Sales!$N$4:$N$2834,Sales!$B$4:$B$2834,$B461,Sales!$G$4:$G$2834,$D461),"")</f>
        <v>211544</v>
      </c>
      <c r="BB461" s="30">
        <f>IFERROR(SUMIFS(Sales!$Q$4:$Q$2834,Sales!$B$4:$B$2834,$B461,Sales!$G$4:$G$2834,$D461),"")</f>
        <v>86408</v>
      </c>
      <c r="BC461" s="30">
        <f t="shared" si="239"/>
        <v>734082</v>
      </c>
      <c r="BD461" s="33"/>
      <c r="BE461" s="35">
        <f t="shared" si="240"/>
        <v>1.9692889734712125E-3</v>
      </c>
      <c r="BF461" s="35">
        <f t="shared" si="241"/>
        <v>2.6462579888817454E-5</v>
      </c>
      <c r="BG461" s="35" t="str">
        <f t="shared" si="242"/>
        <v/>
      </c>
      <c r="BH461" s="35">
        <f t="shared" si="243"/>
        <v>1.1776123103413513E-3</v>
      </c>
      <c r="BJ461" s="31">
        <f>IFERROR(SUMIFS(Sales!$J$4:$J$2834,Sales!$B$4:$B$2834,$B461,Sales!$G$4:$G$2834,$D461),"")</f>
        <v>44923.7</v>
      </c>
      <c r="BK461" s="31">
        <f>IFERROR(SUMIFS(Sales!$M$4:$M$2834,Sales!$B$4:$B$2834,$B461,Sales!$G$4:$G$2834,$D461),"")</f>
        <v>19803.900000000001</v>
      </c>
      <c r="BL461" s="31">
        <f>IFERROR(SUMIFS(Sales!$P$4:$P$2834,Sales!$B$4:$B$2834,$B461,Sales!$G$4:$G$2834,$D461),"")</f>
        <v>6084.6</v>
      </c>
      <c r="BM461" s="31">
        <f t="shared" si="244"/>
        <v>70812.2</v>
      </c>
      <c r="BP461" s="36">
        <f t="shared" si="245"/>
        <v>0.31458407738469513</v>
      </c>
      <c r="BQ461" s="36">
        <f t="shared" si="246"/>
        <v>0.68541592261530493</v>
      </c>
      <c r="BR461" s="36" t="str">
        <f t="shared" si="247"/>
        <v/>
      </c>
      <c r="BS461" s="36" t="str">
        <f t="shared" si="248"/>
        <v/>
      </c>
    </row>
    <row r="462" spans="1:71" x14ac:dyDescent="0.35">
      <c r="A462" s="8">
        <v>2020</v>
      </c>
      <c r="B462" s="9">
        <v>21632</v>
      </c>
      <c r="C462" s="10" t="s">
        <v>629</v>
      </c>
      <c r="D462" s="10" t="s">
        <v>87</v>
      </c>
      <c r="E462" s="10" t="s">
        <v>88</v>
      </c>
      <c r="F462" s="11">
        <v>38.366</v>
      </c>
      <c r="G462" s="11">
        <v>184.84800000000001</v>
      </c>
      <c r="H462" s="11" t="s">
        <v>25</v>
      </c>
      <c r="I462" s="11" t="s">
        <v>25</v>
      </c>
      <c r="J462" s="11">
        <v>223.214</v>
      </c>
      <c r="K462" s="12">
        <v>7.48</v>
      </c>
      <c r="L462" s="12">
        <v>11.75</v>
      </c>
      <c r="M462" s="12" t="s">
        <v>25</v>
      </c>
      <c r="N462" s="12" t="s">
        <v>25</v>
      </c>
      <c r="O462" s="12">
        <v>19.23</v>
      </c>
      <c r="P462" s="13">
        <v>111.023</v>
      </c>
      <c r="Q462" s="13">
        <v>315.827</v>
      </c>
      <c r="R462" s="13" t="s">
        <v>25</v>
      </c>
      <c r="S462" s="13" t="s">
        <v>25</v>
      </c>
      <c r="T462" s="13">
        <v>426.85</v>
      </c>
      <c r="U462" s="14">
        <v>5.62</v>
      </c>
      <c r="V462" s="14">
        <v>8.8010000000000002</v>
      </c>
      <c r="W462" s="14" t="s">
        <v>25</v>
      </c>
      <c r="X462" s="14" t="s">
        <v>25</v>
      </c>
      <c r="Y462" s="14">
        <v>14.420999999999999</v>
      </c>
      <c r="Z462" s="11">
        <v>2.25</v>
      </c>
      <c r="AA462" s="11">
        <v>2.85</v>
      </c>
      <c r="AB462" s="11" t="s">
        <v>25</v>
      </c>
      <c r="AC462" s="11" t="s">
        <v>25</v>
      </c>
      <c r="AD462" s="11">
        <v>5.0999999999999996</v>
      </c>
      <c r="AE462" s="11" t="s">
        <v>25</v>
      </c>
      <c r="AF462" s="11" t="s">
        <v>25</v>
      </c>
      <c r="AG462" s="11" t="s">
        <v>25</v>
      </c>
      <c r="AH462" s="11" t="s">
        <v>25</v>
      </c>
      <c r="AI462" s="11" t="s">
        <v>25</v>
      </c>
      <c r="AJ462" s="13">
        <v>10.82</v>
      </c>
      <c r="AK462" s="13">
        <v>15.2</v>
      </c>
      <c r="AL462" s="13" t="s">
        <v>25</v>
      </c>
      <c r="AM462" s="13" t="s">
        <v>25</v>
      </c>
      <c r="AN462" s="13">
        <v>26.02</v>
      </c>
      <c r="AO462" s="13" t="s">
        <v>25</v>
      </c>
      <c r="AP462" s="13" t="s">
        <v>25</v>
      </c>
      <c r="AQ462" s="13" t="s">
        <v>25</v>
      </c>
      <c r="AR462" s="13" t="s">
        <v>25</v>
      </c>
      <c r="AS462" s="13" t="s">
        <v>25</v>
      </c>
      <c r="AT462" s="15">
        <v>19</v>
      </c>
      <c r="AU462" s="15">
        <v>7</v>
      </c>
      <c r="AV462" s="15" t="s">
        <v>25</v>
      </c>
      <c r="AW462" s="15" t="s">
        <v>25</v>
      </c>
      <c r="AX462" s="10" t="s">
        <v>6</v>
      </c>
      <c r="AY462" s="10" t="str">
        <f>IFERROR(VLOOKUP(B462,Sales!$B$4:$H$2834,7,FALSE),"Not Found")</f>
        <v>Cooperative</v>
      </c>
      <c r="AZ462" s="30">
        <f>IFERROR(SUMIFS(Sales!$K$4:$K$2834,Sales!$B$4:$B$2834,$B462,Sales!$G$4:$G$2834,$D462),"")</f>
        <v>1625173</v>
      </c>
      <c r="BA462" s="30">
        <f>IFERROR(SUMIFS(Sales!$N$4:$N$2834,Sales!$B$4:$B$2834,$B462,Sales!$G$4:$G$2834,$D462),"")</f>
        <v>589674</v>
      </c>
      <c r="BB462" s="30">
        <f>IFERROR(SUMIFS(Sales!$Q$4:$Q$2834,Sales!$B$4:$B$2834,$B462,Sales!$G$4:$G$2834,$D462),"")</f>
        <v>379687</v>
      </c>
      <c r="BC462" s="30">
        <f t="shared" si="239"/>
        <v>2594534</v>
      </c>
      <c r="BD462" s="33"/>
      <c r="BE462" s="35">
        <f t="shared" si="240"/>
        <v>2.3607332880868682E-5</v>
      </c>
      <c r="BF462" s="35">
        <f t="shared" si="241"/>
        <v>3.1347490308204198E-4</v>
      </c>
      <c r="BG462" s="35" t="str">
        <f t="shared" si="242"/>
        <v/>
      </c>
      <c r="BH462" s="35">
        <f t="shared" si="243"/>
        <v>8.6032405048459568E-5</v>
      </c>
      <c r="BJ462" s="31">
        <f>IFERROR(SUMIFS(Sales!$J$4:$J$2834,Sales!$B$4:$B$2834,$B462,Sales!$G$4:$G$2834,$D462),"")</f>
        <v>185884</v>
      </c>
      <c r="BK462" s="31">
        <f>IFERROR(SUMIFS(Sales!$M$4:$M$2834,Sales!$B$4:$B$2834,$B462,Sales!$G$4:$G$2834,$D462),"")</f>
        <v>57754</v>
      </c>
      <c r="BL462" s="31">
        <f>IFERROR(SUMIFS(Sales!$P$4:$P$2834,Sales!$B$4:$B$2834,$B462,Sales!$G$4:$G$2834,$D462),"")</f>
        <v>21909</v>
      </c>
      <c r="BM462" s="31">
        <f t="shared" si="244"/>
        <v>265547</v>
      </c>
      <c r="BP462" s="36" t="str">
        <f t="shared" si="245"/>
        <v/>
      </c>
      <c r="BQ462" s="36" t="str">
        <f t="shared" si="246"/>
        <v/>
      </c>
      <c r="BR462" s="36" t="str">
        <f t="shared" si="247"/>
        <v/>
      </c>
      <c r="BS462" s="36" t="str">
        <f t="shared" si="248"/>
        <v/>
      </c>
    </row>
    <row r="463" spans="1:71" x14ac:dyDescent="0.35">
      <c r="A463" s="8">
        <v>2020</v>
      </c>
      <c r="B463" s="9">
        <v>22053</v>
      </c>
      <c r="C463" s="10" t="s">
        <v>630</v>
      </c>
      <c r="D463" s="10" t="s">
        <v>79</v>
      </c>
      <c r="E463" s="10" t="s">
        <v>45</v>
      </c>
      <c r="F463" s="11">
        <v>144</v>
      </c>
      <c r="G463" s="11">
        <v>0</v>
      </c>
      <c r="H463" s="11">
        <v>0</v>
      </c>
      <c r="I463" s="11">
        <v>0</v>
      </c>
      <c r="J463" s="11">
        <v>144</v>
      </c>
      <c r="K463" s="12">
        <v>3.7999999999999999E-2</v>
      </c>
      <c r="L463" s="12">
        <v>0</v>
      </c>
      <c r="M463" s="12">
        <v>0</v>
      </c>
      <c r="N463" s="12">
        <v>0</v>
      </c>
      <c r="O463" s="12">
        <v>3.7999999999999999E-2</v>
      </c>
      <c r="P463" s="13">
        <v>2397</v>
      </c>
      <c r="Q463" s="13">
        <v>0</v>
      </c>
      <c r="R463" s="13">
        <v>0</v>
      </c>
      <c r="S463" s="13">
        <v>0</v>
      </c>
      <c r="T463" s="13">
        <v>2397</v>
      </c>
      <c r="U463" s="14">
        <v>3.7999999999999999E-2</v>
      </c>
      <c r="V463" s="14">
        <v>0</v>
      </c>
      <c r="W463" s="14">
        <v>0</v>
      </c>
      <c r="X463" s="14">
        <v>0</v>
      </c>
      <c r="Y463" s="14">
        <v>3.7999999999999999E-2</v>
      </c>
      <c r="Z463" s="11">
        <v>0</v>
      </c>
      <c r="AA463" s="11">
        <v>0</v>
      </c>
      <c r="AB463" s="11">
        <v>0</v>
      </c>
      <c r="AC463" s="11">
        <v>0</v>
      </c>
      <c r="AD463" s="11">
        <v>0</v>
      </c>
      <c r="AE463" s="11">
        <v>200</v>
      </c>
      <c r="AF463" s="11">
        <v>0</v>
      </c>
      <c r="AG463" s="11">
        <v>0</v>
      </c>
      <c r="AH463" s="11">
        <v>0</v>
      </c>
      <c r="AI463" s="11">
        <v>200</v>
      </c>
      <c r="AJ463" s="13">
        <v>0</v>
      </c>
      <c r="AK463" s="13">
        <v>0</v>
      </c>
      <c r="AL463" s="13">
        <v>0</v>
      </c>
      <c r="AM463" s="13">
        <v>0</v>
      </c>
      <c r="AN463" s="13">
        <v>0</v>
      </c>
      <c r="AO463" s="13">
        <v>200</v>
      </c>
      <c r="AP463" s="13">
        <v>0</v>
      </c>
      <c r="AQ463" s="13">
        <v>0</v>
      </c>
      <c r="AR463" s="13">
        <v>0</v>
      </c>
      <c r="AS463" s="13">
        <v>200</v>
      </c>
      <c r="AT463" s="15">
        <v>16.600000000000001</v>
      </c>
      <c r="AU463" s="15">
        <v>0</v>
      </c>
      <c r="AV463" s="15">
        <v>0</v>
      </c>
      <c r="AW463" s="15">
        <v>16.600000000000001</v>
      </c>
      <c r="AX463" s="10" t="s">
        <v>6</v>
      </c>
      <c r="AY463" s="10" t="str">
        <f>IFERROR(VLOOKUP(B463,Sales!$B$4:$H$2834,7,FALSE),"Not Found")</f>
        <v>Investor Owned</v>
      </c>
      <c r="AZ463" s="30">
        <f>IFERROR(SUMIFS(Sales!$K$4:$K$2834,Sales!$B$4:$B$2834,$B463,Sales!$G$4:$G$2834,$D463),"")</f>
        <v>1990291</v>
      </c>
      <c r="BA463" s="30">
        <f>IFERROR(SUMIFS(Sales!$N$4:$N$2834,Sales!$B$4:$B$2834,$B463,Sales!$G$4:$G$2834,$D463),"")</f>
        <v>1162502</v>
      </c>
      <c r="BB463" s="30">
        <f>IFERROR(SUMIFS(Sales!$Q$4:$Q$2834,Sales!$B$4:$B$2834,$B463,Sales!$G$4:$G$2834,$D463),"")</f>
        <v>1963685</v>
      </c>
      <c r="BC463" s="30">
        <f t="shared" si="239"/>
        <v>5116478</v>
      </c>
      <c r="BD463" s="33"/>
      <c r="BE463" s="35">
        <f t="shared" si="240"/>
        <v>7.2351229041381387E-5</v>
      </c>
      <c r="BF463" s="35">
        <f t="shared" si="241"/>
        <v>0</v>
      </c>
      <c r="BG463" s="35">
        <f t="shared" si="242"/>
        <v>0</v>
      </c>
      <c r="BH463" s="35">
        <f t="shared" si="243"/>
        <v>2.814436024155679E-5</v>
      </c>
      <c r="BJ463" s="31">
        <f>IFERROR(SUMIFS(Sales!$J$4:$J$2834,Sales!$B$4:$B$2834,$B463,Sales!$G$4:$G$2834,$D463),"")</f>
        <v>236963</v>
      </c>
      <c r="BK463" s="31">
        <f>IFERROR(SUMIFS(Sales!$M$4:$M$2834,Sales!$B$4:$B$2834,$B463,Sales!$G$4:$G$2834,$D463),"")</f>
        <v>141262</v>
      </c>
      <c r="BL463" s="31">
        <f>IFERROR(SUMIFS(Sales!$P$4:$P$2834,Sales!$B$4:$B$2834,$B463,Sales!$G$4:$G$2834,$D463),"")</f>
        <v>123054</v>
      </c>
      <c r="BM463" s="31">
        <f t="shared" si="244"/>
        <v>501279</v>
      </c>
      <c r="BP463" s="36">
        <f t="shared" si="245"/>
        <v>0</v>
      </c>
      <c r="BQ463" s="36">
        <f t="shared" si="246"/>
        <v>1</v>
      </c>
      <c r="BR463" s="36" t="str">
        <f t="shared" si="247"/>
        <v/>
      </c>
      <c r="BS463" s="36" t="str">
        <f t="shared" si="248"/>
        <v/>
      </c>
    </row>
    <row r="464" spans="1:71" x14ac:dyDescent="0.35">
      <c r="A464" s="8">
        <v>2020</v>
      </c>
      <c r="B464" s="9">
        <v>22500</v>
      </c>
      <c r="C464" s="10" t="s">
        <v>631</v>
      </c>
      <c r="D464" s="10" t="s">
        <v>301</v>
      </c>
      <c r="E464" s="10" t="s">
        <v>54</v>
      </c>
      <c r="F464" s="11">
        <v>0</v>
      </c>
      <c r="G464" s="11">
        <v>0</v>
      </c>
      <c r="H464" s="11" t="s">
        <v>25</v>
      </c>
      <c r="I464" s="11" t="s">
        <v>25</v>
      </c>
      <c r="J464" s="11">
        <v>0</v>
      </c>
      <c r="K464" s="12">
        <v>0</v>
      </c>
      <c r="L464" s="12">
        <v>0</v>
      </c>
      <c r="M464" s="12" t="s">
        <v>25</v>
      </c>
      <c r="N464" s="12" t="s">
        <v>25</v>
      </c>
      <c r="O464" s="12">
        <v>0</v>
      </c>
      <c r="P464" s="13">
        <v>0</v>
      </c>
      <c r="Q464" s="13">
        <v>0</v>
      </c>
      <c r="R464" s="13" t="s">
        <v>25</v>
      </c>
      <c r="S464" s="13" t="s">
        <v>25</v>
      </c>
      <c r="T464" s="13">
        <v>0</v>
      </c>
      <c r="U464" s="14">
        <v>0</v>
      </c>
      <c r="V464" s="14">
        <v>0</v>
      </c>
      <c r="W464" s="14" t="s">
        <v>25</v>
      </c>
      <c r="X464" s="14" t="s">
        <v>25</v>
      </c>
      <c r="Y464" s="14">
        <v>0</v>
      </c>
      <c r="Z464" s="11" t="s">
        <v>25</v>
      </c>
      <c r="AA464" s="11" t="s">
        <v>25</v>
      </c>
      <c r="AB464" s="11" t="s">
        <v>25</v>
      </c>
      <c r="AC464" s="11" t="s">
        <v>25</v>
      </c>
      <c r="AD464" s="11" t="s">
        <v>25</v>
      </c>
      <c r="AE464" s="11" t="s">
        <v>25</v>
      </c>
      <c r="AF464" s="11" t="s">
        <v>25</v>
      </c>
      <c r="AG464" s="11" t="s">
        <v>25</v>
      </c>
      <c r="AH464" s="11" t="s">
        <v>25</v>
      </c>
      <c r="AI464" s="11" t="s">
        <v>25</v>
      </c>
      <c r="AJ464" s="13" t="s">
        <v>25</v>
      </c>
      <c r="AK464" s="13" t="s">
        <v>25</v>
      </c>
      <c r="AL464" s="13" t="s">
        <v>25</v>
      </c>
      <c r="AM464" s="13" t="s">
        <v>25</v>
      </c>
      <c r="AN464" s="13" t="s">
        <v>25</v>
      </c>
      <c r="AO464" s="13" t="s">
        <v>25</v>
      </c>
      <c r="AP464" s="13" t="s">
        <v>25</v>
      </c>
      <c r="AQ464" s="13" t="s">
        <v>25</v>
      </c>
      <c r="AR464" s="13" t="s">
        <v>25</v>
      </c>
      <c r="AS464" s="13" t="s">
        <v>25</v>
      </c>
      <c r="AT464" s="15">
        <v>10</v>
      </c>
      <c r="AU464" s="15">
        <v>10</v>
      </c>
      <c r="AV464" s="15" t="s">
        <v>25</v>
      </c>
      <c r="AW464" s="15" t="s">
        <v>25</v>
      </c>
      <c r="AX464" s="10" t="s">
        <v>303</v>
      </c>
      <c r="AY464" s="10" t="str">
        <f>IFERROR(VLOOKUP(B464,Sales!$B$4:$H$2834,7,FALSE),"Not Found")</f>
        <v>Investor Owned</v>
      </c>
      <c r="AZ464" s="30">
        <f>IFERROR(SUMIFS(Sales!$K$4:$K$2834,Sales!$B$4:$B$2834,$B464,Sales!$G$4:$G$2834,$D464),"")</f>
        <v>3403898</v>
      </c>
      <c r="BA464" s="30">
        <f>IFERROR(SUMIFS(Sales!$N$4:$N$2834,Sales!$B$4:$B$2834,$B464,Sales!$G$4:$G$2834,$D464),"")</f>
        <v>3999334</v>
      </c>
      <c r="BB464" s="30">
        <f>IFERROR(SUMIFS(Sales!$Q$4:$Q$2834,Sales!$B$4:$B$2834,$B464,Sales!$G$4:$G$2834,$D464),"")</f>
        <v>2064242</v>
      </c>
      <c r="BC464" s="30">
        <f t="shared" si="239"/>
        <v>9467474</v>
      </c>
      <c r="BD464" s="33"/>
      <c r="BE464" s="35">
        <f t="shared" si="240"/>
        <v>0</v>
      </c>
      <c r="BF464" s="35">
        <f t="shared" si="241"/>
        <v>0</v>
      </c>
      <c r="BG464" s="35" t="str">
        <f t="shared" si="242"/>
        <v/>
      </c>
      <c r="BH464" s="35">
        <f t="shared" si="243"/>
        <v>0</v>
      </c>
      <c r="BJ464" s="31">
        <f>IFERROR(SUMIFS(Sales!$J$4:$J$2834,Sales!$B$4:$B$2834,$B464,Sales!$G$4:$G$2834,$D464),"")</f>
        <v>428487.4</v>
      </c>
      <c r="BK464" s="31">
        <f>IFERROR(SUMIFS(Sales!$M$4:$M$2834,Sales!$B$4:$B$2834,$B464,Sales!$G$4:$G$2834,$D464),"")</f>
        <v>397075.6</v>
      </c>
      <c r="BL464" s="31">
        <f>IFERROR(SUMIFS(Sales!$P$4:$P$2834,Sales!$B$4:$B$2834,$B464,Sales!$G$4:$G$2834,$D464),"")</f>
        <v>164329.5</v>
      </c>
      <c r="BM464" s="31">
        <f t="shared" si="244"/>
        <v>989892.5</v>
      </c>
      <c r="BP464" s="36" t="str">
        <f t="shared" si="245"/>
        <v/>
      </c>
      <c r="BQ464" s="36" t="str">
        <f t="shared" si="246"/>
        <v/>
      </c>
      <c r="BR464" s="36" t="str">
        <f t="shared" si="247"/>
        <v/>
      </c>
      <c r="BS464" s="36" t="str">
        <f t="shared" si="248"/>
        <v/>
      </c>
    </row>
    <row r="465" spans="1:82" x14ac:dyDescent="0.35">
      <c r="A465" s="8">
        <v>2020</v>
      </c>
      <c r="B465" s="9">
        <v>22815</v>
      </c>
      <c r="C465" s="10" t="s">
        <v>632</v>
      </c>
      <c r="D465" s="10" t="s">
        <v>152</v>
      </c>
      <c r="E465" s="10" t="s">
        <v>36</v>
      </c>
      <c r="F465" s="11">
        <v>522.70000000000005</v>
      </c>
      <c r="G465" s="11" t="s">
        <v>25</v>
      </c>
      <c r="H465" s="11" t="s">
        <v>25</v>
      </c>
      <c r="I465" s="11" t="s">
        <v>25</v>
      </c>
      <c r="J465" s="11">
        <v>522.70000000000005</v>
      </c>
      <c r="K465" s="12">
        <v>0.1</v>
      </c>
      <c r="L465" s="12" t="s">
        <v>25</v>
      </c>
      <c r="M465" s="12" t="s">
        <v>25</v>
      </c>
      <c r="N465" s="12" t="s">
        <v>25</v>
      </c>
      <c r="O465" s="12">
        <v>0.1</v>
      </c>
      <c r="P465" s="13">
        <v>522.70000000000005</v>
      </c>
      <c r="Q465" s="13" t="s">
        <v>25</v>
      </c>
      <c r="R465" s="13" t="s">
        <v>25</v>
      </c>
      <c r="S465" s="13" t="s">
        <v>25</v>
      </c>
      <c r="T465" s="13">
        <v>522.70000000000005</v>
      </c>
      <c r="U465" s="14">
        <v>0.1</v>
      </c>
      <c r="V465" s="14" t="s">
        <v>25</v>
      </c>
      <c r="W465" s="14" t="s">
        <v>25</v>
      </c>
      <c r="X465" s="14" t="s">
        <v>25</v>
      </c>
      <c r="Y465" s="14">
        <v>0.1</v>
      </c>
      <c r="Z465" s="11">
        <v>0</v>
      </c>
      <c r="AA465" s="11" t="s">
        <v>25</v>
      </c>
      <c r="AB465" s="11" t="s">
        <v>25</v>
      </c>
      <c r="AC465" s="11" t="s">
        <v>25</v>
      </c>
      <c r="AD465" s="11">
        <v>0</v>
      </c>
      <c r="AE465" s="11">
        <v>6.7</v>
      </c>
      <c r="AF465" s="11" t="s">
        <v>25</v>
      </c>
      <c r="AG465" s="11" t="s">
        <v>25</v>
      </c>
      <c r="AH465" s="11" t="s">
        <v>25</v>
      </c>
      <c r="AI465" s="11">
        <v>6.7</v>
      </c>
      <c r="AJ465" s="13">
        <v>0</v>
      </c>
      <c r="AK465" s="13" t="s">
        <v>25</v>
      </c>
      <c r="AL465" s="13" t="s">
        <v>25</v>
      </c>
      <c r="AM465" s="13" t="s">
        <v>25</v>
      </c>
      <c r="AN465" s="13">
        <v>0</v>
      </c>
      <c r="AO465" s="13">
        <v>6.7</v>
      </c>
      <c r="AP465" s="13" t="s">
        <v>25</v>
      </c>
      <c r="AQ465" s="13" t="s">
        <v>25</v>
      </c>
      <c r="AR465" s="13" t="s">
        <v>25</v>
      </c>
      <c r="AS465" s="13">
        <v>6.7</v>
      </c>
      <c r="AT465" s="15">
        <v>1</v>
      </c>
      <c r="AU465" s="15" t="s">
        <v>25</v>
      </c>
      <c r="AV465" s="15" t="s">
        <v>25</v>
      </c>
      <c r="AW465" s="15" t="s">
        <v>25</v>
      </c>
      <c r="AX465" s="10" t="s">
        <v>6</v>
      </c>
      <c r="AY465" s="10" t="str">
        <f>IFERROR(VLOOKUP(B465,Sales!$B$4:$H$2834,7,FALSE),"Not Found")</f>
        <v>Cooperative</v>
      </c>
      <c r="AZ465" s="30">
        <f>IFERROR(SUMIFS(Sales!$K$4:$K$2834,Sales!$B$4:$B$2834,$B465,Sales!$G$4:$G$2834,$D465),"")</f>
        <v>222233</v>
      </c>
      <c r="BA465" s="30">
        <f>IFERROR(SUMIFS(Sales!$N$4:$N$2834,Sales!$B$4:$B$2834,$B465,Sales!$G$4:$G$2834,$D465),"")</f>
        <v>69936</v>
      </c>
      <c r="BB465" s="30">
        <f>IFERROR(SUMIFS(Sales!$Q$4:$Q$2834,Sales!$B$4:$B$2834,$B465,Sales!$G$4:$G$2834,$D465),"")</f>
        <v>163186</v>
      </c>
      <c r="BC465" s="30">
        <f t="shared" si="239"/>
        <v>455355</v>
      </c>
      <c r="BD465" s="33"/>
      <c r="BE465" s="35">
        <f t="shared" si="240"/>
        <v>2.3520359262575769E-3</v>
      </c>
      <c r="BF465" s="35" t="str">
        <f t="shared" si="241"/>
        <v/>
      </c>
      <c r="BG465" s="35" t="str">
        <f t="shared" si="242"/>
        <v/>
      </c>
      <c r="BH465" s="35">
        <f t="shared" si="243"/>
        <v>1.1478955979400689E-3</v>
      </c>
      <c r="BJ465" s="31">
        <f>IFERROR(SUMIFS(Sales!$J$4:$J$2834,Sales!$B$4:$B$2834,$B465,Sales!$G$4:$G$2834,$D465),"")</f>
        <v>27366</v>
      </c>
      <c r="BK465" s="31">
        <f>IFERROR(SUMIFS(Sales!$M$4:$M$2834,Sales!$B$4:$B$2834,$B465,Sales!$G$4:$G$2834,$D465),"")</f>
        <v>9860</v>
      </c>
      <c r="BL465" s="31">
        <f>IFERROR(SUMIFS(Sales!$P$4:$P$2834,Sales!$B$4:$B$2834,$B465,Sales!$G$4:$G$2834,$D465),"")</f>
        <v>19846</v>
      </c>
      <c r="BM465" s="31">
        <f t="shared" si="244"/>
        <v>57072</v>
      </c>
      <c r="BP465" s="36">
        <f t="shared" si="245"/>
        <v>0</v>
      </c>
      <c r="BQ465" s="36">
        <f t="shared" si="246"/>
        <v>1</v>
      </c>
      <c r="BR465" s="36" t="str">
        <f t="shared" si="247"/>
        <v/>
      </c>
      <c r="BS465" s="36" t="str">
        <f t="shared" si="248"/>
        <v/>
      </c>
    </row>
    <row r="466" spans="1:82" x14ac:dyDescent="0.35">
      <c r="A466" s="8">
        <v>2020</v>
      </c>
      <c r="B466" s="9">
        <v>24211</v>
      </c>
      <c r="C466" s="10" t="s">
        <v>633</v>
      </c>
      <c r="D466" s="10" t="s">
        <v>48</v>
      </c>
      <c r="E466" s="10" t="s">
        <v>591</v>
      </c>
      <c r="F466" s="11">
        <v>84155</v>
      </c>
      <c r="G466" s="11">
        <v>10231</v>
      </c>
      <c r="H466" s="11">
        <v>18183</v>
      </c>
      <c r="I466" s="11" t="s">
        <v>25</v>
      </c>
      <c r="J466" s="11">
        <v>112569</v>
      </c>
      <c r="K466" s="12">
        <v>17.72</v>
      </c>
      <c r="L466" s="12">
        <v>1.21</v>
      </c>
      <c r="M466" s="12">
        <v>2.9</v>
      </c>
      <c r="N466" s="12" t="s">
        <v>25</v>
      </c>
      <c r="O466" s="12">
        <v>21.83</v>
      </c>
      <c r="P466" s="13">
        <v>1391654</v>
      </c>
      <c r="Q466" s="13">
        <v>116691</v>
      </c>
      <c r="R466" s="13">
        <v>260252</v>
      </c>
      <c r="S466" s="13" t="s">
        <v>25</v>
      </c>
      <c r="T466" s="13">
        <v>1768597</v>
      </c>
      <c r="U466" s="14">
        <v>17.716999999999999</v>
      </c>
      <c r="V466" s="14">
        <v>1.2050000000000001</v>
      </c>
      <c r="W466" s="14">
        <v>2.899</v>
      </c>
      <c r="X466" s="14" t="s">
        <v>25</v>
      </c>
      <c r="Y466" s="14">
        <v>21.821000000000002</v>
      </c>
      <c r="Z466" s="11">
        <v>4992</v>
      </c>
      <c r="AA466" s="11">
        <v>549</v>
      </c>
      <c r="AB466" s="11">
        <v>349</v>
      </c>
      <c r="AC466" s="11" t="s">
        <v>25</v>
      </c>
      <c r="AD466" s="11">
        <v>5890</v>
      </c>
      <c r="AE466" s="11">
        <v>3163</v>
      </c>
      <c r="AF466" s="11">
        <v>97</v>
      </c>
      <c r="AG466" s="11">
        <v>62</v>
      </c>
      <c r="AH466" s="11" t="s">
        <v>25</v>
      </c>
      <c r="AI466" s="11">
        <v>3322</v>
      </c>
      <c r="AJ466" s="13">
        <v>4992</v>
      </c>
      <c r="AK466" s="13">
        <v>549</v>
      </c>
      <c r="AL466" s="13">
        <v>349</v>
      </c>
      <c r="AM466" s="13" t="s">
        <v>25</v>
      </c>
      <c r="AN466" s="13">
        <v>5890</v>
      </c>
      <c r="AO466" s="13">
        <v>3163</v>
      </c>
      <c r="AP466" s="13">
        <v>97</v>
      </c>
      <c r="AQ466" s="13">
        <v>62</v>
      </c>
      <c r="AR466" s="13" t="s">
        <v>25</v>
      </c>
      <c r="AS466" s="13">
        <v>3322</v>
      </c>
      <c r="AT466" s="15">
        <v>16.5</v>
      </c>
      <c r="AU466" s="15">
        <v>11.4</v>
      </c>
      <c r="AV466" s="15">
        <v>14.3</v>
      </c>
      <c r="AW466" s="15" t="s">
        <v>25</v>
      </c>
      <c r="AX466" s="10" t="s">
        <v>6</v>
      </c>
      <c r="AY466" s="10" t="str">
        <f>IFERROR(VLOOKUP(B466,Sales!$B$4:$H$2834,7,FALSE),"Not Found")</f>
        <v>Investor Owned</v>
      </c>
      <c r="AZ466" s="30">
        <f>IFERROR(SUMIFS(Sales!$K$4:$K$2834,Sales!$B$4:$B$2834,$B466,Sales!$G$4:$G$2834,$D466),"")</f>
        <v>4170494</v>
      </c>
      <c r="BA466" s="30">
        <f>IFERROR(SUMIFS(Sales!$N$4:$N$2834,Sales!$B$4:$B$2834,$B466,Sales!$G$4:$G$2834,$D466),"")</f>
        <v>2019112</v>
      </c>
      <c r="BB466" s="30">
        <f>IFERROR(SUMIFS(Sales!$Q$4:$Q$2834,Sales!$B$4:$B$2834,$B466,Sales!$G$4:$G$2834,$D466),"")</f>
        <v>2919636</v>
      </c>
      <c r="BC466" s="30">
        <f t="shared" si="239"/>
        <v>9109242</v>
      </c>
      <c r="BD466" s="33"/>
      <c r="BE466" s="35">
        <f t="shared" si="240"/>
        <v>2.0178664685766241E-2</v>
      </c>
      <c r="BF466" s="35">
        <f t="shared" si="241"/>
        <v>5.0670789931415395E-3</v>
      </c>
      <c r="BG466" s="35">
        <f t="shared" si="242"/>
        <v>6.2278311405942382E-3</v>
      </c>
      <c r="BH466" s="35">
        <f t="shared" si="243"/>
        <v>1.2357669276982652E-2</v>
      </c>
      <c r="BJ466" s="31">
        <f>IFERROR(SUMIFS(Sales!$J$4:$J$2834,Sales!$B$4:$B$2834,$B466,Sales!$G$4:$G$2834,$D466),"")</f>
        <v>516004.7</v>
      </c>
      <c r="BK466" s="31">
        <f>IFERROR(SUMIFS(Sales!$M$4:$M$2834,Sales!$B$4:$B$2834,$B466,Sales!$G$4:$G$2834,$D466),"")</f>
        <v>263005.3</v>
      </c>
      <c r="BL466" s="31">
        <f>IFERROR(SUMIFS(Sales!$P$4:$P$2834,Sales!$B$4:$B$2834,$B466,Sales!$G$4:$G$2834,$D466),"")</f>
        <v>223703.9</v>
      </c>
      <c r="BM466" s="31">
        <f t="shared" si="244"/>
        <v>1002713.9</v>
      </c>
      <c r="BP466" s="36">
        <f t="shared" si="245"/>
        <v>0.61213979153893316</v>
      </c>
      <c r="BQ466" s="36">
        <f t="shared" si="246"/>
        <v>0.38786020846106684</v>
      </c>
      <c r="BR466" s="36">
        <f t="shared" si="247"/>
        <v>0.84957426679280978</v>
      </c>
      <c r="BS466" s="36">
        <f t="shared" si="248"/>
        <v>0.15042573320719016</v>
      </c>
      <c r="BV466" s="38">
        <f>IFERROR((G466+H466)/$BV$3,"")</f>
        <v>2.6911131703347534E-3</v>
      </c>
      <c r="BW466" s="37">
        <f>IFERROR(BR466*BV466,"")</f>
        <v>2.286300498543622E-3</v>
      </c>
      <c r="BX466" s="37">
        <f>IFERROR(BS466*BV466,"")</f>
        <v>4.048126717911313E-4</v>
      </c>
      <c r="CB466" s="38">
        <f>IFERROR((F466)/$CB$3,"")</f>
        <v>8.4316820842561049E-3</v>
      </c>
      <c r="CC466" s="37">
        <f>IFERROR(BP466*CB466,"")</f>
        <v>5.1613681133790895E-3</v>
      </c>
      <c r="CD466" s="37">
        <f>IFERROR(BQ466*CB466,"")</f>
        <v>3.2703139708770155E-3</v>
      </c>
    </row>
    <row r="467" spans="1:82" x14ac:dyDescent="0.35">
      <c r="A467" s="8">
        <v>2020</v>
      </c>
      <c r="B467" s="9">
        <v>24431</v>
      </c>
      <c r="C467" s="10" t="s">
        <v>634</v>
      </c>
      <c r="D467" s="10" t="s">
        <v>325</v>
      </c>
      <c r="E467" s="10" t="s">
        <v>272</v>
      </c>
      <c r="F467" s="11">
        <v>631.64200000000005</v>
      </c>
      <c r="G467" s="11">
        <v>268.42</v>
      </c>
      <c r="H467" s="11" t="s">
        <v>25</v>
      </c>
      <c r="I467" s="11" t="s">
        <v>25</v>
      </c>
      <c r="J467" s="11">
        <v>900.06200000000001</v>
      </c>
      <c r="K467" s="12">
        <v>0.14599999999999999</v>
      </c>
      <c r="L467" s="12">
        <v>6.0999999999999999E-2</v>
      </c>
      <c r="M467" s="12" t="s">
        <v>25</v>
      </c>
      <c r="N467" s="12" t="s">
        <v>25</v>
      </c>
      <c r="O467" s="12">
        <v>0.20699999999999999</v>
      </c>
      <c r="P467" s="13">
        <v>13422.398999999999</v>
      </c>
      <c r="Q467" s="13">
        <v>4831.5519999999997</v>
      </c>
      <c r="R467" s="13" t="s">
        <v>25</v>
      </c>
      <c r="S467" s="13" t="s">
        <v>25</v>
      </c>
      <c r="T467" s="13">
        <v>18253.951000000001</v>
      </c>
      <c r="U467" s="14">
        <v>0.124</v>
      </c>
      <c r="V467" s="14">
        <v>5.5E-2</v>
      </c>
      <c r="W467" s="14" t="s">
        <v>25</v>
      </c>
      <c r="X467" s="14" t="s">
        <v>25</v>
      </c>
      <c r="Y467" s="14">
        <v>0.17899999999999999</v>
      </c>
      <c r="Z467" s="11">
        <v>24.302</v>
      </c>
      <c r="AA467" s="11" t="s">
        <v>25</v>
      </c>
      <c r="AB467" s="11" t="s">
        <v>25</v>
      </c>
      <c r="AC467" s="11" t="s">
        <v>25</v>
      </c>
      <c r="AD467" s="11">
        <v>24.302</v>
      </c>
      <c r="AE467" s="11">
        <v>138.93799999999999</v>
      </c>
      <c r="AF467" s="11">
        <v>42.582999999999998</v>
      </c>
      <c r="AG467" s="11" t="s">
        <v>25</v>
      </c>
      <c r="AH467" s="11" t="s">
        <v>25</v>
      </c>
      <c r="AI467" s="11">
        <v>181.52099999999999</v>
      </c>
      <c r="AJ467" s="13">
        <v>24.302</v>
      </c>
      <c r="AK467" s="13" t="s">
        <v>25</v>
      </c>
      <c r="AL467" s="13" t="s">
        <v>25</v>
      </c>
      <c r="AM467" s="13" t="s">
        <v>25</v>
      </c>
      <c r="AN467" s="13">
        <v>24.302</v>
      </c>
      <c r="AO467" s="13">
        <v>138.93799999999999</v>
      </c>
      <c r="AP467" s="13">
        <v>42.582999999999998</v>
      </c>
      <c r="AQ467" s="13" t="s">
        <v>25</v>
      </c>
      <c r="AR467" s="13" t="s">
        <v>25</v>
      </c>
      <c r="AS467" s="13">
        <v>181.52099999999999</v>
      </c>
      <c r="AT467" s="15">
        <v>24.86</v>
      </c>
      <c r="AU467" s="15">
        <v>20</v>
      </c>
      <c r="AV467" s="15" t="s">
        <v>25</v>
      </c>
      <c r="AW467" s="15" t="s">
        <v>25</v>
      </c>
      <c r="AX467" s="10" t="s">
        <v>635</v>
      </c>
      <c r="AY467" s="10" t="str">
        <f>IFERROR(VLOOKUP(B467,Sales!$B$4:$H$2834,7,FALSE),"Not Found")</f>
        <v>Not Found</v>
      </c>
      <c r="AZ467" s="30">
        <f>IFERROR(SUMIFS(Sales!$K$4:$K$2834,Sales!$B$4:$B$2834,$B467,Sales!$G$4:$G$2834,$D467),"")</f>
        <v>0</v>
      </c>
      <c r="BA467" s="30">
        <f>IFERROR(SUMIFS(Sales!$N$4:$N$2834,Sales!$B$4:$B$2834,$B467,Sales!$G$4:$G$2834,$D467),"")</f>
        <v>0</v>
      </c>
      <c r="BB467" s="30">
        <f>IFERROR(SUMIFS(Sales!$Q$4:$Q$2834,Sales!$B$4:$B$2834,$B467,Sales!$G$4:$G$2834,$D467),"")</f>
        <v>0</v>
      </c>
      <c r="BC467" s="30">
        <f t="shared" si="239"/>
        <v>0</v>
      </c>
      <c r="BD467" s="33"/>
      <c r="BE467" s="35" t="str">
        <f t="shared" si="240"/>
        <v/>
      </c>
      <c r="BF467" s="35" t="str">
        <f t="shared" si="241"/>
        <v/>
      </c>
      <c r="BG467" s="35" t="str">
        <f t="shared" si="242"/>
        <v/>
      </c>
      <c r="BH467" s="35" t="str">
        <f t="shared" si="243"/>
        <v/>
      </c>
      <c r="BJ467" s="31">
        <f>IFERROR(SUMIFS(Sales!$J$4:$J$2834,Sales!$B$4:$B$2834,$B467,Sales!$G$4:$G$2834,$D467),"")</f>
        <v>0</v>
      </c>
      <c r="BK467" s="31">
        <f>IFERROR(SUMIFS(Sales!$M$4:$M$2834,Sales!$B$4:$B$2834,$B467,Sales!$G$4:$G$2834,$D467),"")</f>
        <v>0</v>
      </c>
      <c r="BL467" s="31">
        <f>IFERROR(SUMIFS(Sales!$P$4:$P$2834,Sales!$B$4:$B$2834,$B467,Sales!$G$4:$G$2834,$D467),"")</f>
        <v>0</v>
      </c>
      <c r="BM467" s="31">
        <f t="shared" si="244"/>
        <v>0</v>
      </c>
      <c r="BP467" s="36">
        <f t="shared" si="245"/>
        <v>0.14887282528791965</v>
      </c>
      <c r="BQ467" s="36">
        <f t="shared" si="246"/>
        <v>0.85112717471208044</v>
      </c>
      <c r="BR467" s="36" t="str">
        <f t="shared" si="247"/>
        <v/>
      </c>
      <c r="BS467" s="36" t="str">
        <f t="shared" si="248"/>
        <v/>
      </c>
    </row>
    <row r="468" spans="1:82" x14ac:dyDescent="0.35">
      <c r="A468" s="8">
        <v>2020</v>
      </c>
      <c r="B468" s="9">
        <v>24590</v>
      </c>
      <c r="C468" s="10" t="s">
        <v>636</v>
      </c>
      <c r="D468" s="10" t="s">
        <v>397</v>
      </c>
      <c r="E468" s="10" t="s">
        <v>95</v>
      </c>
      <c r="F468" s="11">
        <v>6062</v>
      </c>
      <c r="G468" s="11">
        <v>10115</v>
      </c>
      <c r="H468" s="11">
        <v>313</v>
      </c>
      <c r="I468" s="11">
        <v>0</v>
      </c>
      <c r="J468" s="11">
        <v>16490</v>
      </c>
      <c r="K468" s="12">
        <v>0.58199999999999996</v>
      </c>
      <c r="L468" s="12">
        <v>1.337</v>
      </c>
      <c r="M468" s="12">
        <v>4.1000000000000002E-2</v>
      </c>
      <c r="N468" s="12">
        <v>0</v>
      </c>
      <c r="O468" s="12">
        <v>1.96</v>
      </c>
      <c r="P468" s="13">
        <v>32724</v>
      </c>
      <c r="Q468" s="13">
        <v>133191</v>
      </c>
      <c r="R468" s="13">
        <v>4119</v>
      </c>
      <c r="S468" s="13">
        <v>0</v>
      </c>
      <c r="T468" s="13">
        <v>170034</v>
      </c>
      <c r="U468" s="14">
        <v>0.58199999999999996</v>
      </c>
      <c r="V468" s="14">
        <v>1.337</v>
      </c>
      <c r="W468" s="14">
        <v>4.1000000000000002E-2</v>
      </c>
      <c r="X468" s="14">
        <v>0</v>
      </c>
      <c r="Y468" s="14">
        <v>1.96</v>
      </c>
      <c r="Z468" s="11">
        <v>2013</v>
      </c>
      <c r="AA468" s="11">
        <v>2704.9270000000001</v>
      </c>
      <c r="AB468" s="11">
        <v>83.658000000000001</v>
      </c>
      <c r="AC468" s="11">
        <v>0</v>
      </c>
      <c r="AD468" s="11">
        <v>4801.585</v>
      </c>
      <c r="AE468" s="11">
        <v>519</v>
      </c>
      <c r="AF468" s="11">
        <v>688.52200000000005</v>
      </c>
      <c r="AG468" s="11">
        <v>21.294</v>
      </c>
      <c r="AH468" s="11">
        <v>0</v>
      </c>
      <c r="AI468" s="11">
        <v>1228.816</v>
      </c>
      <c r="AJ468" s="13">
        <v>2013</v>
      </c>
      <c r="AK468" s="13">
        <v>1749</v>
      </c>
      <c r="AL468" s="13">
        <v>92.06</v>
      </c>
      <c r="AM468" s="13">
        <v>0</v>
      </c>
      <c r="AN468" s="13">
        <v>3854.06</v>
      </c>
      <c r="AO468" s="13">
        <v>519</v>
      </c>
      <c r="AP468" s="13">
        <v>3124.14</v>
      </c>
      <c r="AQ468" s="13">
        <v>164</v>
      </c>
      <c r="AR468" s="13">
        <v>0</v>
      </c>
      <c r="AS468" s="13">
        <v>3807.14</v>
      </c>
      <c r="AT468" s="15">
        <v>5.57</v>
      </c>
      <c r="AU468" s="15">
        <v>13.16</v>
      </c>
      <c r="AV468" s="15">
        <v>13.16</v>
      </c>
      <c r="AW468" s="15">
        <v>0</v>
      </c>
      <c r="AX468" s="10" t="s">
        <v>637</v>
      </c>
      <c r="AY468" s="10" t="str">
        <f>IFERROR(VLOOKUP(B468,Sales!$B$4:$H$2834,7,FALSE),"Not Found")</f>
        <v>Investor Owned</v>
      </c>
      <c r="AZ468" s="30">
        <f>IFERROR(SUMIFS(Sales!$K$4:$K$2834,Sales!$B$4:$B$2834,$B468,Sales!$G$4:$G$2834,$D468),"")</f>
        <v>515969</v>
      </c>
      <c r="BA468" s="30">
        <f>IFERROR(SUMIFS(Sales!$N$4:$N$2834,Sales!$B$4:$B$2834,$B468,Sales!$G$4:$G$2834,$D468),"")</f>
        <v>324682</v>
      </c>
      <c r="BB468" s="30">
        <f>IFERROR(SUMIFS(Sales!$Q$4:$Q$2834,Sales!$B$4:$B$2834,$B468,Sales!$G$4:$G$2834,$D468),"")</f>
        <v>319768</v>
      </c>
      <c r="BC468" s="30">
        <f t="shared" si="239"/>
        <v>1160419</v>
      </c>
      <c r="BD468" s="33"/>
      <c r="BE468" s="35">
        <f t="shared" si="240"/>
        <v>1.1748767852332214E-2</v>
      </c>
      <c r="BF468" s="35">
        <f t="shared" si="241"/>
        <v>3.1153559482817034E-2</v>
      </c>
      <c r="BG468" s="35">
        <f t="shared" si="242"/>
        <v>9.788346551249656E-4</v>
      </c>
      <c r="BH468" s="35">
        <f t="shared" si="243"/>
        <v>1.4210384352548519E-2</v>
      </c>
      <c r="BJ468" s="31">
        <f>IFERROR(SUMIFS(Sales!$J$4:$J$2834,Sales!$B$4:$B$2834,$B468,Sales!$G$4:$G$2834,$D468),"")</f>
        <v>89662</v>
      </c>
      <c r="BK468" s="31">
        <f>IFERROR(SUMIFS(Sales!$M$4:$M$2834,Sales!$B$4:$B$2834,$B468,Sales!$G$4:$G$2834,$D468),"")</f>
        <v>43334</v>
      </c>
      <c r="BL468" s="31">
        <f>IFERROR(SUMIFS(Sales!$P$4:$P$2834,Sales!$B$4:$B$2834,$B468,Sales!$G$4:$G$2834,$D468),"")</f>
        <v>22907</v>
      </c>
      <c r="BM468" s="31">
        <f t="shared" si="244"/>
        <v>155903</v>
      </c>
      <c r="BP468" s="36">
        <f t="shared" si="245"/>
        <v>0.79502369668246442</v>
      </c>
      <c r="BQ468" s="36">
        <f t="shared" si="246"/>
        <v>0.20497630331753555</v>
      </c>
      <c r="BR468" s="36">
        <f t="shared" si="247"/>
        <v>0.79710273350596461</v>
      </c>
      <c r="BS468" s="36">
        <f t="shared" si="248"/>
        <v>0.20289726649403544</v>
      </c>
      <c r="BV468" s="38">
        <f>IFERROR((G468+H468)/$BV$3,"")</f>
        <v>9.8764440558354373E-4</v>
      </c>
      <c r="BW468" s="37">
        <f>IFERROR(BR468*BV468,"")</f>
        <v>7.8725405542251633E-4</v>
      </c>
      <c r="BX468" s="37">
        <f>IFERROR(BS468*BV468,"")</f>
        <v>2.003903501610275E-4</v>
      </c>
      <c r="CB468" s="38">
        <f>IFERROR((F468)/$CB$3,"")</f>
        <v>6.0736565616731635E-4</v>
      </c>
      <c r="CC468" s="37">
        <f>IFERROR(BP468*CB468,"")</f>
        <v>4.8287008920411051E-4</v>
      </c>
      <c r="CD468" s="37">
        <f>IFERROR(BQ468*CB468,"")</f>
        <v>1.2449556696320584E-4</v>
      </c>
    </row>
    <row r="469" spans="1:82" x14ac:dyDescent="0.35">
      <c r="A469" s="8">
        <v>2020</v>
      </c>
      <c r="B469" s="9">
        <v>24949</v>
      </c>
      <c r="C469" s="10" t="s">
        <v>638</v>
      </c>
      <c r="D469" s="10" t="s">
        <v>355</v>
      </c>
      <c r="E469" s="10" t="s">
        <v>36</v>
      </c>
      <c r="F469" s="11">
        <v>2.2000000000000002</v>
      </c>
      <c r="G469" s="11" t="s">
        <v>25</v>
      </c>
      <c r="H469" s="11" t="s">
        <v>25</v>
      </c>
      <c r="I469" s="11" t="s">
        <v>25</v>
      </c>
      <c r="J469" s="11">
        <v>2.2000000000000002</v>
      </c>
      <c r="K469" s="12">
        <v>0.2</v>
      </c>
      <c r="L469" s="12" t="s">
        <v>25</v>
      </c>
      <c r="M469" s="12" t="s">
        <v>25</v>
      </c>
      <c r="N469" s="12" t="s">
        <v>25</v>
      </c>
      <c r="O469" s="12">
        <v>0.2</v>
      </c>
      <c r="P469" s="13">
        <v>26.4</v>
      </c>
      <c r="Q469" s="13" t="s">
        <v>25</v>
      </c>
      <c r="R469" s="13" t="s">
        <v>25</v>
      </c>
      <c r="S469" s="13" t="s">
        <v>25</v>
      </c>
      <c r="T469" s="13">
        <v>26.4</v>
      </c>
      <c r="U469" s="14">
        <v>0.2</v>
      </c>
      <c r="V469" s="14" t="s">
        <v>25</v>
      </c>
      <c r="W469" s="14" t="s">
        <v>25</v>
      </c>
      <c r="X469" s="14" t="s">
        <v>25</v>
      </c>
      <c r="Y469" s="14">
        <v>0.2</v>
      </c>
      <c r="Z469" s="11">
        <v>14.1</v>
      </c>
      <c r="AA469" s="11" t="s">
        <v>25</v>
      </c>
      <c r="AB469" s="11" t="s">
        <v>25</v>
      </c>
      <c r="AC469" s="11" t="s">
        <v>25</v>
      </c>
      <c r="AD469" s="11">
        <v>14.1</v>
      </c>
      <c r="AE469" s="11">
        <v>3.5</v>
      </c>
      <c r="AF469" s="11" t="s">
        <v>25</v>
      </c>
      <c r="AG469" s="11" t="s">
        <v>25</v>
      </c>
      <c r="AH469" s="11" t="s">
        <v>25</v>
      </c>
      <c r="AI469" s="11">
        <v>3.5</v>
      </c>
      <c r="AJ469" s="13">
        <v>14.1</v>
      </c>
      <c r="AK469" s="13" t="s">
        <v>25</v>
      </c>
      <c r="AL469" s="13" t="s">
        <v>25</v>
      </c>
      <c r="AM469" s="13" t="s">
        <v>25</v>
      </c>
      <c r="AN469" s="13">
        <v>14.1</v>
      </c>
      <c r="AO469" s="13">
        <v>3.5</v>
      </c>
      <c r="AP469" s="13" t="s">
        <v>25</v>
      </c>
      <c r="AQ469" s="13" t="s">
        <v>25</v>
      </c>
      <c r="AR469" s="13" t="s">
        <v>25</v>
      </c>
      <c r="AS469" s="13">
        <v>3.5</v>
      </c>
      <c r="AT469" s="15">
        <v>12</v>
      </c>
      <c r="AU469" s="15" t="s">
        <v>25</v>
      </c>
      <c r="AV469" s="15" t="s">
        <v>25</v>
      </c>
      <c r="AW469" s="15" t="s">
        <v>25</v>
      </c>
      <c r="AX469" s="10" t="s">
        <v>170</v>
      </c>
      <c r="AY469" s="10" t="str">
        <f>IFERROR(VLOOKUP(B469,Sales!$B$4:$H$2834,7,FALSE),"Not Found")</f>
        <v>Cooperative</v>
      </c>
      <c r="AZ469" s="30">
        <f>IFERROR(SUMIFS(Sales!$K$4:$K$2834,Sales!$B$4:$B$2834,$B469,Sales!$G$4:$G$2834,$D469),"")</f>
        <v>602633</v>
      </c>
      <c r="BA469" s="30">
        <f>IFERROR(SUMIFS(Sales!$N$4:$N$2834,Sales!$B$4:$B$2834,$B469,Sales!$G$4:$G$2834,$D469),"")</f>
        <v>464070</v>
      </c>
      <c r="BB469" s="30">
        <f>IFERROR(SUMIFS(Sales!$Q$4:$Q$2834,Sales!$B$4:$B$2834,$B469,Sales!$G$4:$G$2834,$D469),"")</f>
        <v>189858</v>
      </c>
      <c r="BC469" s="30">
        <f t="shared" si="239"/>
        <v>1256561</v>
      </c>
      <c r="BD469" s="33"/>
      <c r="BE469" s="35">
        <f t="shared" si="240"/>
        <v>3.6506464133228686E-6</v>
      </c>
      <c r="BF469" s="35" t="str">
        <f t="shared" si="241"/>
        <v/>
      </c>
      <c r="BG469" s="35" t="str">
        <f t="shared" si="242"/>
        <v/>
      </c>
      <c r="BH469" s="35">
        <f t="shared" si="243"/>
        <v>1.7508103466524905E-6</v>
      </c>
      <c r="BJ469" s="31">
        <f>IFERROR(SUMIFS(Sales!$J$4:$J$2834,Sales!$B$4:$B$2834,$B469,Sales!$G$4:$G$2834,$D469),"")</f>
        <v>70787</v>
      </c>
      <c r="BK469" s="31">
        <f>IFERROR(SUMIFS(Sales!$M$4:$M$2834,Sales!$B$4:$B$2834,$B469,Sales!$G$4:$G$2834,$D469),"")</f>
        <v>48368</v>
      </c>
      <c r="BL469" s="31">
        <f>IFERROR(SUMIFS(Sales!$P$4:$P$2834,Sales!$B$4:$B$2834,$B469,Sales!$G$4:$G$2834,$D469),"")</f>
        <v>17406</v>
      </c>
      <c r="BM469" s="31">
        <f t="shared" si="244"/>
        <v>136561</v>
      </c>
      <c r="BP469" s="36">
        <f t="shared" si="245"/>
        <v>0.80113636363636354</v>
      </c>
      <c r="BQ469" s="36">
        <f t="shared" si="246"/>
        <v>0.19886363636363635</v>
      </c>
      <c r="BR469" s="36" t="str">
        <f t="shared" si="247"/>
        <v/>
      </c>
      <c r="BS469" s="36" t="str">
        <f t="shared" si="248"/>
        <v/>
      </c>
    </row>
    <row r="470" spans="1:82" x14ac:dyDescent="0.35">
      <c r="A470" s="8">
        <v>2020</v>
      </c>
      <c r="B470" s="9">
        <v>25295</v>
      </c>
      <c r="C470" s="10" t="s">
        <v>639</v>
      </c>
      <c r="D470" s="10" t="s">
        <v>257</v>
      </c>
      <c r="E470" s="10" t="s">
        <v>36</v>
      </c>
      <c r="F470" s="11" t="s">
        <v>25</v>
      </c>
      <c r="G470" s="11" t="s">
        <v>25</v>
      </c>
      <c r="H470" s="11" t="s">
        <v>25</v>
      </c>
      <c r="I470" s="11" t="s">
        <v>25</v>
      </c>
      <c r="J470" s="11" t="s">
        <v>25</v>
      </c>
      <c r="K470" s="12" t="s">
        <v>25</v>
      </c>
      <c r="L470" s="12" t="s">
        <v>25</v>
      </c>
      <c r="M470" s="12" t="s">
        <v>25</v>
      </c>
      <c r="N470" s="12" t="s">
        <v>25</v>
      </c>
      <c r="O470" s="12" t="s">
        <v>25</v>
      </c>
      <c r="P470" s="13" t="s">
        <v>25</v>
      </c>
      <c r="Q470" s="13" t="s">
        <v>25</v>
      </c>
      <c r="R470" s="13" t="s">
        <v>25</v>
      </c>
      <c r="S470" s="13" t="s">
        <v>25</v>
      </c>
      <c r="T470" s="13" t="s">
        <v>25</v>
      </c>
      <c r="U470" s="14" t="s">
        <v>25</v>
      </c>
      <c r="V470" s="14" t="s">
        <v>25</v>
      </c>
      <c r="W470" s="14" t="s">
        <v>25</v>
      </c>
      <c r="X470" s="14" t="s">
        <v>25</v>
      </c>
      <c r="Y470" s="14" t="s">
        <v>25</v>
      </c>
      <c r="Z470" s="11" t="s">
        <v>25</v>
      </c>
      <c r="AA470" s="11" t="s">
        <v>25</v>
      </c>
      <c r="AB470" s="11" t="s">
        <v>25</v>
      </c>
      <c r="AC470" s="11" t="s">
        <v>25</v>
      </c>
      <c r="AD470" s="11" t="s">
        <v>25</v>
      </c>
      <c r="AE470" s="11" t="s">
        <v>25</v>
      </c>
      <c r="AF470" s="11" t="s">
        <v>25</v>
      </c>
      <c r="AG470" s="11" t="s">
        <v>25</v>
      </c>
      <c r="AH470" s="11" t="s">
        <v>25</v>
      </c>
      <c r="AI470" s="11" t="s">
        <v>25</v>
      </c>
      <c r="AJ470" s="13" t="s">
        <v>25</v>
      </c>
      <c r="AK470" s="13" t="s">
        <v>25</v>
      </c>
      <c r="AL470" s="13" t="s">
        <v>25</v>
      </c>
      <c r="AM470" s="13" t="s">
        <v>25</v>
      </c>
      <c r="AN470" s="13" t="s">
        <v>25</v>
      </c>
      <c r="AO470" s="13" t="s">
        <v>25</v>
      </c>
      <c r="AP470" s="13" t="s">
        <v>25</v>
      </c>
      <c r="AQ470" s="13" t="s">
        <v>25</v>
      </c>
      <c r="AR470" s="13" t="s">
        <v>25</v>
      </c>
      <c r="AS470" s="13" t="s">
        <v>25</v>
      </c>
      <c r="AT470" s="15" t="s">
        <v>25</v>
      </c>
      <c r="AU470" s="15" t="s">
        <v>25</v>
      </c>
      <c r="AV470" s="15" t="s">
        <v>25</v>
      </c>
      <c r="AW470" s="15" t="s">
        <v>25</v>
      </c>
      <c r="AX470" s="10" t="s">
        <v>640</v>
      </c>
      <c r="AY470" s="10" t="str">
        <f>IFERROR(VLOOKUP(B470,Sales!$B$4:$H$2834,7,FALSE),"Not Found")</f>
        <v>Cooperative</v>
      </c>
      <c r="AZ470" s="30">
        <f>IFERROR(SUMIFS(Sales!$K$4:$K$2834,Sales!$B$4:$B$2834,$B470,Sales!$G$4:$G$2834,$D470),"")</f>
        <v>216207</v>
      </c>
      <c r="BA470" s="30">
        <f>IFERROR(SUMIFS(Sales!$N$4:$N$2834,Sales!$B$4:$B$2834,$B470,Sales!$G$4:$G$2834,$D470),"")</f>
        <v>111064</v>
      </c>
      <c r="BB470" s="30">
        <f>IFERROR(SUMIFS(Sales!$Q$4:$Q$2834,Sales!$B$4:$B$2834,$B470,Sales!$G$4:$G$2834,$D470),"")</f>
        <v>260584</v>
      </c>
      <c r="BC470" s="30">
        <f t="shared" si="239"/>
        <v>587855</v>
      </c>
      <c r="BD470" s="33"/>
      <c r="BE470" s="35" t="str">
        <f t="shared" si="240"/>
        <v/>
      </c>
      <c r="BF470" s="35" t="str">
        <f t="shared" si="241"/>
        <v/>
      </c>
      <c r="BG470" s="35" t="str">
        <f t="shared" si="242"/>
        <v/>
      </c>
      <c r="BH470" s="35">
        <f t="shared" si="243"/>
        <v>0</v>
      </c>
      <c r="BJ470" s="31">
        <f>IFERROR(SUMIFS(Sales!$J$4:$J$2834,Sales!$B$4:$B$2834,$B470,Sales!$G$4:$G$2834,$D470),"")</f>
        <v>25854.2</v>
      </c>
      <c r="BK470" s="31">
        <f>IFERROR(SUMIFS(Sales!$M$4:$M$2834,Sales!$B$4:$B$2834,$B470,Sales!$G$4:$G$2834,$D470),"")</f>
        <v>12310.4</v>
      </c>
      <c r="BL470" s="31">
        <f>IFERROR(SUMIFS(Sales!$P$4:$P$2834,Sales!$B$4:$B$2834,$B470,Sales!$G$4:$G$2834,$D470),"")</f>
        <v>24127.200000000001</v>
      </c>
      <c r="BM470" s="31">
        <f t="shared" si="244"/>
        <v>62291.8</v>
      </c>
      <c r="BP470" s="36" t="str">
        <f t="shared" si="245"/>
        <v/>
      </c>
      <c r="BQ470" s="36" t="str">
        <f t="shared" si="246"/>
        <v/>
      </c>
      <c r="BR470" s="36" t="str">
        <f t="shared" si="247"/>
        <v/>
      </c>
      <c r="BS470" s="36" t="str">
        <f t="shared" si="248"/>
        <v/>
      </c>
    </row>
    <row r="471" spans="1:82" x14ac:dyDescent="0.35">
      <c r="A471" s="8">
        <v>2020</v>
      </c>
      <c r="B471" s="9">
        <v>26510</v>
      </c>
      <c r="C471" s="10" t="s">
        <v>641</v>
      </c>
      <c r="D471" s="10" t="s">
        <v>397</v>
      </c>
      <c r="E471" s="10" t="s">
        <v>95</v>
      </c>
      <c r="F471" s="11">
        <v>1762.402</v>
      </c>
      <c r="G471" s="11">
        <v>6718.5910000000003</v>
      </c>
      <c r="H471" s="11">
        <v>4117.8490000000002</v>
      </c>
      <c r="I471" s="11" t="s">
        <v>25</v>
      </c>
      <c r="J471" s="11">
        <v>12598.842000000001</v>
      </c>
      <c r="K471" s="12">
        <v>0.29599999999999999</v>
      </c>
      <c r="L471" s="12">
        <v>0.26600000000000001</v>
      </c>
      <c r="M471" s="12">
        <v>0.16300000000000001</v>
      </c>
      <c r="N471" s="12" t="s">
        <v>25</v>
      </c>
      <c r="O471" s="12">
        <v>0.72499999999999998</v>
      </c>
      <c r="P471" s="13">
        <v>14338.322</v>
      </c>
      <c r="Q471" s="13">
        <v>44303.72</v>
      </c>
      <c r="R471" s="13">
        <v>27153.374</v>
      </c>
      <c r="S471" s="13" t="s">
        <v>25</v>
      </c>
      <c r="T471" s="13">
        <v>85795.415999999997</v>
      </c>
      <c r="U471" s="14">
        <v>1.7929999999999999</v>
      </c>
      <c r="V471" s="14">
        <v>6.6669999999999998</v>
      </c>
      <c r="W471" s="14">
        <v>4.0860000000000003</v>
      </c>
      <c r="X471" s="14" t="s">
        <v>25</v>
      </c>
      <c r="Y471" s="14">
        <v>12.545999999999999</v>
      </c>
      <c r="Z471" s="11">
        <v>1959</v>
      </c>
      <c r="AA471" s="11">
        <v>2223</v>
      </c>
      <c r="AB471" s="11">
        <v>362</v>
      </c>
      <c r="AC471" s="11" t="s">
        <v>25</v>
      </c>
      <c r="AD471" s="11">
        <v>4544</v>
      </c>
      <c r="AE471" s="11">
        <v>763</v>
      </c>
      <c r="AF471" s="11">
        <v>748</v>
      </c>
      <c r="AG471" s="11">
        <v>122</v>
      </c>
      <c r="AH471" s="11" t="s">
        <v>25</v>
      </c>
      <c r="AI471" s="11">
        <v>1633</v>
      </c>
      <c r="AJ471" s="13">
        <v>1959</v>
      </c>
      <c r="AK471" s="13">
        <v>2223</v>
      </c>
      <c r="AL471" s="13">
        <v>362</v>
      </c>
      <c r="AM471" s="13" t="s">
        <v>25</v>
      </c>
      <c r="AN471" s="13">
        <v>4544</v>
      </c>
      <c r="AO471" s="13">
        <v>763</v>
      </c>
      <c r="AP471" s="13">
        <v>748</v>
      </c>
      <c r="AQ471" s="13">
        <v>122</v>
      </c>
      <c r="AR471" s="13" t="s">
        <v>25</v>
      </c>
      <c r="AS471" s="13">
        <v>1633</v>
      </c>
      <c r="AT471" s="15">
        <v>8.9350000000000005</v>
      </c>
      <c r="AU471" s="15">
        <v>13.602</v>
      </c>
      <c r="AV471" s="15">
        <v>14.238</v>
      </c>
      <c r="AW471" s="15" t="s">
        <v>25</v>
      </c>
      <c r="AX471" s="10" t="s">
        <v>642</v>
      </c>
      <c r="AY471" s="10" t="str">
        <f>IFERROR(VLOOKUP(B471,Sales!$B$4:$H$2834,7,FALSE),"Not Found")</f>
        <v>Investor Owned</v>
      </c>
      <c r="AZ471" s="30">
        <f>IFERROR(SUMIFS(Sales!$K$4:$K$2834,Sales!$B$4:$B$2834,$B471,Sales!$G$4:$G$2834,$D471),"")</f>
        <v>305103</v>
      </c>
      <c r="BA471" s="30">
        <f>IFERROR(SUMIFS(Sales!$N$4:$N$2834,Sales!$B$4:$B$2834,$B471,Sales!$G$4:$G$2834,$D471),"")</f>
        <v>460810</v>
      </c>
      <c r="BB471" s="30">
        <f>IFERROR(SUMIFS(Sales!$Q$4:$Q$2834,Sales!$B$4:$B$2834,$B471,Sales!$G$4:$G$2834,$D471),"")</f>
        <v>120084</v>
      </c>
      <c r="BC471" s="30">
        <f t="shared" si="239"/>
        <v>885997</v>
      </c>
      <c r="BD471" s="33"/>
      <c r="BE471" s="35">
        <f t="shared" si="240"/>
        <v>5.7764164888578617E-3</v>
      </c>
      <c r="BF471" s="35">
        <f t="shared" si="241"/>
        <v>1.4579959202274256E-2</v>
      </c>
      <c r="BG471" s="35">
        <f t="shared" si="242"/>
        <v>3.4291404350288136E-2</v>
      </c>
      <c r="BH471" s="35">
        <f t="shared" si="243"/>
        <v>1.421996011273176E-2</v>
      </c>
      <c r="BJ471" s="31">
        <f>IFERROR(SUMIFS(Sales!$J$4:$J$2834,Sales!$B$4:$B$2834,$B471,Sales!$G$4:$G$2834,$D471),"")</f>
        <v>50704.5</v>
      </c>
      <c r="BK471" s="31">
        <f>IFERROR(SUMIFS(Sales!$M$4:$M$2834,Sales!$B$4:$B$2834,$B471,Sales!$G$4:$G$2834,$D471),"")</f>
        <v>38051.4</v>
      </c>
      <c r="BL471" s="31">
        <f>IFERROR(SUMIFS(Sales!$P$4:$P$2834,Sales!$B$4:$B$2834,$B471,Sales!$G$4:$G$2834,$D471),"")</f>
        <v>7149</v>
      </c>
      <c r="BM471" s="31">
        <f t="shared" si="244"/>
        <v>95904.9</v>
      </c>
      <c r="BP471" s="36">
        <f t="shared" si="245"/>
        <v>0.7196914033798677</v>
      </c>
      <c r="BQ471" s="36">
        <f t="shared" si="246"/>
        <v>0.28030859662013224</v>
      </c>
      <c r="BR471" s="36">
        <f t="shared" si="247"/>
        <v>0.748191027496382</v>
      </c>
      <c r="BS471" s="36">
        <f t="shared" si="248"/>
        <v>0.25180897250361794</v>
      </c>
      <c r="BV471" s="38">
        <f>IFERROR((G471+H471)/$BV$3,"")</f>
        <v>1.0263280919104081E-3</v>
      </c>
      <c r="BW471" s="37">
        <f>IFERROR(BR471*BV471,"")</f>
        <v>7.6788946963484935E-4</v>
      </c>
      <c r="BX471" s="37">
        <f>IFERROR(BS471*BV471,"")</f>
        <v>2.584386222755586E-4</v>
      </c>
      <c r="CB471" s="38">
        <f>IFERROR((F471)/$CB$3,"")</f>
        <v>1.765790905906616E-4</v>
      </c>
      <c r="CC471" s="37">
        <f>IFERROR(BP471*CB471,"")</f>
        <v>1.2708245351473405E-4</v>
      </c>
      <c r="CD471" s="37">
        <f>IFERROR(BQ471*CB471,"")</f>
        <v>4.949663707592755E-5</v>
      </c>
    </row>
    <row r="472" spans="1:82" x14ac:dyDescent="0.35">
      <c r="A472" s="8">
        <v>2020</v>
      </c>
      <c r="B472" s="9">
        <v>27599</v>
      </c>
      <c r="C472" s="10" t="s">
        <v>643</v>
      </c>
      <c r="D472" s="10" t="s">
        <v>257</v>
      </c>
      <c r="E472" s="10" t="s">
        <v>36</v>
      </c>
      <c r="F472" s="11">
        <v>487</v>
      </c>
      <c r="G472" s="11" t="s">
        <v>25</v>
      </c>
      <c r="H472" s="11" t="s">
        <v>25</v>
      </c>
      <c r="I472" s="11" t="s">
        <v>25</v>
      </c>
      <c r="J472" s="11">
        <v>487</v>
      </c>
      <c r="K472" s="12">
        <v>9.6199999999999992</v>
      </c>
      <c r="L472" s="12" t="s">
        <v>25</v>
      </c>
      <c r="M472" s="12" t="s">
        <v>25</v>
      </c>
      <c r="N472" s="12" t="s">
        <v>25</v>
      </c>
      <c r="O472" s="12">
        <v>9.6199999999999992</v>
      </c>
      <c r="P472" s="13">
        <v>4870</v>
      </c>
      <c r="Q472" s="13" t="s">
        <v>25</v>
      </c>
      <c r="R472" s="13" t="s">
        <v>25</v>
      </c>
      <c r="S472" s="13" t="s">
        <v>25</v>
      </c>
      <c r="T472" s="13">
        <v>4870</v>
      </c>
      <c r="U472" s="14">
        <v>5</v>
      </c>
      <c r="V472" s="14" t="s">
        <v>25</v>
      </c>
      <c r="W472" s="14" t="s">
        <v>25</v>
      </c>
      <c r="X472" s="14" t="s">
        <v>25</v>
      </c>
      <c r="Y472" s="14">
        <v>5</v>
      </c>
      <c r="Z472" s="11">
        <v>29</v>
      </c>
      <c r="AA472" s="11" t="s">
        <v>25</v>
      </c>
      <c r="AB472" s="11" t="s">
        <v>25</v>
      </c>
      <c r="AC472" s="11" t="s">
        <v>25</v>
      </c>
      <c r="AD472" s="11">
        <v>29</v>
      </c>
      <c r="AE472" s="11" t="s">
        <v>25</v>
      </c>
      <c r="AF472" s="11" t="s">
        <v>25</v>
      </c>
      <c r="AG472" s="11" t="s">
        <v>25</v>
      </c>
      <c r="AH472" s="11" t="s">
        <v>25</v>
      </c>
      <c r="AI472" s="11" t="s">
        <v>25</v>
      </c>
      <c r="AJ472" s="13">
        <v>89</v>
      </c>
      <c r="AK472" s="13" t="s">
        <v>25</v>
      </c>
      <c r="AL472" s="13" t="s">
        <v>25</v>
      </c>
      <c r="AM472" s="13" t="s">
        <v>25</v>
      </c>
      <c r="AN472" s="13">
        <v>89</v>
      </c>
      <c r="AO472" s="13" t="s">
        <v>25</v>
      </c>
      <c r="AP472" s="13" t="s">
        <v>25</v>
      </c>
      <c r="AQ472" s="13" t="s">
        <v>25</v>
      </c>
      <c r="AR472" s="13" t="s">
        <v>25</v>
      </c>
      <c r="AS472" s="13" t="s">
        <v>25</v>
      </c>
      <c r="AT472" s="15">
        <v>10</v>
      </c>
      <c r="AU472" s="15" t="s">
        <v>25</v>
      </c>
      <c r="AV472" s="15" t="s">
        <v>25</v>
      </c>
      <c r="AW472" s="15" t="s">
        <v>25</v>
      </c>
      <c r="AX472" s="10" t="s">
        <v>6</v>
      </c>
      <c r="AY472" s="10" t="str">
        <f>IFERROR(VLOOKUP(B472,Sales!$B$4:$H$2834,7,FALSE),"Not Found")</f>
        <v>Cooperative</v>
      </c>
      <c r="AZ472" s="30">
        <f>IFERROR(SUMIFS(Sales!$K$4:$K$2834,Sales!$B$4:$B$2834,$B472,Sales!$G$4:$G$2834,$D472),"")</f>
        <v>190595</v>
      </c>
      <c r="BA472" s="30">
        <f>IFERROR(SUMIFS(Sales!$N$4:$N$2834,Sales!$B$4:$B$2834,$B472,Sales!$G$4:$G$2834,$D472),"")</f>
        <v>89672</v>
      </c>
      <c r="BB472" s="30">
        <f>IFERROR(SUMIFS(Sales!$Q$4:$Q$2834,Sales!$B$4:$B$2834,$B472,Sales!$G$4:$G$2834,$D472),"")</f>
        <v>103459</v>
      </c>
      <c r="BC472" s="30">
        <f t="shared" si="239"/>
        <v>383726</v>
      </c>
      <c r="BD472" s="33"/>
      <c r="BE472" s="35">
        <f t="shared" si="240"/>
        <v>2.5551562213069596E-3</v>
      </c>
      <c r="BF472" s="35" t="str">
        <f t="shared" si="241"/>
        <v/>
      </c>
      <c r="BG472" s="35" t="str">
        <f t="shared" si="242"/>
        <v/>
      </c>
      <c r="BH472" s="35">
        <f t="shared" si="243"/>
        <v>1.2691347471894007E-3</v>
      </c>
      <c r="BJ472" s="31">
        <f>IFERROR(SUMIFS(Sales!$J$4:$J$2834,Sales!$B$4:$B$2834,$B472,Sales!$G$4:$G$2834,$D472),"")</f>
        <v>26304</v>
      </c>
      <c r="BK472" s="31">
        <f>IFERROR(SUMIFS(Sales!$M$4:$M$2834,Sales!$B$4:$B$2834,$B472,Sales!$G$4:$G$2834,$D472),"")</f>
        <v>9947</v>
      </c>
      <c r="BL472" s="31">
        <f>IFERROR(SUMIFS(Sales!$P$4:$P$2834,Sales!$B$4:$B$2834,$B472,Sales!$G$4:$G$2834,$D472),"")</f>
        <v>8114</v>
      </c>
      <c r="BM472" s="31">
        <f t="shared" si="244"/>
        <v>44365</v>
      </c>
      <c r="BP472" s="36" t="str">
        <f t="shared" si="245"/>
        <v/>
      </c>
      <c r="BQ472" s="36" t="str">
        <f t="shared" si="246"/>
        <v/>
      </c>
      <c r="BR472" s="36" t="str">
        <f t="shared" si="247"/>
        <v/>
      </c>
      <c r="BS472" s="36" t="str">
        <f t="shared" si="248"/>
        <v/>
      </c>
    </row>
    <row r="473" spans="1:82" x14ac:dyDescent="0.35">
      <c r="A473" s="8">
        <v>2020</v>
      </c>
      <c r="B473" s="9">
        <v>28541</v>
      </c>
      <c r="C473" s="10" t="s">
        <v>644</v>
      </c>
      <c r="D473" s="10" t="s">
        <v>116</v>
      </c>
      <c r="E473" s="10" t="s">
        <v>75</v>
      </c>
      <c r="F473" s="11">
        <v>999.28</v>
      </c>
      <c r="G473" s="11">
        <v>88.97</v>
      </c>
      <c r="H473" s="11">
        <v>0</v>
      </c>
      <c r="I473" s="11">
        <v>0</v>
      </c>
      <c r="J473" s="11">
        <v>1088.25</v>
      </c>
      <c r="K473" s="12">
        <v>0.19500000000000001</v>
      </c>
      <c r="L473" s="12">
        <v>1.6E-2</v>
      </c>
      <c r="M473" s="12">
        <v>0</v>
      </c>
      <c r="N473" s="12">
        <v>0</v>
      </c>
      <c r="O473" s="12">
        <v>0.21099999999999999</v>
      </c>
      <c r="P473" s="13">
        <v>11642.677</v>
      </c>
      <c r="Q473" s="13">
        <v>899.61599999999999</v>
      </c>
      <c r="R473" s="13">
        <v>0</v>
      </c>
      <c r="S473" s="13">
        <v>0</v>
      </c>
      <c r="T473" s="13">
        <v>12542.293</v>
      </c>
      <c r="U473" s="14">
        <v>0.19500000000000001</v>
      </c>
      <c r="V473" s="14">
        <v>1.6E-2</v>
      </c>
      <c r="W473" s="14">
        <v>0</v>
      </c>
      <c r="X473" s="14">
        <v>0</v>
      </c>
      <c r="Y473" s="14">
        <v>0.21099999999999999</v>
      </c>
      <c r="Z473" s="11">
        <v>430.43400000000003</v>
      </c>
      <c r="AA473" s="11">
        <v>14.359</v>
      </c>
      <c r="AB473" s="11">
        <v>0</v>
      </c>
      <c r="AC473" s="11">
        <v>0</v>
      </c>
      <c r="AD473" s="11">
        <v>444.79300000000001</v>
      </c>
      <c r="AE473" s="11">
        <v>84.674999999999997</v>
      </c>
      <c r="AF473" s="11">
        <v>7.5389999999999997</v>
      </c>
      <c r="AG473" s="11">
        <v>0</v>
      </c>
      <c r="AH473" s="11">
        <v>0</v>
      </c>
      <c r="AI473" s="11">
        <v>92.213999999999999</v>
      </c>
      <c r="AJ473" s="13">
        <v>430.43400000000003</v>
      </c>
      <c r="AK473" s="13">
        <v>14.359</v>
      </c>
      <c r="AL473" s="13">
        <v>0</v>
      </c>
      <c r="AM473" s="13">
        <v>0</v>
      </c>
      <c r="AN473" s="13">
        <v>444.79300000000001</v>
      </c>
      <c r="AO473" s="13">
        <v>84.674999999999997</v>
      </c>
      <c r="AP473" s="13">
        <v>7.5389999999999997</v>
      </c>
      <c r="AQ473" s="13">
        <v>0</v>
      </c>
      <c r="AR473" s="13">
        <v>0</v>
      </c>
      <c r="AS473" s="13">
        <v>92.213999999999999</v>
      </c>
      <c r="AT473" s="15">
        <v>12.747999999999999</v>
      </c>
      <c r="AU473" s="15">
        <v>10.499000000000001</v>
      </c>
      <c r="AV473" s="15">
        <v>0</v>
      </c>
      <c r="AW473" s="15">
        <v>0</v>
      </c>
      <c r="AX473" s="10" t="s">
        <v>6</v>
      </c>
      <c r="AY473" s="10" t="str">
        <f>IFERROR(VLOOKUP(B473,Sales!$B$4:$H$2834,7,FALSE),"Not Found")</f>
        <v>Political Subdivision</v>
      </c>
      <c r="AZ473" s="30">
        <f>IFERROR(SUMIFS(Sales!$K$4:$K$2834,Sales!$B$4:$B$2834,$B473,Sales!$G$4:$G$2834,$D473),"")</f>
        <v>69236</v>
      </c>
      <c r="BA473" s="30">
        <f>IFERROR(SUMIFS(Sales!$N$4:$N$2834,Sales!$B$4:$B$2834,$B473,Sales!$G$4:$G$2834,$D473),"")</f>
        <v>22227</v>
      </c>
      <c r="BB473" s="30">
        <f>IFERROR(SUMIFS(Sales!$Q$4:$Q$2834,Sales!$B$4:$B$2834,$B473,Sales!$G$4:$G$2834,$D473),"")</f>
        <v>893004</v>
      </c>
      <c r="BC473" s="30">
        <f t="shared" si="239"/>
        <v>984467</v>
      </c>
      <c r="BD473" s="33"/>
      <c r="BE473" s="35">
        <f t="shared" si="240"/>
        <v>1.4432953954590098E-2</v>
      </c>
      <c r="BF473" s="35">
        <f t="shared" si="241"/>
        <v>4.0027894002789399E-3</v>
      </c>
      <c r="BG473" s="35">
        <f t="shared" si="242"/>
        <v>0</v>
      </c>
      <c r="BH473" s="35">
        <f t="shared" si="243"/>
        <v>1.1054204965732727E-3</v>
      </c>
      <c r="BJ473" s="31">
        <f>IFERROR(SUMIFS(Sales!$J$4:$J$2834,Sales!$B$4:$B$2834,$B473,Sales!$G$4:$G$2834,$D473),"")</f>
        <v>4864</v>
      </c>
      <c r="BK473" s="31">
        <f>IFERROR(SUMIFS(Sales!$M$4:$M$2834,Sales!$B$4:$B$2834,$B473,Sales!$G$4:$G$2834,$D473),"")</f>
        <v>1293.5</v>
      </c>
      <c r="BL473" s="31">
        <f>IFERROR(SUMIFS(Sales!$P$4:$P$2834,Sales!$B$4:$B$2834,$B473,Sales!$G$4:$G$2834,$D473),"")</f>
        <v>46524</v>
      </c>
      <c r="BM473" s="31">
        <f t="shared" si="244"/>
        <v>52681.5</v>
      </c>
      <c r="BP473" s="36">
        <f t="shared" si="245"/>
        <v>0.83561731594672195</v>
      </c>
      <c r="BQ473" s="36">
        <f t="shared" si="246"/>
        <v>0.16438268405327802</v>
      </c>
      <c r="BR473" s="36">
        <f t="shared" si="247"/>
        <v>0.65572198374280755</v>
      </c>
      <c r="BS473" s="36">
        <f t="shared" si="248"/>
        <v>0.34427801625719245</v>
      </c>
    </row>
    <row r="474" spans="1:82" x14ac:dyDescent="0.35">
      <c r="A474" s="8">
        <v>2020</v>
      </c>
      <c r="B474" s="9">
        <v>28604</v>
      </c>
      <c r="C474" s="10" t="s">
        <v>645</v>
      </c>
      <c r="D474" s="10" t="s">
        <v>59</v>
      </c>
      <c r="E474" s="10" t="s">
        <v>60</v>
      </c>
      <c r="F474" s="11">
        <v>578.4</v>
      </c>
      <c r="G474" s="11">
        <v>8.85</v>
      </c>
      <c r="H474" s="11" t="s">
        <v>25</v>
      </c>
      <c r="I474" s="11" t="s">
        <v>25</v>
      </c>
      <c r="J474" s="11">
        <v>587.25</v>
      </c>
      <c r="K474" s="12">
        <v>6.6000000000000003E-2</v>
      </c>
      <c r="L474" s="12">
        <v>1E-3</v>
      </c>
      <c r="M474" s="12" t="s">
        <v>25</v>
      </c>
      <c r="N474" s="12" t="s">
        <v>25</v>
      </c>
      <c r="O474" s="12">
        <v>6.7000000000000004E-2</v>
      </c>
      <c r="P474" s="13">
        <v>8676</v>
      </c>
      <c r="Q474" s="13">
        <v>132.75</v>
      </c>
      <c r="R474" s="13" t="s">
        <v>25</v>
      </c>
      <c r="S474" s="13" t="s">
        <v>25</v>
      </c>
      <c r="T474" s="13">
        <v>8808.75</v>
      </c>
      <c r="U474" s="14">
        <v>6.6000000000000003E-2</v>
      </c>
      <c r="V474" s="14">
        <v>1E-3</v>
      </c>
      <c r="W474" s="14" t="s">
        <v>25</v>
      </c>
      <c r="X474" s="14" t="s">
        <v>25</v>
      </c>
      <c r="Y474" s="14">
        <v>6.7000000000000004E-2</v>
      </c>
      <c r="Z474" s="11">
        <v>161.14599999999999</v>
      </c>
      <c r="AA474" s="11">
        <v>6.21</v>
      </c>
      <c r="AB474" s="11" t="s">
        <v>25</v>
      </c>
      <c r="AC474" s="11" t="s">
        <v>25</v>
      </c>
      <c r="AD474" s="11">
        <v>167.35599999999999</v>
      </c>
      <c r="AE474" s="11">
        <v>6.32</v>
      </c>
      <c r="AF474" s="11" t="s">
        <v>25</v>
      </c>
      <c r="AG474" s="11" t="s">
        <v>25</v>
      </c>
      <c r="AH474" s="11" t="s">
        <v>25</v>
      </c>
      <c r="AI474" s="11">
        <v>6.32</v>
      </c>
      <c r="AJ474" s="13">
        <v>161.14599999999999</v>
      </c>
      <c r="AK474" s="13">
        <v>6.21</v>
      </c>
      <c r="AL474" s="13" t="s">
        <v>25</v>
      </c>
      <c r="AM474" s="13" t="s">
        <v>25</v>
      </c>
      <c r="AN474" s="13">
        <v>167.35599999999999</v>
      </c>
      <c r="AO474" s="13">
        <v>6.32</v>
      </c>
      <c r="AP474" s="13">
        <v>0</v>
      </c>
      <c r="AQ474" s="13" t="s">
        <v>25</v>
      </c>
      <c r="AR474" s="13" t="s">
        <v>25</v>
      </c>
      <c r="AS474" s="13">
        <v>6.32</v>
      </c>
      <c r="AT474" s="15">
        <v>15</v>
      </c>
      <c r="AU474" s="15">
        <v>15</v>
      </c>
      <c r="AV474" s="15" t="s">
        <v>25</v>
      </c>
      <c r="AW474" s="15" t="s">
        <v>25</v>
      </c>
      <c r="AX474" s="10" t="s">
        <v>6</v>
      </c>
      <c r="AY474" s="10" t="str">
        <f>IFERROR(VLOOKUP(B474,Sales!$B$4:$H$2834,7,FALSE),"Not Found")</f>
        <v>Municipal</v>
      </c>
      <c r="AZ474" s="30">
        <f>IFERROR(SUMIFS(Sales!$K$4:$K$2834,Sales!$B$4:$B$2834,$B474,Sales!$G$4:$G$2834,$D474),"")</f>
        <v>282945</v>
      </c>
      <c r="BA474" s="30">
        <f>IFERROR(SUMIFS(Sales!$N$4:$N$2834,Sales!$B$4:$B$2834,$B474,Sales!$G$4:$G$2834,$D474),"")</f>
        <v>213950</v>
      </c>
      <c r="BB474" s="30">
        <f>IFERROR(SUMIFS(Sales!$Q$4:$Q$2834,Sales!$B$4:$B$2834,$B474,Sales!$G$4:$G$2834,$D474),"")</f>
        <v>0</v>
      </c>
      <c r="BC474" s="30">
        <f t="shared" si="239"/>
        <v>496895</v>
      </c>
      <c r="BD474" s="33"/>
      <c r="BE474" s="35">
        <f t="shared" si="240"/>
        <v>2.0442135397338705E-3</v>
      </c>
      <c r="BF474" s="35">
        <f t="shared" si="241"/>
        <v>4.1364804860948816E-5</v>
      </c>
      <c r="BG474" s="35" t="str">
        <f t="shared" si="242"/>
        <v/>
      </c>
      <c r="BH474" s="35">
        <f t="shared" si="243"/>
        <v>1.1818392215659243E-3</v>
      </c>
      <c r="BJ474" s="31">
        <f>IFERROR(SUMIFS(Sales!$J$4:$J$2834,Sales!$B$4:$B$2834,$B474,Sales!$G$4:$G$2834,$D474),"")</f>
        <v>23973.8</v>
      </c>
      <c r="BK474" s="31">
        <f>IFERROR(SUMIFS(Sales!$M$4:$M$2834,Sales!$B$4:$B$2834,$B474,Sales!$G$4:$G$2834,$D474),"")</f>
        <v>17347.599999999999</v>
      </c>
      <c r="BL474" s="31">
        <f>IFERROR(SUMIFS(Sales!$P$4:$P$2834,Sales!$B$4:$B$2834,$B474,Sales!$G$4:$G$2834,$D474),"")</f>
        <v>0</v>
      </c>
      <c r="BM474" s="31">
        <f t="shared" si="244"/>
        <v>41321.399999999994</v>
      </c>
      <c r="BP474" s="36">
        <f t="shared" si="245"/>
        <v>0.96226099626192785</v>
      </c>
      <c r="BQ474" s="36">
        <f t="shared" si="246"/>
        <v>3.7739003738072215E-2</v>
      </c>
      <c r="BR474" s="36" t="str">
        <f t="shared" si="247"/>
        <v/>
      </c>
      <c r="BS474" s="36" t="str">
        <f t="shared" si="248"/>
        <v/>
      </c>
    </row>
    <row r="475" spans="1:82" x14ac:dyDescent="0.35">
      <c r="A475" s="8">
        <v>2020</v>
      </c>
      <c r="B475" s="9">
        <v>30518</v>
      </c>
      <c r="C475" s="10" t="s">
        <v>646</v>
      </c>
      <c r="D475" s="10" t="s">
        <v>48</v>
      </c>
      <c r="E475" s="10" t="s">
        <v>92</v>
      </c>
      <c r="F475" s="11" t="s">
        <v>25</v>
      </c>
      <c r="G475" s="11" t="s">
        <v>25</v>
      </c>
      <c r="H475" s="11" t="s">
        <v>25</v>
      </c>
      <c r="I475" s="11" t="s">
        <v>25</v>
      </c>
      <c r="J475" s="11" t="s">
        <v>25</v>
      </c>
      <c r="K475" s="12" t="s">
        <v>25</v>
      </c>
      <c r="L475" s="12" t="s">
        <v>25</v>
      </c>
      <c r="M475" s="12" t="s">
        <v>25</v>
      </c>
      <c r="N475" s="12" t="s">
        <v>25</v>
      </c>
      <c r="O475" s="12" t="s">
        <v>25</v>
      </c>
      <c r="P475" s="13" t="s">
        <v>25</v>
      </c>
      <c r="Q475" s="13" t="s">
        <v>25</v>
      </c>
      <c r="R475" s="13" t="s">
        <v>25</v>
      </c>
      <c r="S475" s="13" t="s">
        <v>25</v>
      </c>
      <c r="T475" s="13" t="s">
        <v>25</v>
      </c>
      <c r="U475" s="14" t="s">
        <v>25</v>
      </c>
      <c r="V475" s="14" t="s">
        <v>25</v>
      </c>
      <c r="W475" s="14" t="s">
        <v>25</v>
      </c>
      <c r="X475" s="14" t="s">
        <v>25</v>
      </c>
      <c r="Y475" s="14" t="s">
        <v>25</v>
      </c>
      <c r="Z475" s="11" t="s">
        <v>25</v>
      </c>
      <c r="AA475" s="11" t="s">
        <v>25</v>
      </c>
      <c r="AB475" s="11" t="s">
        <v>25</v>
      </c>
      <c r="AC475" s="11" t="s">
        <v>25</v>
      </c>
      <c r="AD475" s="11" t="s">
        <v>25</v>
      </c>
      <c r="AE475" s="11" t="s">
        <v>25</v>
      </c>
      <c r="AF475" s="11" t="s">
        <v>25</v>
      </c>
      <c r="AG475" s="11" t="s">
        <v>25</v>
      </c>
      <c r="AH475" s="11" t="s">
        <v>25</v>
      </c>
      <c r="AI475" s="11" t="s">
        <v>25</v>
      </c>
      <c r="AJ475" s="13" t="s">
        <v>25</v>
      </c>
      <c r="AK475" s="13" t="s">
        <v>25</v>
      </c>
      <c r="AL475" s="13" t="s">
        <v>25</v>
      </c>
      <c r="AM475" s="13" t="s">
        <v>25</v>
      </c>
      <c r="AN475" s="13" t="s">
        <v>25</v>
      </c>
      <c r="AO475" s="13" t="s">
        <v>25</v>
      </c>
      <c r="AP475" s="13" t="s">
        <v>25</v>
      </c>
      <c r="AQ475" s="13" t="s">
        <v>25</v>
      </c>
      <c r="AR475" s="13" t="s">
        <v>25</v>
      </c>
      <c r="AS475" s="13" t="s">
        <v>25</v>
      </c>
      <c r="AT475" s="15" t="s">
        <v>25</v>
      </c>
      <c r="AU475" s="15" t="s">
        <v>25</v>
      </c>
      <c r="AV475" s="15" t="s">
        <v>25</v>
      </c>
      <c r="AW475" s="15" t="s">
        <v>25</v>
      </c>
      <c r="AX475" s="10" t="s">
        <v>6</v>
      </c>
      <c r="AY475" s="10" t="str">
        <f>IFERROR(VLOOKUP(B475,Sales!$B$4:$H$2834,7,FALSE),"Not Found")</f>
        <v>Political Subdivision</v>
      </c>
      <c r="AZ475" s="30">
        <f>IFERROR(SUMIFS(Sales!$K$4:$K$2834,Sales!$B$4:$B$2834,$B475,Sales!$G$4:$G$2834,$D475),"")</f>
        <v>347873</v>
      </c>
      <c r="BA475" s="30">
        <f>IFERROR(SUMIFS(Sales!$N$4:$N$2834,Sales!$B$4:$B$2834,$B475,Sales!$G$4:$G$2834,$D475),"")</f>
        <v>180463</v>
      </c>
      <c r="BB475" s="30">
        <f>IFERROR(SUMIFS(Sales!$Q$4:$Q$2834,Sales!$B$4:$B$2834,$B475,Sales!$G$4:$G$2834,$D475),"")</f>
        <v>190796</v>
      </c>
      <c r="BC475" s="30">
        <f t="shared" si="239"/>
        <v>719132</v>
      </c>
      <c r="BD475" s="33"/>
      <c r="BE475" s="35" t="str">
        <f t="shared" si="240"/>
        <v/>
      </c>
      <c r="BF475" s="35" t="str">
        <f t="shared" si="241"/>
        <v/>
      </c>
      <c r="BG475" s="35" t="str">
        <f t="shared" si="242"/>
        <v/>
      </c>
      <c r="BH475" s="35">
        <f t="shared" si="243"/>
        <v>0</v>
      </c>
      <c r="BJ475" s="31">
        <f>IFERROR(SUMIFS(Sales!$J$4:$J$2834,Sales!$B$4:$B$2834,$B475,Sales!$G$4:$G$2834,$D475),"")</f>
        <v>45150</v>
      </c>
      <c r="BK475" s="31">
        <f>IFERROR(SUMIFS(Sales!$M$4:$M$2834,Sales!$B$4:$B$2834,$B475,Sales!$G$4:$G$2834,$D475),"")</f>
        <v>19801</v>
      </c>
      <c r="BL475" s="31">
        <f>IFERROR(SUMIFS(Sales!$P$4:$P$2834,Sales!$B$4:$B$2834,$B475,Sales!$G$4:$G$2834,$D475),"")</f>
        <v>7573</v>
      </c>
      <c r="BM475" s="31">
        <f t="shared" si="244"/>
        <v>72524</v>
      </c>
      <c r="BP475" s="36" t="str">
        <f t="shared" si="245"/>
        <v/>
      </c>
      <c r="BQ475" s="36" t="str">
        <f t="shared" si="246"/>
        <v/>
      </c>
      <c r="BR475" s="36" t="str">
        <f t="shared" si="247"/>
        <v/>
      </c>
      <c r="BS475" s="36" t="str">
        <f t="shared" si="248"/>
        <v/>
      </c>
    </row>
    <row r="476" spans="1:82" x14ac:dyDescent="0.35">
      <c r="A476" s="8">
        <v>2020</v>
      </c>
      <c r="B476" s="9">
        <v>38084</v>
      </c>
      <c r="C476" s="10" t="s">
        <v>647</v>
      </c>
      <c r="D476" s="10" t="s">
        <v>70</v>
      </c>
      <c r="E476" s="10" t="s">
        <v>36</v>
      </c>
      <c r="F476" s="11">
        <v>10447.696</v>
      </c>
      <c r="G476" s="11">
        <v>5025.5540000000001</v>
      </c>
      <c r="H476" s="11" t="s">
        <v>25</v>
      </c>
      <c r="I476" s="11" t="s">
        <v>25</v>
      </c>
      <c r="J476" s="11">
        <v>15473.25</v>
      </c>
      <c r="K476" s="12">
        <v>3.645</v>
      </c>
      <c r="L476" s="12">
        <v>3.4630000000000001</v>
      </c>
      <c r="M476" s="12" t="s">
        <v>25</v>
      </c>
      <c r="N476" s="12" t="s">
        <v>25</v>
      </c>
      <c r="O476" s="12">
        <v>7.1079999999999997</v>
      </c>
      <c r="P476" s="13">
        <v>131536.49299999999</v>
      </c>
      <c r="Q476" s="13">
        <v>46235.097000000002</v>
      </c>
      <c r="R476" s="13" t="s">
        <v>25</v>
      </c>
      <c r="S476" s="13" t="s">
        <v>25</v>
      </c>
      <c r="T476" s="13">
        <v>177771.59</v>
      </c>
      <c r="U476" s="14">
        <v>3.645</v>
      </c>
      <c r="V476" s="14">
        <v>3.4630000000000001</v>
      </c>
      <c r="W476" s="14" t="s">
        <v>25</v>
      </c>
      <c r="X476" s="14" t="s">
        <v>25</v>
      </c>
      <c r="Y476" s="14">
        <v>7.1079999999999997</v>
      </c>
      <c r="Z476" s="11">
        <v>1088</v>
      </c>
      <c r="AA476" s="11">
        <v>298.2</v>
      </c>
      <c r="AB476" s="11" t="s">
        <v>25</v>
      </c>
      <c r="AC476" s="11" t="s">
        <v>25</v>
      </c>
      <c r="AD476" s="11">
        <v>1386.2</v>
      </c>
      <c r="AE476" s="11">
        <v>1171.8</v>
      </c>
      <c r="AF476" s="11">
        <v>591.9</v>
      </c>
      <c r="AG476" s="11" t="s">
        <v>25</v>
      </c>
      <c r="AH476" s="11" t="s">
        <v>25</v>
      </c>
      <c r="AI476" s="11">
        <v>1763.7</v>
      </c>
      <c r="AJ476" s="13">
        <v>1088</v>
      </c>
      <c r="AK476" s="13">
        <v>298.2</v>
      </c>
      <c r="AL476" s="13" t="s">
        <v>25</v>
      </c>
      <c r="AM476" s="13" t="s">
        <v>25</v>
      </c>
      <c r="AN476" s="13">
        <v>1386.2</v>
      </c>
      <c r="AO476" s="13">
        <v>1171.8</v>
      </c>
      <c r="AP476" s="13">
        <v>591.9</v>
      </c>
      <c r="AQ476" s="13" t="s">
        <v>25</v>
      </c>
      <c r="AR476" s="13" t="s">
        <v>25</v>
      </c>
      <c r="AS476" s="13">
        <v>1763.7</v>
      </c>
      <c r="AT476" s="15">
        <v>12.59</v>
      </c>
      <c r="AU476" s="15">
        <v>9.1999999999999993</v>
      </c>
      <c r="AV476" s="15" t="s">
        <v>25</v>
      </c>
      <c r="AW476" s="15" t="s">
        <v>25</v>
      </c>
      <c r="AX476" s="10" t="s">
        <v>6</v>
      </c>
      <c r="AY476" s="10" t="str">
        <f>IFERROR(VLOOKUP(B476,Sales!$B$4:$H$2834,7,FALSE),"Not Found")</f>
        <v>Cooperative</v>
      </c>
      <c r="AZ476" s="30">
        <f>IFERROR(SUMIFS(Sales!$K$4:$K$2834,Sales!$B$4:$B$2834,$B476,Sales!$G$4:$G$2834,$D476),"")</f>
        <v>912968</v>
      </c>
      <c r="BA476" s="30">
        <f>IFERROR(SUMIFS(Sales!$N$4:$N$2834,Sales!$B$4:$B$2834,$B476,Sales!$G$4:$G$2834,$D476),"")</f>
        <v>167716</v>
      </c>
      <c r="BB476" s="30">
        <f>IFERROR(SUMIFS(Sales!$Q$4:$Q$2834,Sales!$B$4:$B$2834,$B476,Sales!$G$4:$G$2834,$D476),"")</f>
        <v>483641</v>
      </c>
      <c r="BC476" s="30">
        <f t="shared" si="239"/>
        <v>1564325</v>
      </c>
      <c r="BD476" s="33"/>
      <c r="BE476" s="35">
        <f t="shared" si="240"/>
        <v>1.1443660675949211E-2</v>
      </c>
      <c r="BF476" s="35">
        <f t="shared" si="241"/>
        <v>2.996466645996804E-2</v>
      </c>
      <c r="BG476" s="35" t="str">
        <f t="shared" si="242"/>
        <v/>
      </c>
      <c r="BH476" s="35">
        <f t="shared" si="243"/>
        <v>9.8913269301455897E-3</v>
      </c>
      <c r="BJ476" s="31">
        <f>IFERROR(SUMIFS(Sales!$J$4:$J$2834,Sales!$B$4:$B$2834,$B476,Sales!$G$4:$G$2834,$D476),"")</f>
        <v>141074.79999999999</v>
      </c>
      <c r="BK476" s="31">
        <f>IFERROR(SUMIFS(Sales!$M$4:$M$2834,Sales!$B$4:$B$2834,$B476,Sales!$G$4:$G$2834,$D476),"")</f>
        <v>22862.799999999999</v>
      </c>
      <c r="BL476" s="31">
        <f>IFERROR(SUMIFS(Sales!$P$4:$P$2834,Sales!$B$4:$B$2834,$B476,Sales!$G$4:$G$2834,$D476),"")</f>
        <v>39094.9</v>
      </c>
      <c r="BM476" s="31">
        <f t="shared" si="244"/>
        <v>203032.49999999997</v>
      </c>
      <c r="BP476" s="36">
        <f t="shared" si="245"/>
        <v>0.48145853615364187</v>
      </c>
      <c r="BQ476" s="36">
        <f t="shared" si="246"/>
        <v>0.51854146384635802</v>
      </c>
      <c r="BR476" s="36" t="str">
        <f t="shared" si="247"/>
        <v/>
      </c>
      <c r="BS476" s="36" t="str">
        <f t="shared" si="248"/>
        <v/>
      </c>
    </row>
    <row r="477" spans="1:82" ht="26" x14ac:dyDescent="0.35">
      <c r="A477" s="8">
        <v>2020</v>
      </c>
      <c r="B477" s="9">
        <v>40051</v>
      </c>
      <c r="C477" s="10" t="s">
        <v>648</v>
      </c>
      <c r="D477" s="10" t="s">
        <v>59</v>
      </c>
      <c r="E477" s="10" t="s">
        <v>60</v>
      </c>
      <c r="F477" s="11">
        <v>8846.1849999999995</v>
      </c>
      <c r="G477" s="11">
        <v>7941.0680000000002</v>
      </c>
      <c r="H477" s="11" t="s">
        <v>25</v>
      </c>
      <c r="I477" s="11" t="s">
        <v>25</v>
      </c>
      <c r="J477" s="11">
        <v>16787.253000000001</v>
      </c>
      <c r="K477" s="12">
        <v>5.1829999999999998</v>
      </c>
      <c r="L477" s="12">
        <v>2.2799999999999998</v>
      </c>
      <c r="M477" s="12" t="s">
        <v>25</v>
      </c>
      <c r="N477" s="12" t="s">
        <v>25</v>
      </c>
      <c r="O477" s="12">
        <v>7.4630000000000001</v>
      </c>
      <c r="P477" s="13">
        <v>199039.15599999999</v>
      </c>
      <c r="Q477" s="13">
        <v>134998.15100000001</v>
      </c>
      <c r="R477" s="13" t="s">
        <v>25</v>
      </c>
      <c r="S477" s="13" t="s">
        <v>25</v>
      </c>
      <c r="T477" s="13">
        <v>334037.30699999997</v>
      </c>
      <c r="U477" s="14">
        <v>4.9059999999999997</v>
      </c>
      <c r="V477" s="14">
        <v>1.6870000000000001</v>
      </c>
      <c r="W477" s="14" t="s">
        <v>25</v>
      </c>
      <c r="X477" s="14" t="s">
        <v>25</v>
      </c>
      <c r="Y477" s="14">
        <v>6.593</v>
      </c>
      <c r="Z477" s="11">
        <v>2642.989</v>
      </c>
      <c r="AA477" s="11">
        <v>1454.145</v>
      </c>
      <c r="AB477" s="11" t="s">
        <v>25</v>
      </c>
      <c r="AC477" s="11" t="s">
        <v>25</v>
      </c>
      <c r="AD477" s="11">
        <v>4097.134</v>
      </c>
      <c r="AE477" s="11">
        <v>409.28500000000003</v>
      </c>
      <c r="AF477" s="11">
        <v>139.86500000000001</v>
      </c>
      <c r="AG477" s="11" t="s">
        <v>25</v>
      </c>
      <c r="AH477" s="11" t="s">
        <v>25</v>
      </c>
      <c r="AI477" s="11">
        <v>549.15</v>
      </c>
      <c r="AJ477" s="13">
        <v>2642.989</v>
      </c>
      <c r="AK477" s="13">
        <v>1454.145</v>
      </c>
      <c r="AL477" s="13" t="s">
        <v>25</v>
      </c>
      <c r="AM477" s="13" t="s">
        <v>25</v>
      </c>
      <c r="AN477" s="13">
        <v>4097.134</v>
      </c>
      <c r="AO477" s="13">
        <v>409.28500000000003</v>
      </c>
      <c r="AP477" s="13">
        <v>139.86500000000001</v>
      </c>
      <c r="AQ477" s="13" t="s">
        <v>25</v>
      </c>
      <c r="AR477" s="13" t="s">
        <v>25</v>
      </c>
      <c r="AS477" s="13">
        <v>549.15</v>
      </c>
      <c r="AT477" s="15">
        <v>22.5</v>
      </c>
      <c r="AU477" s="15">
        <v>17</v>
      </c>
      <c r="AV477" s="15" t="s">
        <v>25</v>
      </c>
      <c r="AW477" s="15" t="s">
        <v>25</v>
      </c>
      <c r="AX477" s="10" t="s">
        <v>649</v>
      </c>
      <c r="AY477" s="10" t="str">
        <f>IFERROR(VLOOKUP(B477,Sales!$B$4:$H$2834,7,FALSE),"Not Found")</f>
        <v>Not Found</v>
      </c>
      <c r="AZ477" s="30">
        <f>IFERROR(SUMIFS(Sales!$K$4:$K$2834,Sales!$B$4:$B$2834,$B477,Sales!$G$4:$G$2834,$D477),"")</f>
        <v>0</v>
      </c>
      <c r="BA477" s="30">
        <f>IFERROR(SUMIFS(Sales!$N$4:$N$2834,Sales!$B$4:$B$2834,$B477,Sales!$G$4:$G$2834,$D477),"")</f>
        <v>0</v>
      </c>
      <c r="BB477" s="30">
        <f>IFERROR(SUMIFS(Sales!$Q$4:$Q$2834,Sales!$B$4:$B$2834,$B477,Sales!$G$4:$G$2834,$D477),"")</f>
        <v>0</v>
      </c>
      <c r="BC477" s="30">
        <f t="shared" si="239"/>
        <v>0</v>
      </c>
      <c r="BD477" s="33"/>
      <c r="BE477" s="35" t="str">
        <f t="shared" si="240"/>
        <v/>
      </c>
      <c r="BF477" s="35" t="str">
        <f t="shared" si="241"/>
        <v/>
      </c>
      <c r="BG477" s="35" t="str">
        <f t="shared" si="242"/>
        <v/>
      </c>
      <c r="BH477" s="35" t="str">
        <f t="shared" si="243"/>
        <v/>
      </c>
      <c r="BJ477" s="31">
        <f>IFERROR(SUMIFS(Sales!$J$4:$J$2834,Sales!$B$4:$B$2834,$B477,Sales!$G$4:$G$2834,$D477),"")</f>
        <v>0</v>
      </c>
      <c r="BK477" s="31">
        <f>IFERROR(SUMIFS(Sales!$M$4:$M$2834,Sales!$B$4:$B$2834,$B477,Sales!$G$4:$G$2834,$D477),"")</f>
        <v>0</v>
      </c>
      <c r="BL477" s="31">
        <f>IFERROR(SUMIFS(Sales!$P$4:$P$2834,Sales!$B$4:$B$2834,$B477,Sales!$G$4:$G$2834,$D477),"")</f>
        <v>0</v>
      </c>
      <c r="BM477" s="31">
        <f t="shared" si="244"/>
        <v>0</v>
      </c>
      <c r="BP477" s="36">
        <f t="shared" si="245"/>
        <v>0.86590817207105264</v>
      </c>
      <c r="BQ477" s="36">
        <f t="shared" si="246"/>
        <v>0.13409182792894742</v>
      </c>
      <c r="BR477" s="36" t="str">
        <f t="shared" si="247"/>
        <v/>
      </c>
      <c r="BS477" s="36" t="str">
        <f t="shared" si="248"/>
        <v/>
      </c>
    </row>
    <row r="478" spans="1:82" x14ac:dyDescent="0.35">
      <c r="A478" s="8">
        <v>2020</v>
      </c>
      <c r="B478" s="9">
        <v>40211</v>
      </c>
      <c r="C478" s="10" t="s">
        <v>650</v>
      </c>
      <c r="D478" s="10" t="s">
        <v>163</v>
      </c>
      <c r="E478" s="10" t="s">
        <v>36</v>
      </c>
      <c r="F478" s="11">
        <v>122.224</v>
      </c>
      <c r="G478" s="11">
        <v>1459</v>
      </c>
      <c r="H478" s="11">
        <v>385</v>
      </c>
      <c r="I478" s="11">
        <v>0</v>
      </c>
      <c r="J478" s="11">
        <v>1966.2239999999999</v>
      </c>
      <c r="K478" s="12">
        <v>3.7999999999999999E-2</v>
      </c>
      <c r="L478" s="12">
        <v>0.19800000000000001</v>
      </c>
      <c r="M478" s="12">
        <v>0.05</v>
      </c>
      <c r="N478" s="12">
        <v>0</v>
      </c>
      <c r="O478" s="12">
        <v>0.28599999999999998</v>
      </c>
      <c r="P478" s="13">
        <v>2871.23</v>
      </c>
      <c r="Q478" s="13">
        <v>19786.79</v>
      </c>
      <c r="R478" s="13">
        <v>5079.82</v>
      </c>
      <c r="S478" s="13">
        <v>0</v>
      </c>
      <c r="T478" s="13">
        <v>27737.84</v>
      </c>
      <c r="U478" s="14">
        <v>3.7999999999999999E-2</v>
      </c>
      <c r="V478" s="14">
        <v>0.19800000000000001</v>
      </c>
      <c r="W478" s="14">
        <v>0.05</v>
      </c>
      <c r="X478" s="14">
        <v>0</v>
      </c>
      <c r="Y478" s="14">
        <v>0.28599999999999998</v>
      </c>
      <c r="Z478" s="11">
        <v>13</v>
      </c>
      <c r="AA478" s="11">
        <v>189</v>
      </c>
      <c r="AB478" s="11">
        <v>49</v>
      </c>
      <c r="AC478" s="11" t="s">
        <v>25</v>
      </c>
      <c r="AD478" s="11">
        <v>251</v>
      </c>
      <c r="AE478" s="11">
        <v>41</v>
      </c>
      <c r="AF478" s="11">
        <v>76</v>
      </c>
      <c r="AG478" s="11">
        <v>75</v>
      </c>
      <c r="AH478" s="11" t="s">
        <v>25</v>
      </c>
      <c r="AI478" s="11">
        <v>192</v>
      </c>
      <c r="AJ478" s="13">
        <v>13</v>
      </c>
      <c r="AK478" s="13">
        <v>189</v>
      </c>
      <c r="AL478" s="13">
        <v>49</v>
      </c>
      <c r="AM478" s="13" t="s">
        <v>25</v>
      </c>
      <c r="AN478" s="13">
        <v>251</v>
      </c>
      <c r="AO478" s="13">
        <v>41</v>
      </c>
      <c r="AP478" s="13">
        <v>76</v>
      </c>
      <c r="AQ478" s="13">
        <v>75</v>
      </c>
      <c r="AR478" s="13" t="s">
        <v>25</v>
      </c>
      <c r="AS478" s="13">
        <v>192</v>
      </c>
      <c r="AT478" s="15">
        <v>23.492000000000001</v>
      </c>
      <c r="AU478" s="15">
        <v>13.558</v>
      </c>
      <c r="AV478" s="15">
        <v>13.211</v>
      </c>
      <c r="AW478" s="15" t="s">
        <v>25</v>
      </c>
      <c r="AX478" s="10" t="s">
        <v>651</v>
      </c>
      <c r="AY478" s="10" t="str">
        <f>IFERROR(VLOOKUP(B478,Sales!$B$4:$H$2834,7,FALSE),"Not Found")</f>
        <v>Not Found</v>
      </c>
      <c r="AZ478" s="30">
        <f>IFERROR(SUMIFS(Sales!$K$4:$K$2834,Sales!$B$4:$B$2834,$B478,Sales!$G$4:$G$2834,$D478),"")</f>
        <v>0</v>
      </c>
      <c r="BA478" s="30">
        <f>IFERROR(SUMIFS(Sales!$N$4:$N$2834,Sales!$B$4:$B$2834,$B478,Sales!$G$4:$G$2834,$D478),"")</f>
        <v>0</v>
      </c>
      <c r="BB478" s="30">
        <f>IFERROR(SUMIFS(Sales!$Q$4:$Q$2834,Sales!$B$4:$B$2834,$B478,Sales!$G$4:$G$2834,$D478),"")</f>
        <v>0</v>
      </c>
      <c r="BC478" s="30">
        <f t="shared" si="239"/>
        <v>0</v>
      </c>
      <c r="BD478" s="33"/>
      <c r="BE478" s="35" t="str">
        <f t="shared" si="240"/>
        <v/>
      </c>
      <c r="BF478" s="35" t="str">
        <f t="shared" si="241"/>
        <v/>
      </c>
      <c r="BG478" s="35" t="str">
        <f t="shared" si="242"/>
        <v/>
      </c>
      <c r="BH478" s="35" t="str">
        <f t="shared" si="243"/>
        <v/>
      </c>
      <c r="BJ478" s="31">
        <f>IFERROR(SUMIFS(Sales!$J$4:$J$2834,Sales!$B$4:$B$2834,$B478,Sales!$G$4:$G$2834,$D478),"")</f>
        <v>0</v>
      </c>
      <c r="BK478" s="31">
        <f>IFERROR(SUMIFS(Sales!$M$4:$M$2834,Sales!$B$4:$B$2834,$B478,Sales!$G$4:$G$2834,$D478),"")</f>
        <v>0</v>
      </c>
      <c r="BL478" s="31">
        <f>IFERROR(SUMIFS(Sales!$P$4:$P$2834,Sales!$B$4:$B$2834,$B478,Sales!$G$4:$G$2834,$D478),"")</f>
        <v>0</v>
      </c>
      <c r="BM478" s="31">
        <f t="shared" si="244"/>
        <v>0</v>
      </c>
      <c r="BP478" s="36">
        <f t="shared" si="245"/>
        <v>0.24074074074074073</v>
      </c>
      <c r="BQ478" s="36">
        <f t="shared" si="246"/>
        <v>0.7592592592592593</v>
      </c>
      <c r="BR478" s="36">
        <f t="shared" si="247"/>
        <v>0.61182519280205661</v>
      </c>
      <c r="BS478" s="36">
        <f t="shared" si="248"/>
        <v>0.38817480719794345</v>
      </c>
    </row>
    <row r="479" spans="1:82" x14ac:dyDescent="0.35">
      <c r="A479" s="8">
        <v>2020</v>
      </c>
      <c r="B479" s="9">
        <v>40211</v>
      </c>
      <c r="C479" s="10" t="s">
        <v>650</v>
      </c>
      <c r="D479" s="10" t="s">
        <v>257</v>
      </c>
      <c r="E479" s="10" t="s">
        <v>45</v>
      </c>
      <c r="F479" s="11">
        <v>95</v>
      </c>
      <c r="G479" s="11">
        <v>466</v>
      </c>
      <c r="H479" s="11">
        <v>2736</v>
      </c>
      <c r="I479" s="11">
        <v>0</v>
      </c>
      <c r="J479" s="11">
        <v>3297</v>
      </c>
      <c r="K479" s="12">
        <v>0.01</v>
      </c>
      <c r="L479" s="12">
        <v>0.06</v>
      </c>
      <c r="M479" s="12">
        <v>0.28100000000000003</v>
      </c>
      <c r="N479" s="12">
        <v>0</v>
      </c>
      <c r="O479" s="12">
        <v>0.35099999999999998</v>
      </c>
      <c r="P479" s="13">
        <v>2248.4</v>
      </c>
      <c r="Q479" s="13">
        <v>6090.96</v>
      </c>
      <c r="R479" s="13">
        <v>35071.1</v>
      </c>
      <c r="S479" s="13">
        <v>0</v>
      </c>
      <c r="T479" s="13">
        <v>43410.46</v>
      </c>
      <c r="U479" s="14">
        <v>0.01</v>
      </c>
      <c r="V479" s="14">
        <v>0.06</v>
      </c>
      <c r="W479" s="14">
        <v>0.28100000000000003</v>
      </c>
      <c r="X479" s="14">
        <v>0</v>
      </c>
      <c r="Y479" s="14">
        <v>0.35099999999999998</v>
      </c>
      <c r="Z479" s="11">
        <v>14</v>
      </c>
      <c r="AA479" s="11">
        <v>35</v>
      </c>
      <c r="AB479" s="11">
        <v>201</v>
      </c>
      <c r="AC479" s="11">
        <v>0</v>
      </c>
      <c r="AD479" s="11">
        <v>250</v>
      </c>
      <c r="AE479" s="11">
        <v>35</v>
      </c>
      <c r="AF479" s="11">
        <v>49</v>
      </c>
      <c r="AG479" s="11">
        <v>48</v>
      </c>
      <c r="AH479" s="11">
        <v>0</v>
      </c>
      <c r="AI479" s="11">
        <v>132</v>
      </c>
      <c r="AJ479" s="13">
        <v>14</v>
      </c>
      <c r="AK479" s="13">
        <v>35</v>
      </c>
      <c r="AL479" s="13">
        <v>201</v>
      </c>
      <c r="AM479" s="13">
        <v>0</v>
      </c>
      <c r="AN479" s="13">
        <v>250</v>
      </c>
      <c r="AO479" s="13">
        <v>35</v>
      </c>
      <c r="AP479" s="13">
        <v>49</v>
      </c>
      <c r="AQ479" s="13">
        <v>48</v>
      </c>
      <c r="AR479" s="13">
        <v>0</v>
      </c>
      <c r="AS479" s="13">
        <v>132</v>
      </c>
      <c r="AT479" s="15">
        <v>23.658999999999999</v>
      </c>
      <c r="AU479" s="15">
        <v>13.069000000000001</v>
      </c>
      <c r="AV479" s="15">
        <v>12.819000000000001</v>
      </c>
      <c r="AW479" s="15" t="s">
        <v>25</v>
      </c>
      <c r="AX479" s="10" t="s">
        <v>6</v>
      </c>
      <c r="AY479" s="10" t="str">
        <f>IFERROR(VLOOKUP(B479,Sales!$B$4:$H$2834,7,FALSE),"Not Found")</f>
        <v>Not Found</v>
      </c>
      <c r="AZ479" s="30">
        <f>IFERROR(SUMIFS(Sales!$K$4:$K$2834,Sales!$B$4:$B$2834,$B479,Sales!$G$4:$G$2834,$D479),"")</f>
        <v>0</v>
      </c>
      <c r="BA479" s="30">
        <f>IFERROR(SUMIFS(Sales!$N$4:$N$2834,Sales!$B$4:$B$2834,$B479,Sales!$G$4:$G$2834,$D479),"")</f>
        <v>0</v>
      </c>
      <c r="BB479" s="30">
        <f>IFERROR(SUMIFS(Sales!$Q$4:$Q$2834,Sales!$B$4:$B$2834,$B479,Sales!$G$4:$G$2834,$D479),"")</f>
        <v>0</v>
      </c>
      <c r="BC479" s="30">
        <f t="shared" si="239"/>
        <v>0</v>
      </c>
      <c r="BD479" s="33"/>
      <c r="BE479" s="35" t="str">
        <f t="shared" si="240"/>
        <v/>
      </c>
      <c r="BF479" s="35" t="str">
        <f t="shared" si="241"/>
        <v/>
      </c>
      <c r="BG479" s="35" t="str">
        <f t="shared" si="242"/>
        <v/>
      </c>
      <c r="BH479" s="35" t="str">
        <f t="shared" si="243"/>
        <v/>
      </c>
      <c r="BJ479" s="31">
        <f>IFERROR(SUMIFS(Sales!$J$4:$J$2834,Sales!$B$4:$B$2834,$B479,Sales!$G$4:$G$2834,$D479),"")</f>
        <v>0</v>
      </c>
      <c r="BK479" s="31">
        <f>IFERROR(SUMIFS(Sales!$M$4:$M$2834,Sales!$B$4:$B$2834,$B479,Sales!$G$4:$G$2834,$D479),"")</f>
        <v>0</v>
      </c>
      <c r="BL479" s="31">
        <f>IFERROR(SUMIFS(Sales!$P$4:$P$2834,Sales!$B$4:$B$2834,$B479,Sales!$G$4:$G$2834,$D479),"")</f>
        <v>0</v>
      </c>
      <c r="BM479" s="31">
        <f t="shared" si="244"/>
        <v>0</v>
      </c>
      <c r="BP479" s="36">
        <f t="shared" si="245"/>
        <v>0.2857142857142857</v>
      </c>
      <c r="BQ479" s="36">
        <f t="shared" si="246"/>
        <v>0.7142857142857143</v>
      </c>
      <c r="BR479" s="36">
        <f t="shared" si="247"/>
        <v>0.70870870870870872</v>
      </c>
      <c r="BS479" s="36">
        <f t="shared" si="248"/>
        <v>0.29129129129129128</v>
      </c>
    </row>
    <row r="480" spans="1:82" x14ac:dyDescent="0.35">
      <c r="A480" s="8">
        <v>2020</v>
      </c>
      <c r="B480" s="9">
        <v>40211</v>
      </c>
      <c r="C480" s="10" t="s">
        <v>650</v>
      </c>
      <c r="D480" s="10" t="s">
        <v>257</v>
      </c>
      <c r="E480" s="10" t="s">
        <v>36</v>
      </c>
      <c r="F480" s="11">
        <v>787.76</v>
      </c>
      <c r="G480" s="11">
        <v>20808</v>
      </c>
      <c r="H480" s="11">
        <v>10016</v>
      </c>
      <c r="I480" s="11">
        <v>0</v>
      </c>
      <c r="J480" s="11">
        <v>31611.759999999998</v>
      </c>
      <c r="K480" s="12">
        <v>0.11899999999999999</v>
      </c>
      <c r="L480" s="12">
        <v>2.0939999999999999</v>
      </c>
      <c r="M480" s="12">
        <v>1.08</v>
      </c>
      <c r="N480" s="12">
        <v>0</v>
      </c>
      <c r="O480" s="12">
        <v>3.2930000000000001</v>
      </c>
      <c r="P480" s="13">
        <v>18577</v>
      </c>
      <c r="Q480" s="13">
        <v>273610.99</v>
      </c>
      <c r="R480" s="13">
        <v>136169.18</v>
      </c>
      <c r="S480" s="13" t="s">
        <v>25</v>
      </c>
      <c r="T480" s="13">
        <v>428357.17</v>
      </c>
      <c r="U480" s="14">
        <v>0.11899999999999999</v>
      </c>
      <c r="V480" s="14">
        <v>2.0939999999999999</v>
      </c>
      <c r="W480" s="14">
        <v>1.08</v>
      </c>
      <c r="X480" s="14" t="s">
        <v>25</v>
      </c>
      <c r="Y480" s="14">
        <v>3.2930000000000001</v>
      </c>
      <c r="Z480" s="11">
        <v>93</v>
      </c>
      <c r="AA480" s="11">
        <v>829</v>
      </c>
      <c r="AB480" s="11">
        <v>815</v>
      </c>
      <c r="AC480" s="11" t="s">
        <v>25</v>
      </c>
      <c r="AD480" s="11">
        <v>1737</v>
      </c>
      <c r="AE480" s="11">
        <v>176</v>
      </c>
      <c r="AF480" s="11">
        <v>260</v>
      </c>
      <c r="AG480" s="11">
        <v>259</v>
      </c>
      <c r="AH480" s="11" t="s">
        <v>25</v>
      </c>
      <c r="AI480" s="11">
        <v>695</v>
      </c>
      <c r="AJ480" s="13">
        <v>93</v>
      </c>
      <c r="AK480" s="13">
        <v>829</v>
      </c>
      <c r="AL480" s="13">
        <v>815</v>
      </c>
      <c r="AM480" s="13" t="s">
        <v>25</v>
      </c>
      <c r="AN480" s="13">
        <v>1737</v>
      </c>
      <c r="AO480" s="13">
        <v>176</v>
      </c>
      <c r="AP480" s="13">
        <v>260</v>
      </c>
      <c r="AQ480" s="13">
        <v>259</v>
      </c>
      <c r="AR480" s="13" t="s">
        <v>25</v>
      </c>
      <c r="AS480" s="13">
        <v>695</v>
      </c>
      <c r="AT480" s="15">
        <v>23.582000000000001</v>
      </c>
      <c r="AU480" s="15">
        <v>13.148999999999999</v>
      </c>
      <c r="AV480" s="15">
        <v>13.596</v>
      </c>
      <c r="AW480" s="15" t="s">
        <v>25</v>
      </c>
      <c r="AX480" s="10" t="s">
        <v>6</v>
      </c>
      <c r="AY480" s="10" t="str">
        <f>IFERROR(VLOOKUP(B480,Sales!$B$4:$H$2834,7,FALSE),"Not Found")</f>
        <v>Not Found</v>
      </c>
      <c r="AZ480" s="30">
        <f>IFERROR(SUMIFS(Sales!$K$4:$K$2834,Sales!$B$4:$B$2834,$B480,Sales!$G$4:$G$2834,$D480),"")</f>
        <v>0</v>
      </c>
      <c r="BA480" s="30">
        <f>IFERROR(SUMIFS(Sales!$N$4:$N$2834,Sales!$B$4:$B$2834,$B480,Sales!$G$4:$G$2834,$D480),"")</f>
        <v>0</v>
      </c>
      <c r="BB480" s="30">
        <f>IFERROR(SUMIFS(Sales!$Q$4:$Q$2834,Sales!$B$4:$B$2834,$B480,Sales!$G$4:$G$2834,$D480),"")</f>
        <v>0</v>
      </c>
      <c r="BC480" s="30">
        <f t="shared" si="239"/>
        <v>0</v>
      </c>
      <c r="BD480" s="33"/>
      <c r="BE480" s="35" t="str">
        <f t="shared" si="240"/>
        <v/>
      </c>
      <c r="BF480" s="35" t="str">
        <f t="shared" si="241"/>
        <v/>
      </c>
      <c r="BG480" s="35" t="str">
        <f t="shared" si="242"/>
        <v/>
      </c>
      <c r="BH480" s="35" t="str">
        <f t="shared" si="243"/>
        <v/>
      </c>
      <c r="BJ480" s="31">
        <f>IFERROR(SUMIFS(Sales!$J$4:$J$2834,Sales!$B$4:$B$2834,$B480,Sales!$G$4:$G$2834,$D480),"")</f>
        <v>0</v>
      </c>
      <c r="BK480" s="31">
        <f>IFERROR(SUMIFS(Sales!$M$4:$M$2834,Sales!$B$4:$B$2834,$B480,Sales!$G$4:$G$2834,$D480),"")</f>
        <v>0</v>
      </c>
      <c r="BL480" s="31">
        <f>IFERROR(SUMIFS(Sales!$P$4:$P$2834,Sales!$B$4:$B$2834,$B480,Sales!$G$4:$G$2834,$D480),"")</f>
        <v>0</v>
      </c>
      <c r="BM480" s="31">
        <f t="shared" si="244"/>
        <v>0</v>
      </c>
      <c r="BP480" s="36">
        <f t="shared" si="245"/>
        <v>0.34572490706319703</v>
      </c>
      <c r="BQ480" s="36">
        <f t="shared" si="246"/>
        <v>0.65427509293680297</v>
      </c>
      <c r="BR480" s="36">
        <f t="shared" si="247"/>
        <v>0.76005547850208044</v>
      </c>
      <c r="BS480" s="36">
        <f t="shared" si="248"/>
        <v>0.23994452149791956</v>
      </c>
    </row>
    <row r="481" spans="1:82" x14ac:dyDescent="0.35">
      <c r="A481" s="8">
        <v>2020</v>
      </c>
      <c r="B481" s="9">
        <v>40211</v>
      </c>
      <c r="C481" s="10" t="s">
        <v>650</v>
      </c>
      <c r="D481" s="10" t="s">
        <v>53</v>
      </c>
      <c r="E481" s="10" t="s">
        <v>36</v>
      </c>
      <c r="F481" s="11">
        <v>197</v>
      </c>
      <c r="G481" s="11">
        <v>1333</v>
      </c>
      <c r="H481" s="11">
        <v>2261</v>
      </c>
      <c r="I481" s="11">
        <v>0</v>
      </c>
      <c r="J481" s="11">
        <v>3791</v>
      </c>
      <c r="K481" s="12">
        <v>2.1999999999999999E-2</v>
      </c>
      <c r="L481" s="12">
        <v>0.191</v>
      </c>
      <c r="M481" s="12">
        <v>0.38900000000000001</v>
      </c>
      <c r="N481" s="12">
        <v>0</v>
      </c>
      <c r="O481" s="12">
        <v>0.60199999999999998</v>
      </c>
      <c r="P481" s="13">
        <v>4638.18</v>
      </c>
      <c r="Q481" s="13">
        <v>18086.37</v>
      </c>
      <c r="R481" s="13">
        <v>30721.48</v>
      </c>
      <c r="S481" s="13">
        <v>0</v>
      </c>
      <c r="T481" s="13">
        <v>53446.03</v>
      </c>
      <c r="U481" s="14">
        <v>2.1999999999999999E-2</v>
      </c>
      <c r="V481" s="14">
        <v>0.191</v>
      </c>
      <c r="W481" s="14">
        <v>0.38900000000000001</v>
      </c>
      <c r="X481" s="14">
        <v>0</v>
      </c>
      <c r="Y481" s="14">
        <v>0.60199999999999998</v>
      </c>
      <c r="Z481" s="11">
        <v>24</v>
      </c>
      <c r="AA481" s="11">
        <v>122</v>
      </c>
      <c r="AB481" s="11">
        <v>87</v>
      </c>
      <c r="AC481" s="11">
        <v>0</v>
      </c>
      <c r="AD481" s="11">
        <v>233</v>
      </c>
      <c r="AE481" s="11">
        <v>31</v>
      </c>
      <c r="AF481" s="11">
        <v>41</v>
      </c>
      <c r="AG481" s="11">
        <v>40</v>
      </c>
      <c r="AH481" s="11">
        <v>0</v>
      </c>
      <c r="AI481" s="11">
        <v>112</v>
      </c>
      <c r="AJ481" s="13">
        <v>24</v>
      </c>
      <c r="AK481" s="13">
        <v>122</v>
      </c>
      <c r="AL481" s="13">
        <v>87</v>
      </c>
      <c r="AM481" s="13">
        <v>0</v>
      </c>
      <c r="AN481" s="13">
        <v>233</v>
      </c>
      <c r="AO481" s="13">
        <v>31</v>
      </c>
      <c r="AP481" s="13">
        <v>41</v>
      </c>
      <c r="AQ481" s="13">
        <v>40</v>
      </c>
      <c r="AR481" s="13">
        <v>0</v>
      </c>
      <c r="AS481" s="13">
        <v>112</v>
      </c>
      <c r="AT481" s="15">
        <v>23.492000000000001</v>
      </c>
      <c r="AU481" s="15">
        <v>13.566000000000001</v>
      </c>
      <c r="AV481" s="15">
        <v>13.587</v>
      </c>
      <c r="AW481" s="15" t="s">
        <v>25</v>
      </c>
      <c r="AX481" s="10" t="s">
        <v>6</v>
      </c>
      <c r="AY481" s="10" t="str">
        <f>IFERROR(VLOOKUP(B481,Sales!$B$4:$H$2834,7,FALSE),"Not Found")</f>
        <v>Not Found</v>
      </c>
      <c r="AZ481" s="30">
        <f>IFERROR(SUMIFS(Sales!$K$4:$K$2834,Sales!$B$4:$B$2834,$B481,Sales!$G$4:$G$2834,$D481),"")</f>
        <v>0</v>
      </c>
      <c r="BA481" s="30">
        <f>IFERROR(SUMIFS(Sales!$N$4:$N$2834,Sales!$B$4:$B$2834,$B481,Sales!$G$4:$G$2834,$D481),"")</f>
        <v>0</v>
      </c>
      <c r="BB481" s="30">
        <f>IFERROR(SUMIFS(Sales!$Q$4:$Q$2834,Sales!$B$4:$B$2834,$B481,Sales!$G$4:$G$2834,$D481),"")</f>
        <v>0</v>
      </c>
      <c r="BC481" s="30">
        <f t="shared" si="239"/>
        <v>0</v>
      </c>
      <c r="BD481" s="33"/>
      <c r="BE481" s="35" t="str">
        <f t="shared" si="240"/>
        <v/>
      </c>
      <c r="BF481" s="35" t="str">
        <f t="shared" si="241"/>
        <v/>
      </c>
      <c r="BG481" s="35" t="str">
        <f t="shared" si="242"/>
        <v/>
      </c>
      <c r="BH481" s="35" t="str">
        <f t="shared" si="243"/>
        <v/>
      </c>
      <c r="BJ481" s="31">
        <f>IFERROR(SUMIFS(Sales!$J$4:$J$2834,Sales!$B$4:$B$2834,$B481,Sales!$G$4:$G$2834,$D481),"")</f>
        <v>0</v>
      </c>
      <c r="BK481" s="31">
        <f>IFERROR(SUMIFS(Sales!$M$4:$M$2834,Sales!$B$4:$B$2834,$B481,Sales!$G$4:$G$2834,$D481),"")</f>
        <v>0</v>
      </c>
      <c r="BL481" s="31">
        <f>IFERROR(SUMIFS(Sales!$P$4:$P$2834,Sales!$B$4:$B$2834,$B481,Sales!$G$4:$G$2834,$D481),"")</f>
        <v>0</v>
      </c>
      <c r="BM481" s="31">
        <f t="shared" si="244"/>
        <v>0</v>
      </c>
      <c r="BP481" s="36">
        <f t="shared" si="245"/>
        <v>0.43636363636363634</v>
      </c>
      <c r="BQ481" s="36">
        <f t="shared" si="246"/>
        <v>0.5636363636363636</v>
      </c>
      <c r="BR481" s="36">
        <f t="shared" si="247"/>
        <v>0.72068965517241379</v>
      </c>
      <c r="BS481" s="36">
        <f t="shared" si="248"/>
        <v>0.27931034482758621</v>
      </c>
    </row>
    <row r="482" spans="1:82" x14ac:dyDescent="0.35">
      <c r="A482" s="8">
        <v>2020</v>
      </c>
      <c r="B482" s="9">
        <v>40437</v>
      </c>
      <c r="C482" s="10" t="s">
        <v>652</v>
      </c>
      <c r="D482" s="10" t="s">
        <v>116</v>
      </c>
      <c r="E482" s="10" t="s">
        <v>435</v>
      </c>
      <c r="F482" s="11">
        <v>1057.037</v>
      </c>
      <c r="G482" s="11">
        <v>249.04</v>
      </c>
      <c r="H482" s="11">
        <v>434.46</v>
      </c>
      <c r="I482" s="11">
        <v>0</v>
      </c>
      <c r="J482" s="11">
        <v>1740.537</v>
      </c>
      <c r="K482" s="12">
        <v>0.496</v>
      </c>
      <c r="L482" s="12">
        <v>0.14499999999999999</v>
      </c>
      <c r="M482" s="12">
        <v>9.1999999999999998E-2</v>
      </c>
      <c r="N482" s="12">
        <v>0</v>
      </c>
      <c r="O482" s="12">
        <v>0.73299999999999998</v>
      </c>
      <c r="P482" s="13">
        <v>16838.599999999999</v>
      </c>
      <c r="Q482" s="13">
        <v>3125.4520000000002</v>
      </c>
      <c r="R482" s="13">
        <v>2263.5369999999998</v>
      </c>
      <c r="S482" s="13">
        <v>0</v>
      </c>
      <c r="T482" s="13">
        <v>22227.589</v>
      </c>
      <c r="U482" s="14">
        <v>0.496</v>
      </c>
      <c r="V482" s="14">
        <v>0.14499999999999999</v>
      </c>
      <c r="W482" s="14">
        <v>9.1999999999999998E-2</v>
      </c>
      <c r="X482" s="14">
        <v>0</v>
      </c>
      <c r="Y482" s="14">
        <v>0.73299999999999998</v>
      </c>
      <c r="Z482" s="11">
        <v>599.04399999999998</v>
      </c>
      <c r="AA482" s="11">
        <v>112.44499999999999</v>
      </c>
      <c r="AB482" s="11">
        <v>59.38</v>
      </c>
      <c r="AC482" s="11">
        <v>0</v>
      </c>
      <c r="AD482" s="11">
        <v>770.86900000000003</v>
      </c>
      <c r="AE482" s="11">
        <v>583.47</v>
      </c>
      <c r="AF482" s="11">
        <v>17.809999999999999</v>
      </c>
      <c r="AG482" s="11">
        <v>27.24</v>
      </c>
      <c r="AH482" s="11">
        <v>0</v>
      </c>
      <c r="AI482" s="11">
        <v>628.52</v>
      </c>
      <c r="AJ482" s="13">
        <v>599.04399999999998</v>
      </c>
      <c r="AK482" s="13">
        <v>112.44499999999999</v>
      </c>
      <c r="AL482" s="13">
        <v>59.38</v>
      </c>
      <c r="AM482" s="13">
        <v>0</v>
      </c>
      <c r="AN482" s="13">
        <v>770.86900000000003</v>
      </c>
      <c r="AO482" s="13">
        <v>583.47</v>
      </c>
      <c r="AP482" s="13">
        <v>17.809999999999999</v>
      </c>
      <c r="AQ482" s="13">
        <v>27.24</v>
      </c>
      <c r="AR482" s="13">
        <v>0</v>
      </c>
      <c r="AS482" s="13">
        <v>628.52</v>
      </c>
      <c r="AT482" s="15">
        <v>15.93</v>
      </c>
      <c r="AU482" s="15">
        <v>12.55</v>
      </c>
      <c r="AV482" s="15">
        <v>12</v>
      </c>
      <c r="AW482" s="15">
        <v>0</v>
      </c>
      <c r="AX482" s="10" t="s">
        <v>6</v>
      </c>
      <c r="AY482" s="10" t="str">
        <f>IFERROR(VLOOKUP(B482,Sales!$B$4:$H$2834,7,FALSE),"Not Found")</f>
        <v>Political Subdivision</v>
      </c>
      <c r="AZ482" s="30">
        <f>IFERROR(SUMIFS(Sales!$K$4:$K$2834,Sales!$B$4:$B$2834,$B482,Sales!$G$4:$G$2834,$D482),"")</f>
        <v>292114</v>
      </c>
      <c r="BA482" s="30">
        <f>IFERROR(SUMIFS(Sales!$N$4:$N$2834,Sales!$B$4:$B$2834,$B482,Sales!$G$4:$G$2834,$D482),"")</f>
        <v>105715</v>
      </c>
      <c r="BB482" s="30">
        <f>IFERROR(SUMIFS(Sales!$Q$4:$Q$2834,Sales!$B$4:$B$2834,$B482,Sales!$G$4:$G$2834,$D482),"")</f>
        <v>354888</v>
      </c>
      <c r="BC482" s="30">
        <f t="shared" si="239"/>
        <v>752717</v>
      </c>
      <c r="BD482" s="33"/>
      <c r="BE482" s="35">
        <f t="shared" si="240"/>
        <v>3.6185769939133354E-3</v>
      </c>
      <c r="BF482" s="35">
        <f t="shared" si="241"/>
        <v>2.3557678664333347E-3</v>
      </c>
      <c r="BG482" s="35">
        <f t="shared" si="242"/>
        <v>1.2242172178264692E-3</v>
      </c>
      <c r="BH482" s="35">
        <f t="shared" si="243"/>
        <v>2.3123391659813715E-3</v>
      </c>
      <c r="BJ482" s="31">
        <f>IFERROR(SUMIFS(Sales!$J$4:$J$2834,Sales!$B$4:$B$2834,$B482,Sales!$G$4:$G$2834,$D482),"")</f>
        <v>30274.1</v>
      </c>
      <c r="BK482" s="31">
        <f>IFERROR(SUMIFS(Sales!$M$4:$M$2834,Sales!$B$4:$B$2834,$B482,Sales!$G$4:$G$2834,$D482),"")</f>
        <v>10609.3</v>
      </c>
      <c r="BL482" s="31">
        <f>IFERROR(SUMIFS(Sales!$P$4:$P$2834,Sales!$B$4:$B$2834,$B482,Sales!$G$4:$G$2834,$D482),"")</f>
        <v>8137.7</v>
      </c>
      <c r="BM482" s="31">
        <f t="shared" si="244"/>
        <v>49021.099999999991</v>
      </c>
      <c r="BP482" s="36">
        <f t="shared" si="245"/>
        <v>0.50658512288226598</v>
      </c>
      <c r="BQ482" s="36">
        <f t="shared" si="246"/>
        <v>0.49341487711773391</v>
      </c>
      <c r="BR482" s="36">
        <f t="shared" si="247"/>
        <v>0.79227665706051864</v>
      </c>
      <c r="BS482" s="36">
        <f t="shared" si="248"/>
        <v>0.20772334293948125</v>
      </c>
    </row>
    <row r="483" spans="1:82" x14ac:dyDescent="0.35">
      <c r="A483" s="8">
        <v>2020</v>
      </c>
      <c r="B483" s="9">
        <v>40438</v>
      </c>
      <c r="C483" s="10" t="s">
        <v>653</v>
      </c>
      <c r="D483" s="10" t="s">
        <v>116</v>
      </c>
      <c r="E483" s="10" t="s">
        <v>75</v>
      </c>
      <c r="F483" s="11">
        <v>624.76199999999994</v>
      </c>
      <c r="G483" s="11">
        <v>195.00800000000001</v>
      </c>
      <c r="H483" s="11">
        <v>458.95100000000002</v>
      </c>
      <c r="I483" s="11" t="s">
        <v>25</v>
      </c>
      <c r="J483" s="11">
        <v>1278.721</v>
      </c>
      <c r="K483" s="12">
        <v>0.14599999999999999</v>
      </c>
      <c r="L483" s="12">
        <v>0.78100000000000003</v>
      </c>
      <c r="M483" s="12">
        <v>2E-3</v>
      </c>
      <c r="N483" s="12" t="s">
        <v>25</v>
      </c>
      <c r="O483" s="12">
        <v>0.92900000000000005</v>
      </c>
      <c r="P483" s="13">
        <v>10473.588</v>
      </c>
      <c r="Q483" s="13">
        <v>2389.8789999999999</v>
      </c>
      <c r="R483" s="13">
        <v>3977.5720000000001</v>
      </c>
      <c r="S483" s="13" t="s">
        <v>25</v>
      </c>
      <c r="T483" s="13">
        <v>16841.039000000001</v>
      </c>
      <c r="U483" s="14">
        <v>0.14599999999999999</v>
      </c>
      <c r="V483" s="14">
        <v>0.78100000000000003</v>
      </c>
      <c r="W483" s="14">
        <v>2E-3</v>
      </c>
      <c r="X483" s="14" t="s">
        <v>25</v>
      </c>
      <c r="Y483" s="14">
        <v>0.92900000000000005</v>
      </c>
      <c r="Z483" s="11">
        <v>217.11600000000001</v>
      </c>
      <c r="AA483" s="11">
        <v>47.146000000000001</v>
      </c>
      <c r="AB483" s="11">
        <v>12.45</v>
      </c>
      <c r="AC483" s="11" t="s">
        <v>25</v>
      </c>
      <c r="AD483" s="11">
        <v>276.71199999999999</v>
      </c>
      <c r="AE483" s="11">
        <v>23.715</v>
      </c>
      <c r="AF483" s="11">
        <v>7.4020000000000001</v>
      </c>
      <c r="AG483" s="11">
        <v>17.420999999999999</v>
      </c>
      <c r="AH483" s="11" t="s">
        <v>25</v>
      </c>
      <c r="AI483" s="11">
        <v>48.537999999999997</v>
      </c>
      <c r="AJ483" s="13">
        <v>217.11600000000001</v>
      </c>
      <c r="AK483" s="13">
        <v>47.146000000000001</v>
      </c>
      <c r="AL483" s="13">
        <v>12.45</v>
      </c>
      <c r="AM483" s="13" t="s">
        <v>25</v>
      </c>
      <c r="AN483" s="13">
        <v>276.71199999999999</v>
      </c>
      <c r="AO483" s="13">
        <v>23.715</v>
      </c>
      <c r="AP483" s="13">
        <v>7.4020000000000001</v>
      </c>
      <c r="AQ483" s="13">
        <v>17.420999999999999</v>
      </c>
      <c r="AR483" s="13" t="s">
        <v>25</v>
      </c>
      <c r="AS483" s="13">
        <v>48.537999999999997</v>
      </c>
      <c r="AT483" s="15">
        <v>16.763999999999999</v>
      </c>
      <c r="AU483" s="15">
        <v>12.316000000000001</v>
      </c>
      <c r="AV483" s="15">
        <v>8.6669999999999998</v>
      </c>
      <c r="AW483" s="15" t="s">
        <v>25</v>
      </c>
      <c r="AX483" s="10" t="s">
        <v>654</v>
      </c>
      <c r="AY483" s="10" t="str">
        <f>IFERROR(VLOOKUP(B483,Sales!$B$4:$H$2834,7,FALSE),"Not Found")</f>
        <v>Political Subdivision</v>
      </c>
      <c r="AZ483" s="30">
        <f>IFERROR(SUMIFS(Sales!$K$4:$K$2834,Sales!$B$4:$B$2834,$B483,Sales!$G$4:$G$2834,$D483),"")</f>
        <v>221253</v>
      </c>
      <c r="BA483" s="30">
        <f>IFERROR(SUMIFS(Sales!$N$4:$N$2834,Sales!$B$4:$B$2834,$B483,Sales!$G$4:$G$2834,$D483),"")</f>
        <v>90615</v>
      </c>
      <c r="BB483" s="30">
        <f>IFERROR(SUMIFS(Sales!$Q$4:$Q$2834,Sales!$B$4:$B$2834,$B483,Sales!$G$4:$G$2834,$D483),"")</f>
        <v>155310</v>
      </c>
      <c r="BC483" s="30">
        <f t="shared" si="239"/>
        <v>467178</v>
      </c>
      <c r="BD483" s="33"/>
      <c r="BE483" s="35">
        <f t="shared" si="240"/>
        <v>2.8237447627828772E-3</v>
      </c>
      <c r="BF483" s="35">
        <f t="shared" si="241"/>
        <v>2.1520498813662197E-3</v>
      </c>
      <c r="BG483" s="35">
        <f t="shared" si="242"/>
        <v>2.9550640654175523E-3</v>
      </c>
      <c r="BH483" s="35">
        <f t="shared" si="243"/>
        <v>2.7371173300112591E-3</v>
      </c>
      <c r="BJ483" s="31">
        <f>IFERROR(SUMIFS(Sales!$J$4:$J$2834,Sales!$B$4:$B$2834,$B483,Sales!$G$4:$G$2834,$D483),"")</f>
        <v>18824.5</v>
      </c>
      <c r="BK483" s="31">
        <f>IFERROR(SUMIFS(Sales!$M$4:$M$2834,Sales!$B$4:$B$2834,$B483,Sales!$G$4:$G$2834,$D483),"")</f>
        <v>7589.8</v>
      </c>
      <c r="BL483" s="31">
        <f>IFERROR(SUMIFS(Sales!$P$4:$P$2834,Sales!$B$4:$B$2834,$B483,Sales!$G$4:$G$2834,$D483),"")</f>
        <v>8097.7</v>
      </c>
      <c r="BM483" s="31">
        <f t="shared" si="244"/>
        <v>34512</v>
      </c>
      <c r="BP483" s="36">
        <f t="shared" si="245"/>
        <v>0.90152845771516121</v>
      </c>
      <c r="BQ483" s="36">
        <f t="shared" si="246"/>
        <v>9.8471542284838745E-2</v>
      </c>
      <c r="BR483" s="36">
        <f t="shared" si="247"/>
        <v>0.70595482059725889</v>
      </c>
      <c r="BS483" s="36">
        <f t="shared" si="248"/>
        <v>0.29404517940274105</v>
      </c>
    </row>
    <row r="484" spans="1:82" x14ac:dyDescent="0.35">
      <c r="A484" s="8">
        <v>2020</v>
      </c>
      <c r="B484" s="9">
        <v>40575</v>
      </c>
      <c r="C484" s="10" t="s">
        <v>655</v>
      </c>
      <c r="D484" s="10" t="s">
        <v>325</v>
      </c>
      <c r="E484" s="10" t="s">
        <v>92</v>
      </c>
      <c r="F484" s="11">
        <v>172</v>
      </c>
      <c r="G484" s="11">
        <v>4</v>
      </c>
      <c r="H484" s="11">
        <v>0</v>
      </c>
      <c r="I484" s="11">
        <v>0</v>
      </c>
      <c r="J484" s="11">
        <v>176</v>
      </c>
      <c r="K484" s="12">
        <v>0.02</v>
      </c>
      <c r="L484" s="12">
        <v>0</v>
      </c>
      <c r="M484" s="12">
        <v>0</v>
      </c>
      <c r="N484" s="12">
        <v>0</v>
      </c>
      <c r="O484" s="12">
        <v>0.02</v>
      </c>
      <c r="P484" s="13">
        <v>1469</v>
      </c>
      <c r="Q484" s="13">
        <v>62</v>
      </c>
      <c r="R484" s="13">
        <v>0</v>
      </c>
      <c r="S484" s="13">
        <v>0</v>
      </c>
      <c r="T484" s="13">
        <v>1531</v>
      </c>
      <c r="U484" s="14">
        <v>0.02</v>
      </c>
      <c r="V484" s="14">
        <v>0</v>
      </c>
      <c r="W484" s="14">
        <v>0</v>
      </c>
      <c r="X484" s="14">
        <v>0</v>
      </c>
      <c r="Y484" s="14">
        <v>0.02</v>
      </c>
      <c r="Z484" s="11">
        <v>21</v>
      </c>
      <c r="AA484" s="11">
        <v>2</v>
      </c>
      <c r="AB484" s="11">
        <v>0</v>
      </c>
      <c r="AC484" s="11">
        <v>0</v>
      </c>
      <c r="AD484" s="11">
        <v>23</v>
      </c>
      <c r="AE484" s="11">
        <v>1.1000000000000001</v>
      </c>
      <c r="AF484" s="11">
        <v>0.11</v>
      </c>
      <c r="AG484" s="11">
        <v>0</v>
      </c>
      <c r="AH484" s="11">
        <v>0</v>
      </c>
      <c r="AI484" s="11">
        <v>1.21</v>
      </c>
      <c r="AJ484" s="13">
        <v>21</v>
      </c>
      <c r="AK484" s="13">
        <v>2</v>
      </c>
      <c r="AL484" s="13">
        <v>0</v>
      </c>
      <c r="AM484" s="13">
        <v>0</v>
      </c>
      <c r="AN484" s="13">
        <v>23</v>
      </c>
      <c r="AO484" s="13">
        <v>1.1000000000000001</v>
      </c>
      <c r="AP484" s="13">
        <v>0.11</v>
      </c>
      <c r="AQ484" s="13">
        <v>0</v>
      </c>
      <c r="AR484" s="13">
        <v>0</v>
      </c>
      <c r="AS484" s="13">
        <v>1.21</v>
      </c>
      <c r="AT484" s="15">
        <v>1.4E-2</v>
      </c>
      <c r="AU484" s="15">
        <v>1.4999999999999999E-2</v>
      </c>
      <c r="AV484" s="15">
        <v>0</v>
      </c>
      <c r="AW484" s="15">
        <v>0</v>
      </c>
      <c r="AX484" s="10" t="s">
        <v>6</v>
      </c>
      <c r="AY484" s="10" t="str">
        <f>IFERROR(VLOOKUP(B484,Sales!$B$4:$H$2834,7,FALSE),"Not Found")</f>
        <v>Not Found</v>
      </c>
      <c r="AZ484" s="30">
        <f>IFERROR(SUMIFS(Sales!$K$4:$K$2834,Sales!$B$4:$B$2834,$B484,Sales!$G$4:$G$2834,$D484),"")</f>
        <v>0</v>
      </c>
      <c r="BA484" s="30">
        <f>IFERROR(SUMIFS(Sales!$N$4:$N$2834,Sales!$B$4:$B$2834,$B484,Sales!$G$4:$G$2834,$D484),"")</f>
        <v>0</v>
      </c>
      <c r="BB484" s="30">
        <f>IFERROR(SUMIFS(Sales!$Q$4:$Q$2834,Sales!$B$4:$B$2834,$B484,Sales!$G$4:$G$2834,$D484),"")</f>
        <v>0</v>
      </c>
      <c r="BC484" s="30">
        <f t="shared" si="239"/>
        <v>0</v>
      </c>
      <c r="BD484" s="33"/>
      <c r="BE484" s="35" t="str">
        <f t="shared" si="240"/>
        <v/>
      </c>
      <c r="BF484" s="35" t="str">
        <f t="shared" si="241"/>
        <v/>
      </c>
      <c r="BG484" s="35" t="str">
        <f t="shared" si="242"/>
        <v/>
      </c>
      <c r="BH484" s="35" t="str">
        <f t="shared" si="243"/>
        <v/>
      </c>
      <c r="BJ484" s="31">
        <f>IFERROR(SUMIFS(Sales!$J$4:$J$2834,Sales!$B$4:$B$2834,$B484,Sales!$G$4:$G$2834,$D484),"")</f>
        <v>0</v>
      </c>
      <c r="BK484" s="31">
        <f>IFERROR(SUMIFS(Sales!$M$4:$M$2834,Sales!$B$4:$B$2834,$B484,Sales!$G$4:$G$2834,$D484),"")</f>
        <v>0</v>
      </c>
      <c r="BL484" s="31">
        <f>IFERROR(SUMIFS(Sales!$P$4:$P$2834,Sales!$B$4:$B$2834,$B484,Sales!$G$4:$G$2834,$D484),"")</f>
        <v>0</v>
      </c>
      <c r="BM484" s="31">
        <f t="shared" si="244"/>
        <v>0</v>
      </c>
      <c r="BP484" s="36">
        <f t="shared" si="245"/>
        <v>0.95022624434389136</v>
      </c>
      <c r="BQ484" s="36">
        <f t="shared" si="246"/>
        <v>4.9773755656108601E-2</v>
      </c>
      <c r="BR484" s="36">
        <f t="shared" si="247"/>
        <v>0.94786729857819907</v>
      </c>
      <c r="BS484" s="36">
        <f t="shared" si="248"/>
        <v>5.2132701421800952E-2</v>
      </c>
    </row>
    <row r="485" spans="1:82" x14ac:dyDescent="0.35">
      <c r="A485" s="8">
        <v>2020</v>
      </c>
      <c r="B485" s="9">
        <v>44372</v>
      </c>
      <c r="C485" s="10" t="s">
        <v>656</v>
      </c>
      <c r="D485" s="10" t="s">
        <v>59</v>
      </c>
      <c r="E485" s="10" t="s">
        <v>60</v>
      </c>
      <c r="F485" s="11">
        <v>183103.49100000001</v>
      </c>
      <c r="G485" s="11">
        <v>112062.875</v>
      </c>
      <c r="H485" s="11" t="s">
        <v>25</v>
      </c>
      <c r="I485" s="11" t="s">
        <v>25</v>
      </c>
      <c r="J485" s="11">
        <v>295166.36599999998</v>
      </c>
      <c r="K485" s="12">
        <v>63.798999999999999</v>
      </c>
      <c r="L485" s="12">
        <v>25.404</v>
      </c>
      <c r="M485" s="12" t="s">
        <v>25</v>
      </c>
      <c r="N485" s="12" t="s">
        <v>25</v>
      </c>
      <c r="O485" s="12">
        <v>89.203000000000003</v>
      </c>
      <c r="P485" s="13">
        <v>2093505</v>
      </c>
      <c r="Q485" s="13">
        <v>1691510</v>
      </c>
      <c r="R485" s="13" t="s">
        <v>25</v>
      </c>
      <c r="S485" s="13" t="s">
        <v>25</v>
      </c>
      <c r="T485" s="13">
        <v>3785015</v>
      </c>
      <c r="U485" s="14">
        <v>27.1</v>
      </c>
      <c r="V485" s="14">
        <v>12.5</v>
      </c>
      <c r="W485" s="14" t="s">
        <v>25</v>
      </c>
      <c r="X485" s="14" t="s">
        <v>25</v>
      </c>
      <c r="Y485" s="14">
        <v>39.6</v>
      </c>
      <c r="Z485" s="11">
        <v>26144.152999999998</v>
      </c>
      <c r="AA485" s="11">
        <v>13753.225</v>
      </c>
      <c r="AB485" s="11" t="s">
        <v>25</v>
      </c>
      <c r="AC485" s="11" t="s">
        <v>25</v>
      </c>
      <c r="AD485" s="11">
        <v>39897.377999999997</v>
      </c>
      <c r="AE485" s="11">
        <v>2746.3960000000002</v>
      </c>
      <c r="AF485" s="11">
        <v>1999.539</v>
      </c>
      <c r="AG485" s="11" t="s">
        <v>25</v>
      </c>
      <c r="AH485" s="11" t="s">
        <v>25</v>
      </c>
      <c r="AI485" s="11">
        <v>4745.9350000000004</v>
      </c>
      <c r="AJ485" s="13">
        <v>26144.152999999998</v>
      </c>
      <c r="AK485" s="13">
        <v>13753.225</v>
      </c>
      <c r="AL485" s="13" t="s">
        <v>25</v>
      </c>
      <c r="AM485" s="13" t="s">
        <v>25</v>
      </c>
      <c r="AN485" s="13">
        <v>39897.377999999997</v>
      </c>
      <c r="AO485" s="13">
        <v>2746.3960000000002</v>
      </c>
      <c r="AP485" s="13">
        <v>1999.539</v>
      </c>
      <c r="AQ485" s="13" t="s">
        <v>25</v>
      </c>
      <c r="AR485" s="13" t="s">
        <v>25</v>
      </c>
      <c r="AS485" s="13">
        <v>4745.9350000000004</v>
      </c>
      <c r="AT485" s="15">
        <v>11.43</v>
      </c>
      <c r="AU485" s="15">
        <v>15.28</v>
      </c>
      <c r="AV485" s="15" t="s">
        <v>25</v>
      </c>
      <c r="AW485" s="15" t="s">
        <v>25</v>
      </c>
      <c r="AX485" s="10" t="s">
        <v>657</v>
      </c>
      <c r="AY485" s="10" t="str">
        <f>IFERROR(VLOOKUP(B485,Sales!$B$4:$H$2834,7,FALSE),"Not Found")</f>
        <v>Not Found</v>
      </c>
      <c r="AZ485" s="30">
        <f>IFERROR(SUMIFS(Sales!$K$4:$K$2834,Sales!$B$4:$B$2834,$B485,Sales!$G$4:$G$2834,$D485),"")</f>
        <v>0</v>
      </c>
      <c r="BA485" s="30">
        <f>IFERROR(SUMIFS(Sales!$N$4:$N$2834,Sales!$B$4:$B$2834,$B485,Sales!$G$4:$G$2834,$D485),"")</f>
        <v>0</v>
      </c>
      <c r="BB485" s="30">
        <f>IFERROR(SUMIFS(Sales!$Q$4:$Q$2834,Sales!$B$4:$B$2834,$B485,Sales!$G$4:$G$2834,$D485),"")</f>
        <v>0</v>
      </c>
      <c r="BC485" s="30">
        <f t="shared" si="239"/>
        <v>0</v>
      </c>
      <c r="BD485" s="33"/>
      <c r="BE485" s="35" t="str">
        <f t="shared" si="240"/>
        <v/>
      </c>
      <c r="BF485" s="35" t="str">
        <f t="shared" si="241"/>
        <v/>
      </c>
      <c r="BG485" s="35" t="str">
        <f t="shared" si="242"/>
        <v/>
      </c>
      <c r="BH485" s="35" t="str">
        <f t="shared" si="243"/>
        <v/>
      </c>
      <c r="BJ485" s="31">
        <f>IFERROR(SUMIFS(Sales!$J$4:$J$2834,Sales!$B$4:$B$2834,$B485,Sales!$G$4:$G$2834,$D485),"")</f>
        <v>0</v>
      </c>
      <c r="BK485" s="31">
        <f>IFERROR(SUMIFS(Sales!$M$4:$M$2834,Sales!$B$4:$B$2834,$B485,Sales!$G$4:$G$2834,$D485),"")</f>
        <v>0</v>
      </c>
      <c r="BL485" s="31">
        <f>IFERROR(SUMIFS(Sales!$P$4:$P$2834,Sales!$B$4:$B$2834,$B485,Sales!$G$4:$G$2834,$D485),"")</f>
        <v>0</v>
      </c>
      <c r="BM485" s="31">
        <f t="shared" si="244"/>
        <v>0</v>
      </c>
      <c r="BP485" s="36">
        <f t="shared" si="245"/>
        <v>0.90493790893347159</v>
      </c>
      <c r="BQ485" s="36">
        <f t="shared" si="246"/>
        <v>9.5062091066528381E-2</v>
      </c>
      <c r="BR485" s="36" t="str">
        <f t="shared" si="247"/>
        <v/>
      </c>
      <c r="BS485" s="36" t="str">
        <f t="shared" si="248"/>
        <v/>
      </c>
    </row>
    <row r="486" spans="1:82" x14ac:dyDescent="0.35">
      <c r="A486" s="8">
        <v>2020</v>
      </c>
      <c r="B486" s="9">
        <v>54913</v>
      </c>
      <c r="C486" s="10" t="s">
        <v>658</v>
      </c>
      <c r="D486" s="10" t="s">
        <v>139</v>
      </c>
      <c r="E486" s="10" t="s">
        <v>95</v>
      </c>
      <c r="F486" s="11">
        <v>125905.32</v>
      </c>
      <c r="G486" s="11">
        <v>494139.33</v>
      </c>
      <c r="H486" s="11"/>
      <c r="I486" s="11" t="s">
        <v>25</v>
      </c>
      <c r="J486" s="11">
        <v>620044.65</v>
      </c>
      <c r="K486" s="12">
        <v>19.32</v>
      </c>
      <c r="L486" s="12">
        <v>85.45</v>
      </c>
      <c r="M486" s="12" t="s">
        <v>25</v>
      </c>
      <c r="N486" s="12" t="s">
        <v>25</v>
      </c>
      <c r="O486" s="12">
        <v>104.77</v>
      </c>
      <c r="P486" s="13">
        <v>606925.6</v>
      </c>
      <c r="Q486" s="13">
        <v>9256388.9800000004</v>
      </c>
      <c r="R486" s="13" t="s">
        <v>25</v>
      </c>
      <c r="S486" s="13" t="s">
        <v>25</v>
      </c>
      <c r="T486" s="13">
        <v>9863314.5800000001</v>
      </c>
      <c r="U486" s="14">
        <v>19.32</v>
      </c>
      <c r="V486" s="14">
        <v>85.45</v>
      </c>
      <c r="W486" s="14" t="s">
        <v>25</v>
      </c>
      <c r="X486" s="14" t="s">
        <v>25</v>
      </c>
      <c r="Y486" s="14">
        <v>104.77</v>
      </c>
      <c r="Z486" s="11">
        <v>93626.91</v>
      </c>
      <c r="AA486" s="11">
        <v>129538.38</v>
      </c>
      <c r="AB486" s="11"/>
      <c r="AC486" s="11" t="s">
        <v>25</v>
      </c>
      <c r="AD486" s="11">
        <v>223165.29</v>
      </c>
      <c r="AE486" s="11">
        <v>31635.35</v>
      </c>
      <c r="AF486" s="11">
        <v>25134.58</v>
      </c>
      <c r="AG486" s="11"/>
      <c r="AH486" s="11" t="s">
        <v>25</v>
      </c>
      <c r="AI486" s="11">
        <v>56769.93</v>
      </c>
      <c r="AJ486" s="13">
        <v>93626.91</v>
      </c>
      <c r="AK486" s="13">
        <v>129538.38</v>
      </c>
      <c r="AL486" s="13" t="s">
        <v>25</v>
      </c>
      <c r="AM486" s="13" t="s">
        <v>25</v>
      </c>
      <c r="AN486" s="13">
        <v>223165.29</v>
      </c>
      <c r="AO486" s="13">
        <v>31635.35</v>
      </c>
      <c r="AP486" s="13">
        <v>25134.58</v>
      </c>
      <c r="AQ486" s="13" t="s">
        <v>25</v>
      </c>
      <c r="AR486" s="13" t="s">
        <v>25</v>
      </c>
      <c r="AS486" s="13">
        <v>56769.93</v>
      </c>
      <c r="AT486" s="15">
        <v>4.8499999999999996</v>
      </c>
      <c r="AU486" s="15">
        <v>18.73</v>
      </c>
      <c r="AV486" s="15" t="s">
        <v>25</v>
      </c>
      <c r="AW486" s="15" t="s">
        <v>25</v>
      </c>
      <c r="AX486" s="10" t="s">
        <v>6</v>
      </c>
      <c r="AY486" s="10" t="str">
        <f>IFERROR(VLOOKUP(B486,Sales!$B$4:$H$2834,7,FALSE),"Not Found")</f>
        <v>Investor Owned</v>
      </c>
      <c r="AZ486" s="30">
        <f>IFERROR(SUMIFS(Sales!$K$4:$K$2834,Sales!$B$4:$B$2834,$B486,Sales!$G$4:$G$2834,$D486),"")</f>
        <v>8235852</v>
      </c>
      <c r="BA486" s="30">
        <f>IFERROR(SUMIFS(Sales!$N$4:$N$2834,Sales!$B$4:$B$2834,$B486,Sales!$G$4:$G$2834,$D486),"")</f>
        <v>12543108</v>
      </c>
      <c r="BB486" s="30">
        <f>IFERROR(SUMIFS(Sales!$Q$4:$Q$2834,Sales!$B$4:$B$2834,$B486,Sales!$G$4:$G$2834,$D486),"")</f>
        <v>1565218</v>
      </c>
      <c r="BC486" s="30">
        <f t="shared" si="239"/>
        <v>22344178</v>
      </c>
      <c r="BD486" s="33"/>
      <c r="BE486" s="35">
        <f t="shared" si="240"/>
        <v>1.5287467526128445E-2</v>
      </c>
      <c r="BF486" s="35">
        <f t="shared" si="241"/>
        <v>3.9395286240061077E-2</v>
      </c>
      <c r="BG486" s="35">
        <f t="shared" si="242"/>
        <v>0</v>
      </c>
      <c r="BH486" s="35">
        <f t="shared" si="243"/>
        <v>2.7749718517279982E-2</v>
      </c>
      <c r="BJ486" s="31">
        <f>IFERROR(SUMIFS(Sales!$J$4:$J$2834,Sales!$B$4:$B$2834,$B486,Sales!$G$4:$G$2834,$D486),"")</f>
        <v>1348254</v>
      </c>
      <c r="BK486" s="31">
        <f>IFERROR(SUMIFS(Sales!$M$4:$M$2834,Sales!$B$4:$B$2834,$B486,Sales!$G$4:$G$2834,$D486),"")</f>
        <v>1071687</v>
      </c>
      <c r="BL486" s="31">
        <f>IFERROR(SUMIFS(Sales!$P$4:$P$2834,Sales!$B$4:$B$2834,$B486,Sales!$G$4:$G$2834,$D486),"")</f>
        <v>105732</v>
      </c>
      <c r="BM486" s="31">
        <f t="shared" si="244"/>
        <v>2525673</v>
      </c>
      <c r="BP486" s="36">
        <f t="shared" si="245"/>
        <v>0.74744707623828599</v>
      </c>
      <c r="BQ486" s="36">
        <f t="shared" si="246"/>
        <v>0.25255292376171401</v>
      </c>
      <c r="BR486" s="36">
        <f t="shared" si="247"/>
        <v>0.83749855178306531</v>
      </c>
      <c r="BS486" s="36">
        <f t="shared" si="248"/>
        <v>0.1625014482169346</v>
      </c>
      <c r="BV486" s="38">
        <f>IFERROR((G486+H486)/$BV$3,"")</f>
        <v>4.6800339936066408E-2</v>
      </c>
      <c r="BW486" s="37">
        <f>IFERROR(BR486*BV486,"")</f>
        <v>3.9195216919410775E-2</v>
      </c>
      <c r="BX486" s="37">
        <f>IFERROR(BS486*BV486,"")</f>
        <v>7.6051230166556318E-3</v>
      </c>
      <c r="CB486" s="38">
        <f>IFERROR((F486)/$CB$3,"")</f>
        <v>1.261474221325568E-2</v>
      </c>
      <c r="CC486" s="37">
        <f>IFERROR(BP486*CB486,"")</f>
        <v>9.4288521847976439E-3</v>
      </c>
      <c r="CD486" s="37">
        <f>IFERROR(BQ486*CB486,"")</f>
        <v>3.1858900284580374E-3</v>
      </c>
    </row>
    <row r="487" spans="1:82" x14ac:dyDescent="0.35">
      <c r="A487" s="8">
        <v>2020</v>
      </c>
      <c r="B487" s="9">
        <v>55787</v>
      </c>
      <c r="C487" s="10" t="s">
        <v>659</v>
      </c>
      <c r="D487" s="10" t="s">
        <v>32</v>
      </c>
      <c r="E487" s="10" t="s">
        <v>33</v>
      </c>
      <c r="F487" s="11">
        <v>1219</v>
      </c>
      <c r="G487" s="11">
        <v>729.4</v>
      </c>
      <c r="H487" s="11" t="s">
        <v>25</v>
      </c>
      <c r="I487" s="11" t="s">
        <v>25</v>
      </c>
      <c r="J487" s="11">
        <v>1948.4</v>
      </c>
      <c r="K487" s="12">
        <v>0</v>
      </c>
      <c r="L487" s="12">
        <v>0.159</v>
      </c>
      <c r="M487" s="12" t="s">
        <v>25</v>
      </c>
      <c r="N487" s="12" t="s">
        <v>25</v>
      </c>
      <c r="O487" s="12">
        <v>0.159</v>
      </c>
      <c r="P487" s="13">
        <v>12190</v>
      </c>
      <c r="Q487" s="13">
        <v>7294</v>
      </c>
      <c r="R487" s="13" t="s">
        <v>25</v>
      </c>
      <c r="S487" s="13" t="s">
        <v>25</v>
      </c>
      <c r="T487" s="13">
        <v>19484</v>
      </c>
      <c r="U487" s="14">
        <v>0</v>
      </c>
      <c r="V487" s="14">
        <v>0.159</v>
      </c>
      <c r="W487" s="14" t="s">
        <v>25</v>
      </c>
      <c r="X487" s="14" t="s">
        <v>25</v>
      </c>
      <c r="Y487" s="14">
        <v>0.159</v>
      </c>
      <c r="Z487" s="11">
        <v>361</v>
      </c>
      <c r="AA487" s="11">
        <v>52</v>
      </c>
      <c r="AB487" s="11" t="s">
        <v>25</v>
      </c>
      <c r="AC487" s="11" t="s">
        <v>25</v>
      </c>
      <c r="AD487" s="11">
        <v>413</v>
      </c>
      <c r="AE487" s="11">
        <v>1</v>
      </c>
      <c r="AF487" s="11">
        <v>11</v>
      </c>
      <c r="AG487" s="11" t="s">
        <v>25</v>
      </c>
      <c r="AH487" s="11" t="s">
        <v>25</v>
      </c>
      <c r="AI487" s="11">
        <v>12</v>
      </c>
      <c r="AJ487" s="13">
        <v>361</v>
      </c>
      <c r="AK487" s="13">
        <v>52</v>
      </c>
      <c r="AL487" s="13" t="s">
        <v>25</v>
      </c>
      <c r="AM487" s="13" t="s">
        <v>25</v>
      </c>
      <c r="AN487" s="13">
        <v>413</v>
      </c>
      <c r="AO487" s="13">
        <v>21</v>
      </c>
      <c r="AP487" s="13">
        <v>11</v>
      </c>
      <c r="AQ487" s="13" t="s">
        <v>25</v>
      </c>
      <c r="AR487" s="13" t="s">
        <v>25</v>
      </c>
      <c r="AS487" s="13">
        <v>32</v>
      </c>
      <c r="AT487" s="15">
        <v>10</v>
      </c>
      <c r="AU487" s="15">
        <v>10</v>
      </c>
      <c r="AV487" s="15" t="s">
        <v>25</v>
      </c>
      <c r="AW487" s="15" t="s">
        <v>25</v>
      </c>
      <c r="AX487" s="10" t="s">
        <v>660</v>
      </c>
      <c r="AY487" s="10" t="str">
        <f>IFERROR(VLOOKUP(B487,Sales!$B$4:$H$2834,7,FALSE),"Not Found")</f>
        <v>Municipal</v>
      </c>
      <c r="AZ487" s="30">
        <f>IFERROR(SUMIFS(Sales!$K$4:$K$2834,Sales!$B$4:$B$2834,$B487,Sales!$G$4:$G$2834,$D487),"")</f>
        <v>49213</v>
      </c>
      <c r="BA487" s="30">
        <f>IFERROR(SUMIFS(Sales!$N$4:$N$2834,Sales!$B$4:$B$2834,$B487,Sales!$G$4:$G$2834,$D487),"")</f>
        <v>140389</v>
      </c>
      <c r="BB487" s="30">
        <f>IFERROR(SUMIFS(Sales!$Q$4:$Q$2834,Sales!$B$4:$B$2834,$B487,Sales!$G$4:$G$2834,$D487),"")</f>
        <v>14402</v>
      </c>
      <c r="BC487" s="30">
        <f t="shared" si="239"/>
        <v>204004</v>
      </c>
      <c r="BD487" s="33"/>
      <c r="BE487" s="35">
        <f t="shared" si="240"/>
        <v>2.4769877877796519E-2</v>
      </c>
      <c r="BF487" s="35">
        <f t="shared" si="241"/>
        <v>5.1955637549950494E-3</v>
      </c>
      <c r="BG487" s="35" t="str">
        <f t="shared" si="242"/>
        <v/>
      </c>
      <c r="BH487" s="35">
        <f t="shared" si="243"/>
        <v>9.5507931217034964E-3</v>
      </c>
      <c r="BJ487" s="31">
        <f>IFERROR(SUMIFS(Sales!$J$4:$J$2834,Sales!$B$4:$B$2834,$B487,Sales!$G$4:$G$2834,$D487),"")</f>
        <v>11051.2</v>
      </c>
      <c r="BK487" s="31">
        <f>IFERROR(SUMIFS(Sales!$M$4:$M$2834,Sales!$B$4:$B$2834,$B487,Sales!$G$4:$G$2834,$D487),"")</f>
        <v>19958.7</v>
      </c>
      <c r="BL487" s="31">
        <f>IFERROR(SUMIFS(Sales!$P$4:$P$2834,Sales!$B$4:$B$2834,$B487,Sales!$G$4:$G$2834,$D487),"")</f>
        <v>2163.8000000000002</v>
      </c>
      <c r="BM487" s="31">
        <f t="shared" si="244"/>
        <v>33173.700000000004</v>
      </c>
      <c r="BP487" s="36">
        <f t="shared" si="245"/>
        <v>0.99723756906077343</v>
      </c>
      <c r="BQ487" s="36">
        <f t="shared" si="246"/>
        <v>2.7624309392265192E-3</v>
      </c>
      <c r="BR487" s="36" t="str">
        <f t="shared" si="247"/>
        <v/>
      </c>
      <c r="BS487" s="36" t="str">
        <f t="shared" si="248"/>
        <v/>
      </c>
    </row>
    <row r="488" spans="1:82" x14ac:dyDescent="0.35">
      <c r="A488" s="8">
        <v>2020</v>
      </c>
      <c r="B488" s="9">
        <v>55937</v>
      </c>
      <c r="C488" s="10" t="s">
        <v>661</v>
      </c>
      <c r="D488" s="10" t="s">
        <v>59</v>
      </c>
      <c r="E488" s="10" t="s">
        <v>36</v>
      </c>
      <c r="F488" s="11">
        <v>13046.558999999999</v>
      </c>
      <c r="G488" s="11">
        <v>31760.191999999999</v>
      </c>
      <c r="H488" s="11"/>
      <c r="I488" s="11" t="s">
        <v>25</v>
      </c>
      <c r="J488" s="11">
        <v>44806.750999999997</v>
      </c>
      <c r="K488" s="12">
        <v>7.5430000000000001</v>
      </c>
      <c r="L488" s="12">
        <v>6.4009999999999998</v>
      </c>
      <c r="M488" s="12" t="s">
        <v>25</v>
      </c>
      <c r="N488" s="12" t="s">
        <v>25</v>
      </c>
      <c r="O488" s="12">
        <v>13.944000000000001</v>
      </c>
      <c r="P488" s="13">
        <v>231308.78599999999</v>
      </c>
      <c r="Q488" s="13">
        <v>368999.82799999998</v>
      </c>
      <c r="R488" s="13" t="s">
        <v>25</v>
      </c>
      <c r="S488" s="13" t="s">
        <v>25</v>
      </c>
      <c r="T488" s="13">
        <v>600308.61399999994</v>
      </c>
      <c r="U488" s="14">
        <v>7.5430000000000001</v>
      </c>
      <c r="V488" s="14">
        <v>6.4009999999999998</v>
      </c>
      <c r="W488" s="14" t="s">
        <v>25</v>
      </c>
      <c r="X488" s="14" t="s">
        <v>25</v>
      </c>
      <c r="Y488" s="14">
        <v>13.944000000000001</v>
      </c>
      <c r="Z488" s="11">
        <v>3164.5479999999998</v>
      </c>
      <c r="AA488" s="11">
        <v>2569.1819999999998</v>
      </c>
      <c r="AB488" s="11"/>
      <c r="AC488" s="11" t="s">
        <v>25</v>
      </c>
      <c r="AD488" s="11">
        <v>5733.73</v>
      </c>
      <c r="AE488" s="11">
        <v>411.30900000000003</v>
      </c>
      <c r="AF488" s="11">
        <v>310.41000000000003</v>
      </c>
      <c r="AG488" s="11"/>
      <c r="AH488" s="11" t="s">
        <v>25</v>
      </c>
      <c r="AI488" s="11">
        <v>721.71900000000005</v>
      </c>
      <c r="AJ488" s="13">
        <v>3164.5479999999998</v>
      </c>
      <c r="AK488" s="13">
        <v>2569.1819999999998</v>
      </c>
      <c r="AL488" s="13" t="s">
        <v>25</v>
      </c>
      <c r="AM488" s="13" t="s">
        <v>25</v>
      </c>
      <c r="AN488" s="13">
        <v>5733.73</v>
      </c>
      <c r="AO488" s="13">
        <v>441.30900000000003</v>
      </c>
      <c r="AP488" s="13">
        <v>310.41000000000003</v>
      </c>
      <c r="AQ488" s="13" t="s">
        <v>25</v>
      </c>
      <c r="AR488" s="13" t="s">
        <v>25</v>
      </c>
      <c r="AS488" s="13">
        <v>751.71900000000005</v>
      </c>
      <c r="AT488" s="15">
        <v>17.728999999999999</v>
      </c>
      <c r="AU488" s="15">
        <v>16.617999999999999</v>
      </c>
      <c r="AV488" s="15" t="s">
        <v>25</v>
      </c>
      <c r="AW488" s="15" t="s">
        <v>25</v>
      </c>
      <c r="AX488" s="10" t="s">
        <v>6</v>
      </c>
      <c r="AY488" s="10" t="str">
        <f>IFERROR(VLOOKUP(B488,Sales!$B$4:$H$2834,7,FALSE),"Not Found")</f>
        <v>Investor Owned</v>
      </c>
      <c r="AZ488" s="30">
        <f>IFERROR(SUMIFS(Sales!$K$4:$K$2834,Sales!$B$4:$B$2834,$B488,Sales!$G$4:$G$2834,$D488),"")</f>
        <v>6145701</v>
      </c>
      <c r="BA488" s="30">
        <f>IFERROR(SUMIFS(Sales!$N$4:$N$2834,Sales!$B$4:$B$2834,$B488,Sales!$G$4:$G$2834,$D488),"")</f>
        <v>4646083</v>
      </c>
      <c r="BB488" s="30">
        <f>IFERROR(SUMIFS(Sales!$Q$4:$Q$2834,Sales!$B$4:$B$2834,$B488,Sales!$G$4:$G$2834,$D488),"")</f>
        <v>7884794</v>
      </c>
      <c r="BC488" s="30">
        <f t="shared" si="239"/>
        <v>18676578</v>
      </c>
      <c r="BD488" s="33"/>
      <c r="BE488" s="35">
        <f t="shared" si="240"/>
        <v>2.1228756491732999E-3</v>
      </c>
      <c r="BF488" s="35">
        <f t="shared" si="241"/>
        <v>6.835907150173598E-3</v>
      </c>
      <c r="BG488" s="35">
        <f t="shared" si="242"/>
        <v>0</v>
      </c>
      <c r="BH488" s="35">
        <f t="shared" si="243"/>
        <v>2.3990878307578612E-3</v>
      </c>
      <c r="BJ488" s="31">
        <f>IFERROR(SUMIFS(Sales!$J$4:$J$2834,Sales!$B$4:$B$2834,$B488,Sales!$G$4:$G$2834,$D488),"")</f>
        <v>607906.80000000005</v>
      </c>
      <c r="BK488" s="31">
        <f>IFERROR(SUMIFS(Sales!$M$4:$M$2834,Sales!$B$4:$B$2834,$B488,Sales!$G$4:$G$2834,$D488),"")</f>
        <v>353075.8</v>
      </c>
      <c r="BL488" s="31">
        <f>IFERROR(SUMIFS(Sales!$P$4:$P$2834,Sales!$B$4:$B$2834,$B488,Sales!$G$4:$G$2834,$D488),"")</f>
        <v>369344.4</v>
      </c>
      <c r="BM488" s="31">
        <f t="shared" si="244"/>
        <v>1330327</v>
      </c>
      <c r="BP488" s="36">
        <f t="shared" si="245"/>
        <v>0.88497610502880841</v>
      </c>
      <c r="BQ488" s="36">
        <f t="shared" si="246"/>
        <v>0.11502389497119153</v>
      </c>
      <c r="BR488" s="36">
        <f t="shared" si="247"/>
        <v>0.89220347882616713</v>
      </c>
      <c r="BS488" s="36">
        <f t="shared" si="248"/>
        <v>0.10779652117383298</v>
      </c>
      <c r="BV488" s="38">
        <f t="shared" ref="BV488:BV489" si="249">IFERROR((G488+H488)/$BV$3,"")</f>
        <v>3.0080337503892614E-3</v>
      </c>
      <c r="BW488" s="37">
        <f t="shared" ref="BW488:BW489" si="250">IFERROR(BR488*BV488,"")</f>
        <v>2.6837781765238215E-3</v>
      </c>
      <c r="BX488" s="37">
        <f t="shared" ref="BX488:BX489" si="251">IFERROR(BS488*BV488,"")</f>
        <v>3.2425557386544027E-4</v>
      </c>
      <c r="CB488" s="38">
        <f t="shared" ref="CB488:CB489" si="252">IFERROR((F488)/$CB$3,"")</f>
        <v>1.3071646103201262E-3</v>
      </c>
      <c r="CC488" s="37">
        <f t="shared" ref="CC488:CC489" si="253">IFERROR(BP488*CB488,"")</f>
        <v>1.1568094454726054E-3</v>
      </c>
      <c r="CD488" s="37">
        <f t="shared" ref="CD488:CD489" si="254">IFERROR(BQ488*CB488,"")</f>
        <v>1.5035516484752072E-4</v>
      </c>
    </row>
    <row r="489" spans="1:82" x14ac:dyDescent="0.35">
      <c r="A489" s="8">
        <v>2020</v>
      </c>
      <c r="B489" s="9">
        <v>56146</v>
      </c>
      <c r="C489" s="10" t="s">
        <v>662</v>
      </c>
      <c r="D489" s="10" t="s">
        <v>157</v>
      </c>
      <c r="E489" s="10" t="s">
        <v>158</v>
      </c>
      <c r="F489" s="11">
        <v>8196</v>
      </c>
      <c r="G489" s="11">
        <v>9763</v>
      </c>
      <c r="H489" s="11"/>
      <c r="I489" s="11" t="s">
        <v>25</v>
      </c>
      <c r="J489" s="11">
        <v>17959</v>
      </c>
      <c r="K489" s="12">
        <v>1.51</v>
      </c>
      <c r="L489" s="12">
        <v>2.1</v>
      </c>
      <c r="M489" s="12" t="s">
        <v>25</v>
      </c>
      <c r="N489" s="12" t="s">
        <v>25</v>
      </c>
      <c r="O489" s="12">
        <v>3.61</v>
      </c>
      <c r="P489" s="13">
        <v>66397</v>
      </c>
      <c r="Q489" s="13">
        <v>188813</v>
      </c>
      <c r="R489" s="13" t="s">
        <v>25</v>
      </c>
      <c r="S489" s="13" t="s">
        <v>25</v>
      </c>
      <c r="T489" s="13">
        <v>255210</v>
      </c>
      <c r="U489" s="14">
        <v>1.51</v>
      </c>
      <c r="V489" s="14">
        <v>2.1</v>
      </c>
      <c r="W489" s="14" t="s">
        <v>25</v>
      </c>
      <c r="X489" s="14" t="s">
        <v>25</v>
      </c>
      <c r="Y489" s="14">
        <v>3.61</v>
      </c>
      <c r="Z489" s="11">
        <v>448.16399999999999</v>
      </c>
      <c r="AA489" s="11">
        <v>1920.57</v>
      </c>
      <c r="AB489" s="11"/>
      <c r="AC489" s="11" t="s">
        <v>25</v>
      </c>
      <c r="AD489" s="11">
        <v>2368.7339999999999</v>
      </c>
      <c r="AE489" s="11">
        <v>1869.181</v>
      </c>
      <c r="AF489" s="11">
        <v>2554.3969999999999</v>
      </c>
      <c r="AG489" s="11"/>
      <c r="AH489" s="11" t="s">
        <v>25</v>
      </c>
      <c r="AI489" s="11">
        <v>4423.5780000000004</v>
      </c>
      <c r="AJ489" s="13">
        <v>448.16399999999999</v>
      </c>
      <c r="AK489" s="13">
        <v>1920.57</v>
      </c>
      <c r="AL489" s="13" t="s">
        <v>25</v>
      </c>
      <c r="AM489" s="13" t="s">
        <v>25</v>
      </c>
      <c r="AN489" s="13">
        <v>2368.7339999999999</v>
      </c>
      <c r="AO489" s="13">
        <v>1869.181</v>
      </c>
      <c r="AP489" s="13">
        <v>2554.3969999999999</v>
      </c>
      <c r="AQ489" s="13" t="s">
        <v>25</v>
      </c>
      <c r="AR489" s="13" t="s">
        <v>25</v>
      </c>
      <c r="AS489" s="13">
        <v>4423.5780000000004</v>
      </c>
      <c r="AT489" s="15">
        <v>8.1</v>
      </c>
      <c r="AU489" s="15">
        <v>19.34</v>
      </c>
      <c r="AV489" s="15" t="s">
        <v>25</v>
      </c>
      <c r="AW489" s="15" t="s">
        <v>25</v>
      </c>
      <c r="AX489" s="10" t="s">
        <v>663</v>
      </c>
      <c r="AY489" s="10" t="str">
        <f>IFERROR(VLOOKUP(B489,Sales!$B$4:$H$2834,7,FALSE),"Not Found")</f>
        <v>Investor Owned</v>
      </c>
      <c r="AZ489" s="30">
        <f>IFERROR(SUMIFS(Sales!$K$4:$K$2834,Sales!$B$4:$B$2834,$B489,Sales!$G$4:$G$2834,$D489),"")</f>
        <v>640415</v>
      </c>
      <c r="BA489" s="30">
        <f>IFERROR(SUMIFS(Sales!$N$4:$N$2834,Sales!$B$4:$B$2834,$B489,Sales!$G$4:$G$2834,$D489),"")</f>
        <v>856213</v>
      </c>
      <c r="BB489" s="30">
        <f>IFERROR(SUMIFS(Sales!$Q$4:$Q$2834,Sales!$B$4:$B$2834,$B489,Sales!$G$4:$G$2834,$D489),"")</f>
        <v>414999</v>
      </c>
      <c r="BC489" s="30">
        <f t="shared" si="239"/>
        <v>1911627</v>
      </c>
      <c r="BD489" s="33"/>
      <c r="BE489" s="35">
        <f t="shared" si="240"/>
        <v>1.2797951328435468E-2</v>
      </c>
      <c r="BF489" s="35">
        <f t="shared" si="241"/>
        <v>1.1402536518366341E-2</v>
      </c>
      <c r="BG489" s="35">
        <f t="shared" si="242"/>
        <v>0</v>
      </c>
      <c r="BH489" s="35">
        <f t="shared" si="243"/>
        <v>9.3946151628952722E-3</v>
      </c>
      <c r="BJ489" s="31">
        <f>IFERROR(SUMIFS(Sales!$J$4:$J$2834,Sales!$B$4:$B$2834,$B489,Sales!$G$4:$G$2834,$D489),"")</f>
        <v>105029</v>
      </c>
      <c r="BK489" s="31">
        <f>IFERROR(SUMIFS(Sales!$M$4:$M$2834,Sales!$B$4:$B$2834,$B489,Sales!$G$4:$G$2834,$D489),"")</f>
        <v>98980</v>
      </c>
      <c r="BL489" s="31">
        <f>IFERROR(SUMIFS(Sales!$P$4:$P$2834,Sales!$B$4:$B$2834,$B489,Sales!$G$4:$G$2834,$D489),"")</f>
        <v>37182</v>
      </c>
      <c r="BM489" s="31">
        <f t="shared" si="244"/>
        <v>241191</v>
      </c>
      <c r="BP489" s="36">
        <f t="shared" si="245"/>
        <v>0.19339545902746461</v>
      </c>
      <c r="BQ489" s="36">
        <f t="shared" si="246"/>
        <v>0.80660454097253531</v>
      </c>
      <c r="BR489" s="36">
        <f t="shared" si="247"/>
        <v>0.42918081854011442</v>
      </c>
      <c r="BS489" s="36">
        <f t="shared" si="248"/>
        <v>0.57081918145988564</v>
      </c>
      <c r="BV489" s="38">
        <f t="shared" si="249"/>
        <v>9.2466171190181594E-4</v>
      </c>
      <c r="BW489" s="37">
        <f t="shared" si="250"/>
        <v>3.968470703867248E-4</v>
      </c>
      <c r="BX489" s="37">
        <f t="shared" si="251"/>
        <v>5.278146415150912E-4</v>
      </c>
      <c r="CB489" s="38">
        <f t="shared" si="252"/>
        <v>8.211760009810829E-4</v>
      </c>
      <c r="CC489" s="37">
        <f t="shared" si="253"/>
        <v>1.5881170965207424E-4</v>
      </c>
      <c r="CD489" s="37">
        <f t="shared" si="254"/>
        <v>6.6236429132900858E-4</v>
      </c>
    </row>
    <row r="490" spans="1:82" x14ac:dyDescent="0.35">
      <c r="A490" s="8">
        <v>2020</v>
      </c>
      <c r="B490" s="9">
        <v>56692</v>
      </c>
      <c r="C490" s="10" t="s">
        <v>664</v>
      </c>
      <c r="D490" s="10" t="s">
        <v>32</v>
      </c>
      <c r="E490" s="10" t="s">
        <v>33</v>
      </c>
      <c r="F490" s="11">
        <v>295.40899999999999</v>
      </c>
      <c r="G490" s="11">
        <v>1783.8679999999999</v>
      </c>
      <c r="H490" s="11">
        <v>410.613</v>
      </c>
      <c r="I490" s="11">
        <v>0</v>
      </c>
      <c r="J490" s="11">
        <v>2489.89</v>
      </c>
      <c r="K490" s="12">
        <v>6.0000000000000001E-3</v>
      </c>
      <c r="L490" s="12">
        <v>0.10299999999999999</v>
      </c>
      <c r="M490" s="12">
        <v>8.0000000000000002E-3</v>
      </c>
      <c r="N490" s="12">
        <v>0</v>
      </c>
      <c r="O490" s="12">
        <v>0.11700000000000001</v>
      </c>
      <c r="P490" s="13">
        <v>1258.317</v>
      </c>
      <c r="Q490" s="13">
        <v>13734.227000000001</v>
      </c>
      <c r="R490" s="13">
        <v>2342.4140000000002</v>
      </c>
      <c r="S490" s="13">
        <v>0</v>
      </c>
      <c r="T490" s="13">
        <v>17334.957999999999</v>
      </c>
      <c r="U490" s="14">
        <v>6.0000000000000001E-3</v>
      </c>
      <c r="V490" s="14">
        <v>0.10299999999999999</v>
      </c>
      <c r="W490" s="14">
        <v>8.0000000000000002E-3</v>
      </c>
      <c r="X490" s="14">
        <v>0</v>
      </c>
      <c r="Y490" s="14">
        <v>0.11700000000000001</v>
      </c>
      <c r="Z490" s="11">
        <v>158.63200000000001</v>
      </c>
      <c r="AA490" s="11">
        <v>297.80099999999999</v>
      </c>
      <c r="AB490" s="11">
        <v>30.427</v>
      </c>
      <c r="AC490" s="11">
        <v>0</v>
      </c>
      <c r="AD490" s="11">
        <v>486.86</v>
      </c>
      <c r="AE490" s="11">
        <v>572.25099999999998</v>
      </c>
      <c r="AF490" s="11">
        <v>484.48</v>
      </c>
      <c r="AG490" s="11">
        <v>410.28800000000001</v>
      </c>
      <c r="AH490" s="11">
        <v>0</v>
      </c>
      <c r="AI490" s="11">
        <v>1467.019</v>
      </c>
      <c r="AJ490" s="13">
        <v>158.63200000000001</v>
      </c>
      <c r="AK490" s="13">
        <v>297.80099999999999</v>
      </c>
      <c r="AL490" s="13">
        <v>30.427</v>
      </c>
      <c r="AM490" s="13">
        <v>0</v>
      </c>
      <c r="AN490" s="13">
        <v>486.86</v>
      </c>
      <c r="AO490" s="13">
        <v>838.97400000000005</v>
      </c>
      <c r="AP490" s="13">
        <v>860.62800000000004</v>
      </c>
      <c r="AQ490" s="13">
        <v>665.81299999999999</v>
      </c>
      <c r="AR490" s="13">
        <v>0</v>
      </c>
      <c r="AS490" s="13">
        <v>2365.415</v>
      </c>
      <c r="AT490" s="15">
        <v>1.31</v>
      </c>
      <c r="AU490" s="15">
        <v>11.94</v>
      </c>
      <c r="AV490" s="15">
        <v>9</v>
      </c>
      <c r="AW490" s="15">
        <v>0</v>
      </c>
      <c r="AX490" s="10" t="s">
        <v>6</v>
      </c>
      <c r="AY490" s="10" t="str">
        <f>IFERROR(VLOOKUP(B490,Sales!$B$4:$H$2834,7,FALSE),"Not Found")</f>
        <v>Community Choice Aggregator</v>
      </c>
      <c r="AZ490" s="30">
        <f>IFERROR(SUMIFS(Sales!$K$4:$K$2834,Sales!$B$4:$B$2834,$B490,Sales!$G$4:$G$2834,$D490),"")</f>
        <v>2698838</v>
      </c>
      <c r="BA490" s="30">
        <f>IFERROR(SUMIFS(Sales!$N$4:$N$2834,Sales!$B$4:$B$2834,$B490,Sales!$G$4:$G$2834,$D490),"")</f>
        <v>2559920</v>
      </c>
      <c r="BB490" s="30">
        <f>IFERROR(SUMIFS(Sales!$Q$4:$Q$2834,Sales!$B$4:$B$2834,$B490,Sales!$G$4:$G$2834,$D490),"")</f>
        <v>0</v>
      </c>
      <c r="BC490" s="30">
        <f t="shared" si="239"/>
        <v>5258758</v>
      </c>
      <c r="BD490" s="33"/>
      <c r="BE490" s="35">
        <f t="shared" si="240"/>
        <v>1.0945784815539132E-4</v>
      </c>
      <c r="BF490" s="35">
        <f t="shared" si="241"/>
        <v>6.9684521391293476E-4</v>
      </c>
      <c r="BG490" s="35" t="str">
        <f t="shared" si="242"/>
        <v/>
      </c>
      <c r="BH490" s="35">
        <f t="shared" si="243"/>
        <v>4.7347491555990977E-4</v>
      </c>
      <c r="BJ490" s="31">
        <f>IFERROR(SUMIFS(Sales!$J$4:$J$2834,Sales!$B$4:$B$2834,$B490,Sales!$G$4:$G$2834,$D490),"")</f>
        <v>232955.5</v>
      </c>
      <c r="BK490" s="31">
        <f>IFERROR(SUMIFS(Sales!$M$4:$M$2834,Sales!$B$4:$B$2834,$B490,Sales!$G$4:$G$2834,$D490),"")</f>
        <v>206534.2</v>
      </c>
      <c r="BL490" s="31">
        <f>IFERROR(SUMIFS(Sales!$P$4:$P$2834,Sales!$B$4:$B$2834,$B490,Sales!$G$4:$G$2834,$D490),"")</f>
        <v>0</v>
      </c>
      <c r="BM490" s="31">
        <f t="shared" si="244"/>
        <v>439489.7</v>
      </c>
      <c r="BP490" s="36">
        <f t="shared" si="245"/>
        <v>0.21704157847425648</v>
      </c>
      <c r="BQ490" s="36">
        <f t="shared" si="246"/>
        <v>0.78295842152574346</v>
      </c>
      <c r="BR490" s="36">
        <f t="shared" si="247"/>
        <v>0.26838027270735143</v>
      </c>
      <c r="BS490" s="36">
        <f t="shared" si="248"/>
        <v>0.73161972729264846</v>
      </c>
    </row>
    <row r="491" spans="1:82" x14ac:dyDescent="0.35">
      <c r="A491" s="8">
        <v>2020</v>
      </c>
      <c r="B491" s="9">
        <v>56697</v>
      </c>
      <c r="C491" s="10" t="s">
        <v>665</v>
      </c>
      <c r="D491" s="10" t="s">
        <v>163</v>
      </c>
      <c r="E491" s="10" t="s">
        <v>36</v>
      </c>
      <c r="F491" s="11">
        <v>124892</v>
      </c>
      <c r="G491" s="11">
        <v>244956</v>
      </c>
      <c r="H491" s="11"/>
      <c r="I491" s="11" t="s">
        <v>25</v>
      </c>
      <c r="J491" s="11">
        <v>369848</v>
      </c>
      <c r="K491" s="12">
        <v>19.82</v>
      </c>
      <c r="L491" s="12">
        <v>35.229999999999997</v>
      </c>
      <c r="M491" s="12" t="s">
        <v>25</v>
      </c>
      <c r="N491" s="12" t="s">
        <v>25</v>
      </c>
      <c r="O491" s="12">
        <v>55.05</v>
      </c>
      <c r="P491" s="13">
        <v>1127877</v>
      </c>
      <c r="Q491" s="13">
        <v>3009032</v>
      </c>
      <c r="R491" s="13" t="s">
        <v>25</v>
      </c>
      <c r="S491" s="13" t="s">
        <v>25</v>
      </c>
      <c r="T491" s="13">
        <v>4136909</v>
      </c>
      <c r="U491" s="14">
        <v>19.82</v>
      </c>
      <c r="V491" s="14">
        <v>35.229999999999997</v>
      </c>
      <c r="W491" s="14" t="s">
        <v>25</v>
      </c>
      <c r="X491" s="14" t="s">
        <v>25</v>
      </c>
      <c r="Y491" s="14">
        <v>55.05</v>
      </c>
      <c r="Z491" s="11">
        <v>17250.617999999999</v>
      </c>
      <c r="AA491" s="11">
        <v>37790.983</v>
      </c>
      <c r="AB491" s="11"/>
      <c r="AC491" s="11" t="s">
        <v>25</v>
      </c>
      <c r="AD491" s="11">
        <v>55041.601000000002</v>
      </c>
      <c r="AE491" s="11">
        <v>23492.865000000002</v>
      </c>
      <c r="AF491" s="11">
        <v>19768.47</v>
      </c>
      <c r="AG491" s="11"/>
      <c r="AH491" s="11" t="s">
        <v>25</v>
      </c>
      <c r="AI491" s="11">
        <v>43261.334999999999</v>
      </c>
      <c r="AJ491" s="13">
        <v>17250.617999999999</v>
      </c>
      <c r="AK491" s="13">
        <v>37790.983</v>
      </c>
      <c r="AL491" s="13" t="s">
        <v>25</v>
      </c>
      <c r="AM491" s="13" t="s">
        <v>25</v>
      </c>
      <c r="AN491" s="13">
        <v>55041.601000000002</v>
      </c>
      <c r="AO491" s="13">
        <v>23492.865000000002</v>
      </c>
      <c r="AP491" s="13">
        <v>19768.47</v>
      </c>
      <c r="AQ491" s="13" t="s">
        <v>25</v>
      </c>
      <c r="AR491" s="13" t="s">
        <v>25</v>
      </c>
      <c r="AS491" s="13">
        <v>43261.334999999999</v>
      </c>
      <c r="AT491" s="15">
        <v>10.3</v>
      </c>
      <c r="AU491" s="15">
        <v>13.2</v>
      </c>
      <c r="AV491" s="15" t="s">
        <v>25</v>
      </c>
      <c r="AW491" s="15" t="s">
        <v>25</v>
      </c>
      <c r="AX491" s="10" t="s">
        <v>6</v>
      </c>
      <c r="AY491" s="10" t="str">
        <f>IFERROR(VLOOKUP(B491,Sales!$B$4:$H$2834,7,FALSE),"Not Found")</f>
        <v>Investor Owned</v>
      </c>
      <c r="AZ491" s="30">
        <f>IFERROR(SUMIFS(Sales!$K$4:$K$2834,Sales!$B$4:$B$2834,$B491,Sales!$G$4:$G$2834,$D491),"")</f>
        <v>11443164</v>
      </c>
      <c r="BA491" s="30">
        <f>IFERROR(SUMIFS(Sales!$N$4:$N$2834,Sales!$B$4:$B$2834,$B491,Sales!$G$4:$G$2834,$D491),"")</f>
        <v>11704002</v>
      </c>
      <c r="BB491" s="30">
        <f>IFERROR(SUMIFS(Sales!$Q$4:$Q$2834,Sales!$B$4:$B$2834,$B491,Sales!$G$4:$G$2834,$D491),"")</f>
        <v>10674465</v>
      </c>
      <c r="BC491" s="30">
        <f t="shared" si="239"/>
        <v>33821631</v>
      </c>
      <c r="BD491" s="33"/>
      <c r="BE491" s="35">
        <f t="shared" si="240"/>
        <v>1.0914114313139269E-2</v>
      </c>
      <c r="BF491" s="35">
        <f t="shared" si="241"/>
        <v>2.0929251379143646E-2</v>
      </c>
      <c r="BG491" s="35">
        <f t="shared" si="242"/>
        <v>0</v>
      </c>
      <c r="BH491" s="35">
        <f t="shared" si="243"/>
        <v>1.0935250284056378E-2</v>
      </c>
      <c r="BJ491" s="31">
        <f>IFERROR(SUMIFS(Sales!$J$4:$J$2834,Sales!$B$4:$B$2834,$B491,Sales!$G$4:$G$2834,$D491),"")</f>
        <v>860876.3</v>
      </c>
      <c r="BK491" s="31">
        <f>IFERROR(SUMIFS(Sales!$M$4:$M$2834,Sales!$B$4:$B$2834,$B491,Sales!$G$4:$G$2834,$D491),"")</f>
        <v>509582.7</v>
      </c>
      <c r="BL491" s="31">
        <f>IFERROR(SUMIFS(Sales!$P$4:$P$2834,Sales!$B$4:$B$2834,$B491,Sales!$G$4:$G$2834,$D491),"")</f>
        <v>123937.4</v>
      </c>
      <c r="BM491" s="31">
        <f t="shared" si="244"/>
        <v>1494396.4</v>
      </c>
      <c r="BP491" s="36">
        <f t="shared" si="245"/>
        <v>0.42339576123131151</v>
      </c>
      <c r="BQ491" s="36">
        <f t="shared" si="246"/>
        <v>0.57660423876868849</v>
      </c>
      <c r="BR491" s="36">
        <f t="shared" si="247"/>
        <v>0.65655563127050565</v>
      </c>
      <c r="BS491" s="36">
        <f t="shared" si="248"/>
        <v>0.34344436872949435</v>
      </c>
      <c r="BV491" s="38">
        <f>IFERROR((G491+H491)/$BV$3,"")</f>
        <v>2.3199983027821492E-2</v>
      </c>
      <c r="BW491" s="37">
        <f>IFERROR(BR491*BV491,"")</f>
        <v>1.5232079502296356E-2</v>
      </c>
      <c r="BX491" s="37">
        <f>IFERROR(BS491*BV491,"")</f>
        <v>7.9679035255251357E-3</v>
      </c>
      <c r="CB491" s="38">
        <f>IFERROR((F491)/$CB$3,"")</f>
        <v>1.2513215362924525E-2</v>
      </c>
      <c r="CC491" s="37">
        <f>IFERROR(BP491*CB491,"")</f>
        <v>5.2980423440367715E-3</v>
      </c>
      <c r="CD491" s="37">
        <f>IFERROR(BQ491*CB491,"")</f>
        <v>7.2151730188877534E-3</v>
      </c>
    </row>
    <row r="492" spans="1:82" x14ac:dyDescent="0.35">
      <c r="A492" s="8">
        <v>2020</v>
      </c>
      <c r="B492" s="9">
        <v>57156</v>
      </c>
      <c r="C492" s="10" t="s">
        <v>666</v>
      </c>
      <c r="D492" s="10" t="s">
        <v>122</v>
      </c>
      <c r="E492" s="10" t="s">
        <v>123</v>
      </c>
      <c r="F492" s="11">
        <v>23217.599999999999</v>
      </c>
      <c r="G492" s="11">
        <v>523969.17</v>
      </c>
      <c r="H492" s="11">
        <v>213009.13</v>
      </c>
      <c r="I492" s="11" t="s">
        <v>25</v>
      </c>
      <c r="J492" s="11">
        <v>760195.9</v>
      </c>
      <c r="K492" s="12">
        <v>0.2</v>
      </c>
      <c r="L492" s="12">
        <v>26.8</v>
      </c>
      <c r="M492" s="12">
        <v>24.6</v>
      </c>
      <c r="N492" s="12" t="s">
        <v>25</v>
      </c>
      <c r="O492" s="12">
        <v>51.6</v>
      </c>
      <c r="P492" s="13">
        <v>348264.05</v>
      </c>
      <c r="Q492" s="13">
        <v>7859537.6200000001</v>
      </c>
      <c r="R492" s="13">
        <v>3195137.02</v>
      </c>
      <c r="S492" s="13" t="s">
        <v>25</v>
      </c>
      <c r="T492" s="13">
        <v>11402938.689999999</v>
      </c>
      <c r="U492" s="14">
        <v>0.2</v>
      </c>
      <c r="V492" s="14">
        <v>26.8</v>
      </c>
      <c r="W492" s="14">
        <v>24.6</v>
      </c>
      <c r="X492" s="14" t="s">
        <v>25</v>
      </c>
      <c r="Y492" s="14">
        <v>51.6</v>
      </c>
      <c r="Z492" s="11">
        <v>57902.14</v>
      </c>
      <c r="AA492" s="11">
        <v>43945.37</v>
      </c>
      <c r="AB492" s="11">
        <v>13172.16</v>
      </c>
      <c r="AC492" s="11" t="s">
        <v>25</v>
      </c>
      <c r="AD492" s="11">
        <v>115019.67</v>
      </c>
      <c r="AE492" s="11">
        <v>31824.74</v>
      </c>
      <c r="AF492" s="11">
        <v>22635.5</v>
      </c>
      <c r="AG492" s="11">
        <v>8331.8700000000008</v>
      </c>
      <c r="AH492" s="11" t="s">
        <v>25</v>
      </c>
      <c r="AI492" s="11">
        <v>62792.11</v>
      </c>
      <c r="AJ492" s="13">
        <v>57902.14</v>
      </c>
      <c r="AK492" s="13">
        <v>43945.37</v>
      </c>
      <c r="AL492" s="13">
        <v>13172.16</v>
      </c>
      <c r="AM492" s="13" t="s">
        <v>25</v>
      </c>
      <c r="AN492" s="13">
        <v>115019.67</v>
      </c>
      <c r="AO492" s="13">
        <v>31824.74</v>
      </c>
      <c r="AP492" s="13">
        <v>22635.5</v>
      </c>
      <c r="AQ492" s="13">
        <v>8331.8700000000008</v>
      </c>
      <c r="AR492" s="13" t="s">
        <v>25</v>
      </c>
      <c r="AS492" s="13">
        <v>62792.11</v>
      </c>
      <c r="AT492" s="15" t="s">
        <v>25</v>
      </c>
      <c r="AU492" s="15" t="s">
        <v>25</v>
      </c>
      <c r="AV492" s="15" t="s">
        <v>25</v>
      </c>
      <c r="AW492" s="15" t="s">
        <v>25</v>
      </c>
      <c r="AX492" s="10" t="s">
        <v>6</v>
      </c>
      <c r="AY492" s="10" t="str">
        <f>IFERROR(VLOOKUP(B492,Sales!$B$4:$H$2834,7,FALSE),"Not Found")</f>
        <v>Not Found</v>
      </c>
      <c r="AZ492" s="30">
        <f>IFERROR(SUMIFS(Sales!$K$4:$K$2834,Sales!$B$4:$B$2834,$B492,Sales!$G$4:$G$2834,$D492),"")</f>
        <v>0</v>
      </c>
      <c r="BA492" s="30">
        <f>IFERROR(SUMIFS(Sales!$N$4:$N$2834,Sales!$B$4:$B$2834,$B492,Sales!$G$4:$G$2834,$D492),"")</f>
        <v>0</v>
      </c>
      <c r="BB492" s="30">
        <f>IFERROR(SUMIFS(Sales!$Q$4:$Q$2834,Sales!$B$4:$B$2834,$B492,Sales!$G$4:$G$2834,$D492),"")</f>
        <v>0</v>
      </c>
      <c r="BC492" s="30">
        <f t="shared" si="239"/>
        <v>0</v>
      </c>
      <c r="BD492" s="33"/>
      <c r="BE492" s="35" t="str">
        <f t="shared" si="240"/>
        <v/>
      </c>
      <c r="BF492" s="35" t="str">
        <f t="shared" si="241"/>
        <v/>
      </c>
      <c r="BG492" s="35" t="str">
        <f t="shared" si="242"/>
        <v/>
      </c>
      <c r="BH492" s="35" t="str">
        <f t="shared" si="243"/>
        <v/>
      </c>
      <c r="BJ492" s="31">
        <f>IFERROR(SUMIFS(Sales!$J$4:$J$2834,Sales!$B$4:$B$2834,$B492,Sales!$G$4:$G$2834,$D492),"")</f>
        <v>0</v>
      </c>
      <c r="BK492" s="31">
        <f>IFERROR(SUMIFS(Sales!$M$4:$M$2834,Sales!$B$4:$B$2834,$B492,Sales!$G$4:$G$2834,$D492),"")</f>
        <v>0</v>
      </c>
      <c r="BL492" s="31">
        <f>IFERROR(SUMIFS(Sales!$P$4:$P$2834,Sales!$B$4:$B$2834,$B492,Sales!$G$4:$G$2834,$D492),"")</f>
        <v>0</v>
      </c>
      <c r="BM492" s="31">
        <f t="shared" si="244"/>
        <v>0</v>
      </c>
      <c r="BP492" s="36">
        <f t="shared" si="245"/>
        <v>0.64531542833095279</v>
      </c>
      <c r="BQ492" s="36">
        <f t="shared" si="246"/>
        <v>0.35468457166904721</v>
      </c>
      <c r="BR492" s="36">
        <f t="shared" si="247"/>
        <v>0.64843724633847577</v>
      </c>
      <c r="BS492" s="36">
        <f t="shared" si="248"/>
        <v>0.35156275366152434</v>
      </c>
    </row>
    <row r="493" spans="1:82" x14ac:dyDescent="0.35">
      <c r="A493" s="8">
        <v>2020</v>
      </c>
      <c r="B493" s="9">
        <v>57201</v>
      </c>
      <c r="C493" s="10" t="s">
        <v>667</v>
      </c>
      <c r="D493" s="10" t="s">
        <v>116</v>
      </c>
      <c r="E493" s="10" t="s">
        <v>668</v>
      </c>
      <c r="F493" s="11">
        <v>69884</v>
      </c>
      <c r="G493" s="11">
        <v>143174</v>
      </c>
      <c r="H493" s="11">
        <v>139703</v>
      </c>
      <c r="I493" s="11" t="s">
        <v>25</v>
      </c>
      <c r="J493" s="11">
        <v>352761</v>
      </c>
      <c r="K493" s="12">
        <v>14</v>
      </c>
      <c r="L493" s="12">
        <v>22</v>
      </c>
      <c r="M493" s="12">
        <v>19</v>
      </c>
      <c r="N493" s="12" t="s">
        <v>25</v>
      </c>
      <c r="O493" s="12">
        <v>55</v>
      </c>
      <c r="P493" s="13">
        <v>1063303</v>
      </c>
      <c r="Q493" s="13">
        <v>1805537</v>
      </c>
      <c r="R493" s="13">
        <v>1664976</v>
      </c>
      <c r="S493" s="13" t="s">
        <v>25</v>
      </c>
      <c r="T493" s="13">
        <v>4533816</v>
      </c>
      <c r="U493" s="14">
        <v>12</v>
      </c>
      <c r="V493" s="14">
        <v>19</v>
      </c>
      <c r="W493" s="14">
        <v>17</v>
      </c>
      <c r="X493" s="14" t="s">
        <v>25</v>
      </c>
      <c r="Y493" s="14">
        <v>48</v>
      </c>
      <c r="Z493" s="11">
        <v>22431</v>
      </c>
      <c r="AA493" s="11">
        <v>36165</v>
      </c>
      <c r="AB493" s="11">
        <v>21761</v>
      </c>
      <c r="AC493" s="11" t="s">
        <v>25</v>
      </c>
      <c r="AD493" s="11">
        <v>80357</v>
      </c>
      <c r="AE493" s="11">
        <v>18055</v>
      </c>
      <c r="AF493" s="11">
        <v>33121</v>
      </c>
      <c r="AG493" s="11">
        <v>15023</v>
      </c>
      <c r="AH493" s="11" t="s">
        <v>25</v>
      </c>
      <c r="AI493" s="11">
        <v>66199</v>
      </c>
      <c r="AJ493" s="13">
        <v>22431</v>
      </c>
      <c r="AK493" s="13">
        <v>36165</v>
      </c>
      <c r="AL493" s="13">
        <v>21761</v>
      </c>
      <c r="AM493" s="13" t="s">
        <v>25</v>
      </c>
      <c r="AN493" s="13">
        <v>80357</v>
      </c>
      <c r="AO493" s="13">
        <v>18055</v>
      </c>
      <c r="AP493" s="13">
        <v>33121</v>
      </c>
      <c r="AQ493" s="13">
        <v>15023</v>
      </c>
      <c r="AR493" s="13" t="s">
        <v>25</v>
      </c>
      <c r="AS493" s="13">
        <v>66199</v>
      </c>
      <c r="AT493" s="15">
        <v>15</v>
      </c>
      <c r="AU493" s="15">
        <v>13</v>
      </c>
      <c r="AV493" s="15">
        <v>12</v>
      </c>
      <c r="AW493" s="15" t="s">
        <v>25</v>
      </c>
      <c r="AX493" s="10" t="s">
        <v>669</v>
      </c>
      <c r="AY493" s="10" t="str">
        <f>IFERROR(VLOOKUP(B493,Sales!$B$4:$H$2834,7,FALSE),"Not Found")</f>
        <v>Not Found</v>
      </c>
      <c r="AZ493" s="30">
        <f>IFERROR(SUMIFS(Sales!$K$4:$K$2834,Sales!$B$4:$B$2834,$B493,Sales!$G$4:$G$2834,$D493),"")</f>
        <v>0</v>
      </c>
      <c r="BA493" s="30">
        <f>IFERROR(SUMIFS(Sales!$N$4:$N$2834,Sales!$B$4:$B$2834,$B493,Sales!$G$4:$G$2834,$D493),"")</f>
        <v>0</v>
      </c>
      <c r="BB493" s="30">
        <f>IFERROR(SUMIFS(Sales!$Q$4:$Q$2834,Sales!$B$4:$B$2834,$B493,Sales!$G$4:$G$2834,$D493),"")</f>
        <v>0</v>
      </c>
      <c r="BC493" s="30">
        <f t="shared" si="239"/>
        <v>0</v>
      </c>
      <c r="BD493" s="33"/>
      <c r="BE493" s="35" t="str">
        <f t="shared" si="240"/>
        <v/>
      </c>
      <c r="BF493" s="35" t="str">
        <f t="shared" si="241"/>
        <v/>
      </c>
      <c r="BG493" s="35" t="str">
        <f t="shared" si="242"/>
        <v/>
      </c>
      <c r="BH493" s="35" t="str">
        <f t="shared" si="243"/>
        <v/>
      </c>
      <c r="BJ493" s="31">
        <f>IFERROR(SUMIFS(Sales!$J$4:$J$2834,Sales!$B$4:$B$2834,$B493,Sales!$G$4:$G$2834,$D493),"")</f>
        <v>0</v>
      </c>
      <c r="BK493" s="31">
        <f>IFERROR(SUMIFS(Sales!$M$4:$M$2834,Sales!$B$4:$B$2834,$B493,Sales!$G$4:$G$2834,$D493),"")</f>
        <v>0</v>
      </c>
      <c r="BL493" s="31">
        <f>IFERROR(SUMIFS(Sales!$P$4:$P$2834,Sales!$B$4:$B$2834,$B493,Sales!$G$4:$G$2834,$D493),"")</f>
        <v>0</v>
      </c>
      <c r="BM493" s="31">
        <f t="shared" si="244"/>
        <v>0</v>
      </c>
      <c r="BP493" s="36">
        <f t="shared" si="245"/>
        <v>0.55404337301783335</v>
      </c>
      <c r="BQ493" s="36">
        <f t="shared" si="246"/>
        <v>0.44595662698216665</v>
      </c>
      <c r="BR493" s="36">
        <f t="shared" si="247"/>
        <v>0.54611105873479782</v>
      </c>
      <c r="BS493" s="36">
        <f t="shared" si="248"/>
        <v>0.45388894126520224</v>
      </c>
    </row>
    <row r="494" spans="1:82" x14ac:dyDescent="0.35">
      <c r="A494" s="8">
        <v>2020</v>
      </c>
      <c r="B494" s="9">
        <v>57346</v>
      </c>
      <c r="C494" s="10" t="s">
        <v>670</v>
      </c>
      <c r="D494" s="10" t="s">
        <v>671</v>
      </c>
      <c r="E494" s="10" t="s">
        <v>95</v>
      </c>
      <c r="F494" s="11">
        <v>82497.456000000006</v>
      </c>
      <c r="G494" s="11">
        <v>50432.578000000001</v>
      </c>
      <c r="H494" s="11" t="s">
        <v>25</v>
      </c>
      <c r="I494" s="11" t="s">
        <v>25</v>
      </c>
      <c r="J494" s="11">
        <v>132930.03400000001</v>
      </c>
      <c r="K494" s="12">
        <v>13.316000000000001</v>
      </c>
      <c r="L494" s="12">
        <v>8.5069999999999997</v>
      </c>
      <c r="M494" s="12" t="s">
        <v>25</v>
      </c>
      <c r="N494" s="12" t="s">
        <v>25</v>
      </c>
      <c r="O494" s="12">
        <v>21.823</v>
      </c>
      <c r="P494" s="13">
        <v>1000331.148</v>
      </c>
      <c r="Q494" s="13">
        <v>689132.38399999996</v>
      </c>
      <c r="R494" s="13" t="s">
        <v>25</v>
      </c>
      <c r="S494" s="13" t="s">
        <v>25</v>
      </c>
      <c r="T494" s="13">
        <v>1689463.5319999999</v>
      </c>
      <c r="U494" s="14">
        <v>13.316000000000001</v>
      </c>
      <c r="V494" s="14">
        <v>8.5069999999999997</v>
      </c>
      <c r="W494" s="14" t="s">
        <v>25</v>
      </c>
      <c r="X494" s="14" t="s">
        <v>25</v>
      </c>
      <c r="Y494" s="14">
        <v>21.823</v>
      </c>
      <c r="Z494" s="11">
        <v>17507.105</v>
      </c>
      <c r="AA494" s="11">
        <v>12324.197</v>
      </c>
      <c r="AB494" s="11" t="s">
        <v>25</v>
      </c>
      <c r="AC494" s="11" t="s">
        <v>25</v>
      </c>
      <c r="AD494" s="11">
        <v>29831.302</v>
      </c>
      <c r="AE494" s="11">
        <v>6460.884</v>
      </c>
      <c r="AF494" s="11">
        <v>3579.596</v>
      </c>
      <c r="AG494" s="11" t="s">
        <v>25</v>
      </c>
      <c r="AH494" s="11" t="s">
        <v>25</v>
      </c>
      <c r="AI494" s="11">
        <v>10040.48</v>
      </c>
      <c r="AJ494" s="13">
        <v>17507.105</v>
      </c>
      <c r="AK494" s="13">
        <v>12324.197</v>
      </c>
      <c r="AL494" s="13" t="s">
        <v>25</v>
      </c>
      <c r="AM494" s="13" t="s">
        <v>25</v>
      </c>
      <c r="AN494" s="13">
        <v>29831.302</v>
      </c>
      <c r="AO494" s="13">
        <v>6460.884</v>
      </c>
      <c r="AP494" s="13">
        <v>3579.596</v>
      </c>
      <c r="AQ494" s="13" t="s">
        <v>25</v>
      </c>
      <c r="AR494" s="13" t="s">
        <v>25</v>
      </c>
      <c r="AS494" s="13">
        <v>10040.48</v>
      </c>
      <c r="AT494" s="15">
        <v>12.125999999999999</v>
      </c>
      <c r="AU494" s="15">
        <v>13.664</v>
      </c>
      <c r="AV494" s="15" t="s">
        <v>25</v>
      </c>
      <c r="AW494" s="15" t="s">
        <v>25</v>
      </c>
      <c r="AX494" s="10" t="s">
        <v>672</v>
      </c>
      <c r="AY494" s="10" t="str">
        <f>IFERROR(VLOOKUP(B494,Sales!$B$4:$H$2834,7,FALSE),"Not Found")</f>
        <v>Not Found</v>
      </c>
      <c r="AZ494" s="30">
        <f>IFERROR(SUMIFS(Sales!$K$4:$K$2834,Sales!$B$4:$B$2834,$B494,Sales!$G$4:$G$2834,$D494),"")</f>
        <v>0</v>
      </c>
      <c r="BA494" s="30">
        <f>IFERROR(SUMIFS(Sales!$N$4:$N$2834,Sales!$B$4:$B$2834,$B494,Sales!$G$4:$G$2834,$D494),"")</f>
        <v>0</v>
      </c>
      <c r="BB494" s="30">
        <f>IFERROR(SUMIFS(Sales!$Q$4:$Q$2834,Sales!$B$4:$B$2834,$B494,Sales!$G$4:$G$2834,$D494),"")</f>
        <v>0</v>
      </c>
      <c r="BC494" s="30">
        <f t="shared" si="239"/>
        <v>0</v>
      </c>
      <c r="BD494" s="33"/>
      <c r="BE494" s="35" t="str">
        <f t="shared" si="240"/>
        <v/>
      </c>
      <c r="BF494" s="35" t="str">
        <f t="shared" si="241"/>
        <v/>
      </c>
      <c r="BG494" s="35" t="str">
        <f t="shared" si="242"/>
        <v/>
      </c>
      <c r="BH494" s="35" t="str">
        <f t="shared" si="243"/>
        <v/>
      </c>
      <c r="BJ494" s="31">
        <f>IFERROR(SUMIFS(Sales!$J$4:$J$2834,Sales!$B$4:$B$2834,$B494,Sales!$G$4:$G$2834,$D494),"")</f>
        <v>0</v>
      </c>
      <c r="BK494" s="31">
        <f>IFERROR(SUMIFS(Sales!$M$4:$M$2834,Sales!$B$4:$B$2834,$B494,Sales!$G$4:$G$2834,$D494),"")</f>
        <v>0</v>
      </c>
      <c r="BL494" s="31">
        <f>IFERROR(SUMIFS(Sales!$P$4:$P$2834,Sales!$B$4:$B$2834,$B494,Sales!$G$4:$G$2834,$D494),"")</f>
        <v>0</v>
      </c>
      <c r="BM494" s="31">
        <f t="shared" si="244"/>
        <v>0</v>
      </c>
      <c r="BP494" s="36">
        <f t="shared" si="245"/>
        <v>0.73043695906235595</v>
      </c>
      <c r="BQ494" s="36">
        <f t="shared" si="246"/>
        <v>0.26956304093764394</v>
      </c>
      <c r="BR494" s="36" t="str">
        <f t="shared" si="247"/>
        <v/>
      </c>
      <c r="BS494" s="36" t="str">
        <f t="shared" si="248"/>
        <v/>
      </c>
    </row>
    <row r="495" spans="1:82" x14ac:dyDescent="0.35">
      <c r="A495" s="8">
        <v>2020</v>
      </c>
      <c r="B495" s="9">
        <v>57347</v>
      </c>
      <c r="C495" s="10" t="s">
        <v>673</v>
      </c>
      <c r="D495" s="10" t="s">
        <v>105</v>
      </c>
      <c r="E495" s="10" t="s">
        <v>95</v>
      </c>
      <c r="F495" s="11">
        <v>31536</v>
      </c>
      <c r="G495" s="11">
        <v>62155</v>
      </c>
      <c r="H495" s="11" t="s">
        <v>25</v>
      </c>
      <c r="I495" s="11" t="s">
        <v>25</v>
      </c>
      <c r="J495" s="11">
        <v>93691</v>
      </c>
      <c r="K495" s="12">
        <v>2.448</v>
      </c>
      <c r="L495" s="12">
        <v>8.8040000000000003</v>
      </c>
      <c r="M495" s="12" t="s">
        <v>25</v>
      </c>
      <c r="N495" s="12" t="s">
        <v>25</v>
      </c>
      <c r="O495" s="12">
        <v>11.252000000000001</v>
      </c>
      <c r="P495" s="13">
        <v>345208.04</v>
      </c>
      <c r="Q495" s="13">
        <v>663071.55000000005</v>
      </c>
      <c r="R495" s="13" t="s">
        <v>25</v>
      </c>
      <c r="S495" s="13" t="s">
        <v>25</v>
      </c>
      <c r="T495" s="13">
        <v>1008279.59</v>
      </c>
      <c r="U495" s="14">
        <v>2.448</v>
      </c>
      <c r="V495" s="14">
        <v>8.8040000000000003</v>
      </c>
      <c r="W495" s="14" t="s">
        <v>25</v>
      </c>
      <c r="X495" s="14" t="s">
        <v>25</v>
      </c>
      <c r="Y495" s="14">
        <v>11.252000000000001</v>
      </c>
      <c r="Z495" s="11">
        <v>12881</v>
      </c>
      <c r="AA495" s="11">
        <v>9804</v>
      </c>
      <c r="AB495" s="11" t="s">
        <v>25</v>
      </c>
      <c r="AC495" s="11" t="s">
        <v>25</v>
      </c>
      <c r="AD495" s="11">
        <v>22685</v>
      </c>
      <c r="AE495" s="11">
        <v>7370</v>
      </c>
      <c r="AF495" s="11">
        <v>11378</v>
      </c>
      <c r="AG495" s="11" t="s">
        <v>25</v>
      </c>
      <c r="AH495" s="11" t="s">
        <v>25</v>
      </c>
      <c r="AI495" s="11">
        <v>18748</v>
      </c>
      <c r="AJ495" s="13">
        <v>12881</v>
      </c>
      <c r="AK495" s="13">
        <v>9804</v>
      </c>
      <c r="AL495" s="13" t="s">
        <v>25</v>
      </c>
      <c r="AM495" s="13" t="s">
        <v>25</v>
      </c>
      <c r="AN495" s="13">
        <v>22685</v>
      </c>
      <c r="AO495" s="13">
        <v>7370</v>
      </c>
      <c r="AP495" s="13">
        <v>11378</v>
      </c>
      <c r="AQ495" s="13" t="s">
        <v>25</v>
      </c>
      <c r="AR495" s="13" t="s">
        <v>25</v>
      </c>
      <c r="AS495" s="13">
        <v>18748</v>
      </c>
      <c r="AT495" s="15">
        <v>10.667999999999999</v>
      </c>
      <c r="AU495" s="15">
        <v>10.946999999999999</v>
      </c>
      <c r="AV495" s="15" t="s">
        <v>25</v>
      </c>
      <c r="AW495" s="15" t="s">
        <v>25</v>
      </c>
      <c r="AX495" s="10" t="s">
        <v>674</v>
      </c>
      <c r="AY495" s="10" t="str">
        <f>IFERROR(VLOOKUP(B495,Sales!$B$4:$H$2834,7,FALSE),"Not Found")</f>
        <v>Not Found</v>
      </c>
      <c r="AZ495" s="30">
        <f>IFERROR(SUMIFS(Sales!$K$4:$K$2834,Sales!$B$4:$B$2834,$B495,Sales!$G$4:$G$2834,$D495),"")</f>
        <v>0</v>
      </c>
      <c r="BA495" s="30">
        <f>IFERROR(SUMIFS(Sales!$N$4:$N$2834,Sales!$B$4:$B$2834,$B495,Sales!$G$4:$G$2834,$D495),"")</f>
        <v>0</v>
      </c>
      <c r="BB495" s="30">
        <f>IFERROR(SUMIFS(Sales!$Q$4:$Q$2834,Sales!$B$4:$B$2834,$B495,Sales!$G$4:$G$2834,$D495),"")</f>
        <v>0</v>
      </c>
      <c r="BC495" s="30">
        <f t="shared" si="239"/>
        <v>0</v>
      </c>
      <c r="BD495" s="33"/>
      <c r="BE495" s="35" t="str">
        <f t="shared" si="240"/>
        <v/>
      </c>
      <c r="BF495" s="35" t="str">
        <f t="shared" si="241"/>
        <v/>
      </c>
      <c r="BG495" s="35" t="str">
        <f t="shared" si="242"/>
        <v/>
      </c>
      <c r="BH495" s="35" t="str">
        <f t="shared" si="243"/>
        <v/>
      </c>
      <c r="BJ495" s="31">
        <f>IFERROR(SUMIFS(Sales!$J$4:$J$2834,Sales!$B$4:$B$2834,$B495,Sales!$G$4:$G$2834,$D495),"")</f>
        <v>0</v>
      </c>
      <c r="BK495" s="31">
        <f>IFERROR(SUMIFS(Sales!$M$4:$M$2834,Sales!$B$4:$B$2834,$B495,Sales!$G$4:$G$2834,$D495),"")</f>
        <v>0</v>
      </c>
      <c r="BL495" s="31">
        <f>IFERROR(SUMIFS(Sales!$P$4:$P$2834,Sales!$B$4:$B$2834,$B495,Sales!$G$4:$G$2834,$D495),"")</f>
        <v>0</v>
      </c>
      <c r="BM495" s="31">
        <f t="shared" si="244"/>
        <v>0</v>
      </c>
      <c r="BP495" s="36">
        <f t="shared" si="245"/>
        <v>0.63606735469853337</v>
      </c>
      <c r="BQ495" s="36">
        <f t="shared" si="246"/>
        <v>0.36393264530146657</v>
      </c>
      <c r="BR495" s="36" t="str">
        <f t="shared" si="247"/>
        <v/>
      </c>
      <c r="BS495" s="36" t="str">
        <f t="shared" si="248"/>
        <v/>
      </c>
    </row>
    <row r="496" spans="1:82" x14ac:dyDescent="0.35">
      <c r="A496" s="8">
        <v>2020</v>
      </c>
      <c r="B496" s="9">
        <v>57349</v>
      </c>
      <c r="C496" s="10" t="s">
        <v>675</v>
      </c>
      <c r="D496" s="10" t="s">
        <v>66</v>
      </c>
      <c r="E496" s="10" t="s">
        <v>36</v>
      </c>
      <c r="F496" s="11">
        <v>284040</v>
      </c>
      <c r="G496" s="11">
        <v>247656</v>
      </c>
      <c r="H496" s="11">
        <v>199135</v>
      </c>
      <c r="I496" s="11" t="s">
        <v>25</v>
      </c>
      <c r="J496" s="11">
        <v>730831</v>
      </c>
      <c r="K496" s="12">
        <v>37.299999999999997</v>
      </c>
      <c r="L496" s="12">
        <v>37.4</v>
      </c>
      <c r="M496" s="12">
        <v>26.3</v>
      </c>
      <c r="N496" s="12" t="s">
        <v>25</v>
      </c>
      <c r="O496" s="12">
        <v>101</v>
      </c>
      <c r="P496" s="13">
        <v>4643970</v>
      </c>
      <c r="Q496" s="13">
        <v>3589220</v>
      </c>
      <c r="R496" s="13">
        <v>3098672</v>
      </c>
      <c r="S496" s="13" t="s">
        <v>25</v>
      </c>
      <c r="T496" s="13">
        <v>11331862</v>
      </c>
      <c r="U496" s="14">
        <v>37.299999999999997</v>
      </c>
      <c r="V496" s="14">
        <v>37.4</v>
      </c>
      <c r="W496" s="14">
        <v>26.3</v>
      </c>
      <c r="X496" s="14" t="s">
        <v>25</v>
      </c>
      <c r="Y496" s="14">
        <v>101</v>
      </c>
      <c r="Z496" s="11">
        <v>24722</v>
      </c>
      <c r="AA496" s="11">
        <v>17601</v>
      </c>
      <c r="AB496" s="11">
        <v>13146</v>
      </c>
      <c r="AC496" s="11" t="s">
        <v>25</v>
      </c>
      <c r="AD496" s="11">
        <v>55469</v>
      </c>
      <c r="AE496" s="11">
        <v>14386</v>
      </c>
      <c r="AF496" s="11">
        <v>10674</v>
      </c>
      <c r="AG496" s="11">
        <v>8273</v>
      </c>
      <c r="AH496" s="11" t="s">
        <v>25</v>
      </c>
      <c r="AI496" s="11">
        <v>33333</v>
      </c>
      <c r="AJ496" s="13">
        <v>24722</v>
      </c>
      <c r="AK496" s="13">
        <v>17601</v>
      </c>
      <c r="AL496" s="13">
        <v>13146</v>
      </c>
      <c r="AM496" s="13" t="s">
        <v>25</v>
      </c>
      <c r="AN496" s="13">
        <v>55469</v>
      </c>
      <c r="AO496" s="13">
        <v>14386</v>
      </c>
      <c r="AP496" s="13">
        <v>10674</v>
      </c>
      <c r="AQ496" s="13">
        <v>8273</v>
      </c>
      <c r="AR496" s="13" t="s">
        <v>25</v>
      </c>
      <c r="AS496" s="13">
        <v>33333</v>
      </c>
      <c r="AT496" s="15">
        <v>16.350000000000001</v>
      </c>
      <c r="AU496" s="15">
        <v>14.493</v>
      </c>
      <c r="AV496" s="15">
        <v>15.561</v>
      </c>
      <c r="AW496" s="15" t="s">
        <v>25</v>
      </c>
      <c r="AX496" s="10" t="s">
        <v>676</v>
      </c>
      <c r="AY496" s="10" t="str">
        <f>IFERROR(VLOOKUP(B496,Sales!$B$4:$H$2834,7,FALSE),"Not Found")</f>
        <v>Not Found</v>
      </c>
      <c r="AZ496" s="30">
        <f>IFERROR(SUMIFS(Sales!$K$4:$K$2834,Sales!$B$4:$B$2834,$B496,Sales!$G$4:$G$2834,$D496),"")</f>
        <v>0</v>
      </c>
      <c r="BA496" s="30">
        <f>IFERROR(SUMIFS(Sales!$N$4:$N$2834,Sales!$B$4:$B$2834,$B496,Sales!$G$4:$G$2834,$D496),"")</f>
        <v>0</v>
      </c>
      <c r="BB496" s="30">
        <f>IFERROR(SUMIFS(Sales!$Q$4:$Q$2834,Sales!$B$4:$B$2834,$B496,Sales!$G$4:$G$2834,$D496),"")</f>
        <v>0</v>
      </c>
      <c r="BC496" s="30">
        <f t="shared" si="239"/>
        <v>0</v>
      </c>
      <c r="BD496" s="33"/>
      <c r="BE496" s="35" t="str">
        <f t="shared" si="240"/>
        <v/>
      </c>
      <c r="BF496" s="35" t="str">
        <f t="shared" si="241"/>
        <v/>
      </c>
      <c r="BG496" s="35" t="str">
        <f t="shared" si="242"/>
        <v/>
      </c>
      <c r="BH496" s="35" t="str">
        <f t="shared" si="243"/>
        <v/>
      </c>
      <c r="BJ496" s="31">
        <f>IFERROR(SUMIFS(Sales!$J$4:$J$2834,Sales!$B$4:$B$2834,$B496,Sales!$G$4:$G$2834,$D496),"")</f>
        <v>0</v>
      </c>
      <c r="BK496" s="31">
        <f>IFERROR(SUMIFS(Sales!$M$4:$M$2834,Sales!$B$4:$B$2834,$B496,Sales!$G$4:$G$2834,$D496),"")</f>
        <v>0</v>
      </c>
      <c r="BL496" s="31">
        <f>IFERROR(SUMIFS(Sales!$P$4:$P$2834,Sales!$B$4:$B$2834,$B496,Sales!$G$4:$G$2834,$D496),"")</f>
        <v>0</v>
      </c>
      <c r="BM496" s="31">
        <f t="shared" si="244"/>
        <v>0</v>
      </c>
      <c r="BP496" s="36">
        <f t="shared" si="245"/>
        <v>0.63214687531962765</v>
      </c>
      <c r="BQ496" s="36">
        <f t="shared" si="246"/>
        <v>0.36785312468037229</v>
      </c>
      <c r="BR496" s="36">
        <f t="shared" si="247"/>
        <v>0.61872660683382297</v>
      </c>
      <c r="BS496" s="36">
        <f t="shared" si="248"/>
        <v>0.38127339316617698</v>
      </c>
    </row>
    <row r="497" spans="1:82" x14ac:dyDescent="0.35">
      <c r="A497" s="8">
        <v>2020</v>
      </c>
      <c r="B497" s="9">
        <v>57483</v>
      </c>
      <c r="C497" s="10" t="s">
        <v>677</v>
      </c>
      <c r="D497" s="10" t="s">
        <v>32</v>
      </c>
      <c r="E497" s="10" t="s">
        <v>33</v>
      </c>
      <c r="F497" s="11">
        <v>429.4</v>
      </c>
      <c r="G497" s="11">
        <v>329.3</v>
      </c>
      <c r="H497" s="11"/>
      <c r="I497" s="11" t="s">
        <v>25</v>
      </c>
      <c r="J497" s="11">
        <v>758.7</v>
      </c>
      <c r="K497" s="12">
        <v>0.32400000000000001</v>
      </c>
      <c r="L497" s="12">
        <v>7.3999999999999996E-2</v>
      </c>
      <c r="M497" s="12" t="s">
        <v>25</v>
      </c>
      <c r="N497" s="12" t="s">
        <v>25</v>
      </c>
      <c r="O497" s="12">
        <v>0.39800000000000002</v>
      </c>
      <c r="P497" s="13">
        <v>4270.8999999999996</v>
      </c>
      <c r="Q497" s="13">
        <v>4643.1000000000004</v>
      </c>
      <c r="R497" s="13" t="s">
        <v>25</v>
      </c>
      <c r="S497" s="13" t="s">
        <v>25</v>
      </c>
      <c r="T497" s="13">
        <v>8914</v>
      </c>
      <c r="U497" s="14">
        <v>0.32400000000000001</v>
      </c>
      <c r="V497" s="14">
        <v>7.3999999999999996E-2</v>
      </c>
      <c r="W497" s="14" t="s">
        <v>25</v>
      </c>
      <c r="X497" s="14" t="s">
        <v>25</v>
      </c>
      <c r="Y497" s="14">
        <v>0.39800000000000002</v>
      </c>
      <c r="Z497" s="11">
        <v>66.507999999999996</v>
      </c>
      <c r="AA497" s="11">
        <v>19.295999999999999</v>
      </c>
      <c r="AB497" s="11"/>
      <c r="AC497" s="11" t="s">
        <v>25</v>
      </c>
      <c r="AD497" s="11">
        <v>85.804000000000002</v>
      </c>
      <c r="AE497" s="11">
        <v>113.69</v>
      </c>
      <c r="AF497" s="11">
        <v>38.218000000000004</v>
      </c>
      <c r="AG497" s="11"/>
      <c r="AH497" s="11" t="s">
        <v>25</v>
      </c>
      <c r="AI497" s="11">
        <v>151.90799999999999</v>
      </c>
      <c r="AJ497" s="13">
        <v>66.507999999999996</v>
      </c>
      <c r="AK497" s="13">
        <v>19.295999999999999</v>
      </c>
      <c r="AL497" s="13" t="s">
        <v>25</v>
      </c>
      <c r="AM497" s="13" t="s">
        <v>25</v>
      </c>
      <c r="AN497" s="13">
        <v>85.804000000000002</v>
      </c>
      <c r="AO497" s="13">
        <v>113.69</v>
      </c>
      <c r="AP497" s="13">
        <v>38.218000000000004</v>
      </c>
      <c r="AQ497" s="13" t="s">
        <v>25</v>
      </c>
      <c r="AR497" s="13" t="s">
        <v>25</v>
      </c>
      <c r="AS497" s="13">
        <v>151.90799999999999</v>
      </c>
      <c r="AT497" s="15">
        <v>9.76</v>
      </c>
      <c r="AU497" s="15">
        <v>14.1</v>
      </c>
      <c r="AV497" s="15" t="s">
        <v>25</v>
      </c>
      <c r="AW497" s="15" t="s">
        <v>25</v>
      </c>
      <c r="AX497" s="10" t="s">
        <v>6</v>
      </c>
      <c r="AY497" s="10" t="str">
        <f>IFERROR(VLOOKUP(B497,Sales!$B$4:$H$2834,7,FALSE),"Not Found")</f>
        <v>Investor Owned</v>
      </c>
      <c r="AZ497" s="30">
        <f>IFERROR(SUMIFS(Sales!$K$4:$K$2834,Sales!$B$4:$B$2834,$B497,Sales!$G$4:$G$2834,$D497),"")</f>
        <v>295902</v>
      </c>
      <c r="BA497" s="30">
        <f>IFERROR(SUMIFS(Sales!$N$4:$N$2834,Sales!$B$4:$B$2834,$B497,Sales!$G$4:$G$2834,$D497),"")</f>
        <v>258456</v>
      </c>
      <c r="BB497" s="30">
        <f>IFERROR(SUMIFS(Sales!$Q$4:$Q$2834,Sales!$B$4:$B$2834,$B497,Sales!$G$4:$G$2834,$D497),"")</f>
        <v>0</v>
      </c>
      <c r="BC497" s="30">
        <f t="shared" si="239"/>
        <v>554358</v>
      </c>
      <c r="BD497" s="33"/>
      <c r="BE497" s="35">
        <f t="shared" si="240"/>
        <v>1.451156126014694E-3</v>
      </c>
      <c r="BF497" s="35">
        <f t="shared" si="241"/>
        <v>1.2741046831955924E-3</v>
      </c>
      <c r="BG497" s="35" t="str">
        <f t="shared" si="242"/>
        <v/>
      </c>
      <c r="BH497" s="35">
        <f t="shared" si="243"/>
        <v>1.3686101760955918E-3</v>
      </c>
      <c r="BJ497" s="31">
        <f>IFERROR(SUMIFS(Sales!$J$4:$J$2834,Sales!$B$4:$B$2834,$B497,Sales!$G$4:$G$2834,$D497),"")</f>
        <v>41431.9</v>
      </c>
      <c r="BK497" s="31">
        <f>IFERROR(SUMIFS(Sales!$M$4:$M$2834,Sales!$B$4:$B$2834,$B497,Sales!$G$4:$G$2834,$D497),"")</f>
        <v>37792.5</v>
      </c>
      <c r="BL497" s="31">
        <f>IFERROR(SUMIFS(Sales!$P$4:$P$2834,Sales!$B$4:$B$2834,$B497,Sales!$G$4:$G$2834,$D497),"")</f>
        <v>0</v>
      </c>
      <c r="BM497" s="31">
        <f t="shared" si="244"/>
        <v>79224.399999999994</v>
      </c>
      <c r="BP497" s="36">
        <f t="shared" si="245"/>
        <v>0.36908289770141733</v>
      </c>
      <c r="BQ497" s="36">
        <f t="shared" si="246"/>
        <v>0.63091710229858278</v>
      </c>
      <c r="BR497" s="36">
        <f t="shared" si="247"/>
        <v>0.33550092151476157</v>
      </c>
      <c r="BS497" s="36">
        <f t="shared" si="248"/>
        <v>0.66449907848523837</v>
      </c>
      <c r="BV497" s="38">
        <f>IFERROR((G497+H497)/$BV$3,"")</f>
        <v>3.1188272224651031E-5</v>
      </c>
      <c r="BW497" s="37">
        <f>IFERROR(BR497*BV497,"")</f>
        <v>1.0463694071823664E-5</v>
      </c>
      <c r="BX497" s="37">
        <f>IFERROR(BS497*BV497,"")</f>
        <v>2.0724578152827364E-5</v>
      </c>
      <c r="CB497" s="38">
        <f>IFERROR((F497)/$CB$3,"")</f>
        <v>4.3022568914260248E-5</v>
      </c>
      <c r="CC497" s="37">
        <f>IFERROR(BP497*CB497,"")</f>
        <v>1.5878894401434093E-5</v>
      </c>
      <c r="CD497" s="37">
        <f>IFERROR(BQ497*CB497,"")</f>
        <v>2.7143674512826158E-5</v>
      </c>
    </row>
    <row r="498" spans="1:82" x14ac:dyDescent="0.35">
      <c r="A498" s="8">
        <v>2020</v>
      </c>
      <c r="B498" s="9">
        <v>58124</v>
      </c>
      <c r="C498" s="10" t="s">
        <v>678</v>
      </c>
      <c r="D498" s="10" t="s">
        <v>118</v>
      </c>
      <c r="E498" s="10" t="s">
        <v>223</v>
      </c>
      <c r="F498" s="11">
        <v>19.47</v>
      </c>
      <c r="G498" s="11" t="s">
        <v>25</v>
      </c>
      <c r="H498" s="11" t="s">
        <v>25</v>
      </c>
      <c r="I498" s="11" t="s">
        <v>25</v>
      </c>
      <c r="J498" s="11">
        <v>19.47</v>
      </c>
      <c r="K498" s="12">
        <v>0</v>
      </c>
      <c r="L498" s="12" t="s">
        <v>25</v>
      </c>
      <c r="M498" s="12" t="s">
        <v>25</v>
      </c>
      <c r="N498" s="12" t="s">
        <v>25</v>
      </c>
      <c r="O498" s="12">
        <v>0</v>
      </c>
      <c r="P498" s="13">
        <v>194.7</v>
      </c>
      <c r="Q498" s="13" t="s">
        <v>25</v>
      </c>
      <c r="R498" s="13" t="s">
        <v>25</v>
      </c>
      <c r="S498" s="13" t="s">
        <v>25</v>
      </c>
      <c r="T498" s="13">
        <v>194.7</v>
      </c>
      <c r="U498" s="14">
        <v>0</v>
      </c>
      <c r="V498" s="14" t="s">
        <v>25</v>
      </c>
      <c r="W498" s="14" t="s">
        <v>25</v>
      </c>
      <c r="X498" s="14" t="s">
        <v>25</v>
      </c>
      <c r="Y498" s="14">
        <v>0</v>
      </c>
      <c r="Z498" s="11">
        <v>0</v>
      </c>
      <c r="AA498" s="11" t="s">
        <v>25</v>
      </c>
      <c r="AB498" s="11" t="s">
        <v>25</v>
      </c>
      <c r="AC498" s="11" t="s">
        <v>25</v>
      </c>
      <c r="AD498" s="11">
        <v>0</v>
      </c>
      <c r="AE498" s="11">
        <v>30.93</v>
      </c>
      <c r="AF498" s="11" t="s">
        <v>25</v>
      </c>
      <c r="AG498" s="11" t="s">
        <v>25</v>
      </c>
      <c r="AH498" s="11" t="s">
        <v>25</v>
      </c>
      <c r="AI498" s="11">
        <v>30.93</v>
      </c>
      <c r="AJ498" s="13">
        <v>0</v>
      </c>
      <c r="AK498" s="13" t="s">
        <v>25</v>
      </c>
      <c r="AL498" s="13" t="s">
        <v>25</v>
      </c>
      <c r="AM498" s="13" t="s">
        <v>25</v>
      </c>
      <c r="AN498" s="13">
        <v>0</v>
      </c>
      <c r="AO498" s="13">
        <v>309.3</v>
      </c>
      <c r="AP498" s="13" t="s">
        <v>25</v>
      </c>
      <c r="AQ498" s="13" t="s">
        <v>25</v>
      </c>
      <c r="AR498" s="13" t="s">
        <v>25</v>
      </c>
      <c r="AS498" s="13">
        <v>309.3</v>
      </c>
      <c r="AT498" s="15">
        <v>10</v>
      </c>
      <c r="AU498" s="15" t="s">
        <v>25</v>
      </c>
      <c r="AV498" s="15" t="s">
        <v>25</v>
      </c>
      <c r="AW498" s="15" t="s">
        <v>25</v>
      </c>
      <c r="AX498" s="10" t="s">
        <v>6</v>
      </c>
      <c r="AY498" s="10" t="str">
        <f>IFERROR(VLOOKUP(B498,Sales!$B$4:$H$2834,7,FALSE),"Not Found")</f>
        <v>Municipal</v>
      </c>
      <c r="AZ498" s="30">
        <f>IFERROR(SUMIFS(Sales!$K$4:$K$2834,Sales!$B$4:$B$2834,$B498,Sales!$G$4:$G$2834,$D498),"")</f>
        <v>193996</v>
      </c>
      <c r="BA498" s="30">
        <f>IFERROR(SUMIFS(Sales!$N$4:$N$2834,Sales!$B$4:$B$2834,$B498,Sales!$G$4:$G$2834,$D498),"")</f>
        <v>225478</v>
      </c>
      <c r="BB498" s="30">
        <f>IFERROR(SUMIFS(Sales!$Q$4:$Q$2834,Sales!$B$4:$B$2834,$B498,Sales!$G$4:$G$2834,$D498),"")</f>
        <v>0</v>
      </c>
      <c r="BC498" s="30">
        <f t="shared" si="239"/>
        <v>419474</v>
      </c>
      <c r="BD498" s="33"/>
      <c r="BE498" s="35">
        <f t="shared" si="240"/>
        <v>1.0036289408029031E-4</v>
      </c>
      <c r="BF498" s="35" t="str">
        <f t="shared" si="241"/>
        <v/>
      </c>
      <c r="BG498" s="35" t="str">
        <f t="shared" si="242"/>
        <v/>
      </c>
      <c r="BH498" s="35">
        <f t="shared" si="243"/>
        <v>4.6415272460271672E-5</v>
      </c>
      <c r="BJ498" s="31">
        <f>IFERROR(SUMIFS(Sales!$J$4:$J$2834,Sales!$B$4:$B$2834,$B498,Sales!$G$4:$G$2834,$D498),"")</f>
        <v>20805</v>
      </c>
      <c r="BK498" s="31">
        <f>IFERROR(SUMIFS(Sales!$M$4:$M$2834,Sales!$B$4:$B$2834,$B498,Sales!$G$4:$G$2834,$D498),"")</f>
        <v>17815.3</v>
      </c>
      <c r="BL498" s="31">
        <f>IFERROR(SUMIFS(Sales!$P$4:$P$2834,Sales!$B$4:$B$2834,$B498,Sales!$G$4:$G$2834,$D498),"")</f>
        <v>0</v>
      </c>
      <c r="BM498" s="31">
        <f t="shared" si="244"/>
        <v>38620.300000000003</v>
      </c>
      <c r="BP498" s="36">
        <f t="shared" si="245"/>
        <v>0</v>
      </c>
      <c r="BQ498" s="36">
        <f t="shared" si="246"/>
        <v>1</v>
      </c>
      <c r="BR498" s="36" t="str">
        <f t="shared" si="247"/>
        <v/>
      </c>
      <c r="BS498" s="36" t="str">
        <f t="shared" si="248"/>
        <v/>
      </c>
    </row>
    <row r="499" spans="1:82" x14ac:dyDescent="0.35">
      <c r="A499" s="8">
        <v>2020</v>
      </c>
      <c r="B499" s="9">
        <v>58127</v>
      </c>
      <c r="C499" s="10" t="s">
        <v>679</v>
      </c>
      <c r="D499" s="10" t="s">
        <v>139</v>
      </c>
      <c r="E499" s="10" t="s">
        <v>95</v>
      </c>
      <c r="F499" s="11">
        <v>15479</v>
      </c>
      <c r="G499" s="11">
        <v>21178</v>
      </c>
      <c r="H499" s="11" t="s">
        <v>25</v>
      </c>
      <c r="I499" s="11" t="s">
        <v>25</v>
      </c>
      <c r="J499" s="11">
        <v>36657</v>
      </c>
      <c r="K499" s="12">
        <v>2.4700000000000002</v>
      </c>
      <c r="L499" s="12">
        <v>3.15</v>
      </c>
      <c r="M499" s="12" t="s">
        <v>25</v>
      </c>
      <c r="N499" s="12" t="s">
        <v>25</v>
      </c>
      <c r="O499" s="12">
        <v>5.62</v>
      </c>
      <c r="P499" s="13">
        <v>89840</v>
      </c>
      <c r="Q499" s="13">
        <v>270382</v>
      </c>
      <c r="R499" s="13" t="s">
        <v>25</v>
      </c>
      <c r="S499" s="13" t="s">
        <v>25</v>
      </c>
      <c r="T499" s="13">
        <v>360222</v>
      </c>
      <c r="U499" s="14">
        <v>0.55000000000000004</v>
      </c>
      <c r="V499" s="14">
        <v>1.52</v>
      </c>
      <c r="W499" s="14" t="s">
        <v>25</v>
      </c>
      <c r="X499" s="14" t="s">
        <v>25</v>
      </c>
      <c r="Y499" s="14">
        <v>2.0699999999999998</v>
      </c>
      <c r="Z499" s="11">
        <v>22333</v>
      </c>
      <c r="AA499" s="11">
        <v>5925</v>
      </c>
      <c r="AB499" s="11" t="s">
        <v>25</v>
      </c>
      <c r="AC499" s="11" t="s">
        <v>25</v>
      </c>
      <c r="AD499" s="11">
        <v>28258</v>
      </c>
      <c r="AE499" s="11">
        <v>8654</v>
      </c>
      <c r="AF499" s="11">
        <v>3337</v>
      </c>
      <c r="AG499" s="11" t="s">
        <v>25</v>
      </c>
      <c r="AH499" s="11" t="s">
        <v>25</v>
      </c>
      <c r="AI499" s="11">
        <v>11991</v>
      </c>
      <c r="AJ499" s="13">
        <v>22333</v>
      </c>
      <c r="AK499" s="13">
        <v>5925</v>
      </c>
      <c r="AL499" s="13" t="s">
        <v>25</v>
      </c>
      <c r="AM499" s="13" t="s">
        <v>25</v>
      </c>
      <c r="AN499" s="13">
        <v>28258</v>
      </c>
      <c r="AO499" s="13">
        <v>8654</v>
      </c>
      <c r="AP499" s="13">
        <v>3337</v>
      </c>
      <c r="AQ499" s="13" t="s">
        <v>25</v>
      </c>
      <c r="AR499" s="13" t="s">
        <v>25</v>
      </c>
      <c r="AS499" s="13">
        <v>11991</v>
      </c>
      <c r="AT499" s="15">
        <v>5.8</v>
      </c>
      <c r="AU499" s="15">
        <v>12.77</v>
      </c>
      <c r="AV499" s="15" t="s">
        <v>25</v>
      </c>
      <c r="AW499" s="15" t="s">
        <v>25</v>
      </c>
      <c r="AX499" s="10" t="s">
        <v>680</v>
      </c>
      <c r="AY499" s="10" t="str">
        <f>IFERROR(VLOOKUP(B499,Sales!$B$4:$H$2834,7,FALSE),"Not Found")</f>
        <v>Not Found</v>
      </c>
      <c r="AZ499" s="30">
        <f>IFERROR(SUMIFS(Sales!$K$4:$K$2834,Sales!$B$4:$B$2834,$B499,Sales!$G$4:$G$2834,$D499),"")</f>
        <v>0</v>
      </c>
      <c r="BA499" s="30">
        <f>IFERROR(SUMIFS(Sales!$N$4:$N$2834,Sales!$B$4:$B$2834,$B499,Sales!$G$4:$G$2834,$D499),"")</f>
        <v>0</v>
      </c>
      <c r="BB499" s="30">
        <f>IFERROR(SUMIFS(Sales!$Q$4:$Q$2834,Sales!$B$4:$B$2834,$B499,Sales!$G$4:$G$2834,$D499),"")</f>
        <v>0</v>
      </c>
      <c r="BC499" s="30">
        <f t="shared" si="239"/>
        <v>0</v>
      </c>
      <c r="BD499" s="33"/>
      <c r="BE499" s="35" t="str">
        <f t="shared" si="240"/>
        <v/>
      </c>
      <c r="BF499" s="35" t="str">
        <f t="shared" si="241"/>
        <v/>
      </c>
      <c r="BG499" s="35" t="str">
        <f t="shared" si="242"/>
        <v/>
      </c>
      <c r="BH499" s="35" t="str">
        <f t="shared" si="243"/>
        <v/>
      </c>
      <c r="BJ499" s="31">
        <f>IFERROR(SUMIFS(Sales!$J$4:$J$2834,Sales!$B$4:$B$2834,$B499,Sales!$G$4:$G$2834,$D499),"")</f>
        <v>0</v>
      </c>
      <c r="BK499" s="31">
        <f>IFERROR(SUMIFS(Sales!$M$4:$M$2834,Sales!$B$4:$B$2834,$B499,Sales!$G$4:$G$2834,$D499),"")</f>
        <v>0</v>
      </c>
      <c r="BL499" s="31">
        <f>IFERROR(SUMIFS(Sales!$P$4:$P$2834,Sales!$B$4:$B$2834,$B499,Sales!$G$4:$G$2834,$D499),"")</f>
        <v>0</v>
      </c>
      <c r="BM499" s="31">
        <f t="shared" si="244"/>
        <v>0</v>
      </c>
      <c r="BP499" s="36">
        <f t="shared" si="245"/>
        <v>0.72072159292606575</v>
      </c>
      <c r="BQ499" s="36">
        <f t="shared" si="246"/>
        <v>0.27927840707393425</v>
      </c>
      <c r="BR499" s="36" t="str">
        <f t="shared" si="247"/>
        <v/>
      </c>
      <c r="BS499" s="36" t="str">
        <f t="shared" si="248"/>
        <v/>
      </c>
    </row>
    <row r="500" spans="1:82" x14ac:dyDescent="0.35">
      <c r="A500" s="8">
        <v>2020</v>
      </c>
      <c r="B500" s="9">
        <v>58128</v>
      </c>
      <c r="C500" s="10" t="s">
        <v>681</v>
      </c>
      <c r="D500" s="10" t="s">
        <v>682</v>
      </c>
      <c r="E500" s="10" t="s">
        <v>45</v>
      </c>
      <c r="F500" s="11">
        <v>35040.18</v>
      </c>
      <c r="G500" s="11">
        <v>77837.350000000006</v>
      </c>
      <c r="H500" s="11" t="s">
        <v>25</v>
      </c>
      <c r="I500" s="11" t="s">
        <v>25</v>
      </c>
      <c r="J500" s="11">
        <v>112877.53</v>
      </c>
      <c r="K500" s="12">
        <v>6.88</v>
      </c>
      <c r="L500" s="12">
        <v>10.75</v>
      </c>
      <c r="M500" s="12" t="s">
        <v>25</v>
      </c>
      <c r="N500" s="12" t="s">
        <v>25</v>
      </c>
      <c r="O500" s="12">
        <v>17.63</v>
      </c>
      <c r="P500" s="13">
        <v>406030.66</v>
      </c>
      <c r="Q500" s="13">
        <v>868756.34</v>
      </c>
      <c r="R500" s="13" t="s">
        <v>25</v>
      </c>
      <c r="S500" s="13" t="s">
        <v>25</v>
      </c>
      <c r="T500" s="13">
        <v>1274787</v>
      </c>
      <c r="U500" s="14">
        <v>6.88</v>
      </c>
      <c r="V500" s="14">
        <v>10.75</v>
      </c>
      <c r="W500" s="14" t="s">
        <v>25</v>
      </c>
      <c r="X500" s="14" t="s">
        <v>25</v>
      </c>
      <c r="Y500" s="14">
        <v>17.63</v>
      </c>
      <c r="Z500" s="11">
        <v>2632.87</v>
      </c>
      <c r="AA500" s="11">
        <v>3006.41</v>
      </c>
      <c r="AB500" s="11" t="s">
        <v>25</v>
      </c>
      <c r="AC500" s="11" t="s">
        <v>25</v>
      </c>
      <c r="AD500" s="11">
        <v>5639.28</v>
      </c>
      <c r="AE500" s="11">
        <v>704.74</v>
      </c>
      <c r="AF500" s="11">
        <v>1326.11</v>
      </c>
      <c r="AG500" s="11" t="s">
        <v>25</v>
      </c>
      <c r="AH500" s="11" t="s">
        <v>25</v>
      </c>
      <c r="AI500" s="11">
        <v>2030.85</v>
      </c>
      <c r="AJ500" s="13">
        <v>2632.87</v>
      </c>
      <c r="AK500" s="13">
        <v>3006.41</v>
      </c>
      <c r="AL500" s="13" t="s">
        <v>25</v>
      </c>
      <c r="AM500" s="13" t="s">
        <v>25</v>
      </c>
      <c r="AN500" s="13">
        <v>5639.28</v>
      </c>
      <c r="AO500" s="13">
        <v>704.74</v>
      </c>
      <c r="AP500" s="13">
        <v>1326.11</v>
      </c>
      <c r="AQ500" s="13" t="s">
        <v>25</v>
      </c>
      <c r="AR500" s="13" t="s">
        <v>25</v>
      </c>
      <c r="AS500" s="13">
        <v>2030.85</v>
      </c>
      <c r="AT500" s="15">
        <v>11.59</v>
      </c>
      <c r="AU500" s="15">
        <v>11.16</v>
      </c>
      <c r="AV500" s="15" t="s">
        <v>25</v>
      </c>
      <c r="AW500" s="15" t="s">
        <v>25</v>
      </c>
      <c r="AX500" s="10" t="s">
        <v>683</v>
      </c>
      <c r="AY500" s="10" t="str">
        <f>IFERROR(VLOOKUP(B500,Sales!$B$4:$H$2834,7,FALSE),"Not Found")</f>
        <v>Not Found</v>
      </c>
      <c r="AZ500" s="30">
        <f>IFERROR(SUMIFS(Sales!$K$4:$K$2834,Sales!$B$4:$B$2834,$B500,Sales!$G$4:$G$2834,$D500),"")</f>
        <v>0</v>
      </c>
      <c r="BA500" s="30">
        <f>IFERROR(SUMIFS(Sales!$N$4:$N$2834,Sales!$B$4:$B$2834,$B500,Sales!$G$4:$G$2834,$D500),"")</f>
        <v>0</v>
      </c>
      <c r="BB500" s="30">
        <f>IFERROR(SUMIFS(Sales!$Q$4:$Q$2834,Sales!$B$4:$B$2834,$B500,Sales!$G$4:$G$2834,$D500),"")</f>
        <v>0</v>
      </c>
      <c r="BC500" s="30">
        <f t="shared" si="239"/>
        <v>0</v>
      </c>
      <c r="BD500" s="33"/>
      <c r="BE500" s="35" t="str">
        <f t="shared" si="240"/>
        <v/>
      </c>
      <c r="BF500" s="35" t="str">
        <f t="shared" si="241"/>
        <v/>
      </c>
      <c r="BG500" s="35" t="str">
        <f t="shared" si="242"/>
        <v/>
      </c>
      <c r="BH500" s="35" t="str">
        <f t="shared" si="243"/>
        <v/>
      </c>
      <c r="BJ500" s="31">
        <f>IFERROR(SUMIFS(Sales!$J$4:$J$2834,Sales!$B$4:$B$2834,$B500,Sales!$G$4:$G$2834,$D500),"")</f>
        <v>0</v>
      </c>
      <c r="BK500" s="31">
        <f>IFERROR(SUMIFS(Sales!$M$4:$M$2834,Sales!$B$4:$B$2834,$B500,Sales!$G$4:$G$2834,$D500),"")</f>
        <v>0</v>
      </c>
      <c r="BL500" s="31">
        <f>IFERROR(SUMIFS(Sales!$P$4:$P$2834,Sales!$B$4:$B$2834,$B500,Sales!$G$4:$G$2834,$D500),"")</f>
        <v>0</v>
      </c>
      <c r="BM500" s="31">
        <f t="shared" si="244"/>
        <v>0</v>
      </c>
      <c r="BP500" s="36">
        <f t="shared" si="245"/>
        <v>0.7888489068525083</v>
      </c>
      <c r="BQ500" s="36">
        <f t="shared" si="246"/>
        <v>0.21115109314749178</v>
      </c>
      <c r="BR500" s="36" t="str">
        <f t="shared" si="247"/>
        <v/>
      </c>
      <c r="BS500" s="36" t="str">
        <f t="shared" si="248"/>
        <v/>
      </c>
    </row>
    <row r="501" spans="1:82" x14ac:dyDescent="0.35">
      <c r="A501" s="8">
        <v>2020</v>
      </c>
      <c r="B501" s="9">
        <v>58854</v>
      </c>
      <c r="C501" s="10" t="s">
        <v>684</v>
      </c>
      <c r="D501" s="10" t="s">
        <v>185</v>
      </c>
      <c r="E501" s="10" t="s">
        <v>45</v>
      </c>
      <c r="F501" s="11">
        <v>3306</v>
      </c>
      <c r="G501" s="11">
        <v>15183</v>
      </c>
      <c r="H501" s="11" t="s">
        <v>25</v>
      </c>
      <c r="I501" s="11" t="s">
        <v>25</v>
      </c>
      <c r="J501" s="11">
        <v>18489</v>
      </c>
      <c r="K501" s="12" t="s">
        <v>25</v>
      </c>
      <c r="L501" s="12" t="s">
        <v>25</v>
      </c>
      <c r="M501" s="12" t="s">
        <v>25</v>
      </c>
      <c r="N501" s="12" t="s">
        <v>25</v>
      </c>
      <c r="O501" s="12" t="s">
        <v>25</v>
      </c>
      <c r="P501" s="13">
        <v>3306</v>
      </c>
      <c r="Q501" s="13">
        <v>15183</v>
      </c>
      <c r="R501" s="13" t="s">
        <v>25</v>
      </c>
      <c r="S501" s="13" t="s">
        <v>25</v>
      </c>
      <c r="T501" s="13">
        <v>18489</v>
      </c>
      <c r="U501" s="14" t="s">
        <v>25</v>
      </c>
      <c r="V501" s="14" t="s">
        <v>25</v>
      </c>
      <c r="W501" s="14" t="s">
        <v>25</v>
      </c>
      <c r="X501" s="14" t="s">
        <v>25</v>
      </c>
      <c r="Y501" s="14" t="s">
        <v>25</v>
      </c>
      <c r="Z501" s="11">
        <v>4006</v>
      </c>
      <c r="AA501" s="11">
        <v>3969</v>
      </c>
      <c r="AB501" s="11" t="s">
        <v>25</v>
      </c>
      <c r="AC501" s="11" t="s">
        <v>25</v>
      </c>
      <c r="AD501" s="11">
        <v>7975</v>
      </c>
      <c r="AE501" s="11" t="s">
        <v>25</v>
      </c>
      <c r="AF501" s="11" t="s">
        <v>25</v>
      </c>
      <c r="AG501" s="11" t="s">
        <v>25</v>
      </c>
      <c r="AH501" s="11" t="s">
        <v>25</v>
      </c>
      <c r="AI501" s="11" t="s">
        <v>25</v>
      </c>
      <c r="AJ501" s="13">
        <v>4006</v>
      </c>
      <c r="AK501" s="13">
        <v>3969</v>
      </c>
      <c r="AL501" s="13" t="s">
        <v>25</v>
      </c>
      <c r="AM501" s="13" t="s">
        <v>25</v>
      </c>
      <c r="AN501" s="13">
        <v>7975</v>
      </c>
      <c r="AO501" s="13" t="s">
        <v>25</v>
      </c>
      <c r="AP501" s="13" t="s">
        <v>25</v>
      </c>
      <c r="AQ501" s="13" t="s">
        <v>25</v>
      </c>
      <c r="AR501" s="13" t="s">
        <v>25</v>
      </c>
      <c r="AS501" s="13" t="s">
        <v>25</v>
      </c>
      <c r="AT501" s="15">
        <v>0</v>
      </c>
      <c r="AU501" s="15">
        <v>0</v>
      </c>
      <c r="AV501" s="15">
        <v>0</v>
      </c>
      <c r="AW501" s="15">
        <v>0</v>
      </c>
      <c r="AX501" s="10" t="s">
        <v>6</v>
      </c>
      <c r="AY501" s="10" t="str">
        <f>IFERROR(VLOOKUP(B501,Sales!$B$4:$H$2834,7,FALSE),"Not Found")</f>
        <v>Not Found</v>
      </c>
      <c r="AZ501" s="30">
        <f>IFERROR(SUMIFS(Sales!$K$4:$K$2834,Sales!$B$4:$B$2834,$B501,Sales!$G$4:$G$2834,$D501),"")</f>
        <v>0</v>
      </c>
      <c r="BA501" s="30">
        <f>IFERROR(SUMIFS(Sales!$N$4:$N$2834,Sales!$B$4:$B$2834,$B501,Sales!$G$4:$G$2834,$D501),"")</f>
        <v>0</v>
      </c>
      <c r="BB501" s="30">
        <f>IFERROR(SUMIFS(Sales!$Q$4:$Q$2834,Sales!$B$4:$B$2834,$B501,Sales!$G$4:$G$2834,$D501),"")</f>
        <v>0</v>
      </c>
      <c r="BC501" s="30">
        <f t="shared" si="239"/>
        <v>0</v>
      </c>
      <c r="BD501" s="33"/>
      <c r="BE501" s="35" t="str">
        <f t="shared" si="240"/>
        <v/>
      </c>
      <c r="BF501" s="35" t="str">
        <f t="shared" si="241"/>
        <v/>
      </c>
      <c r="BG501" s="35" t="str">
        <f t="shared" si="242"/>
        <v/>
      </c>
      <c r="BH501" s="35" t="str">
        <f t="shared" si="243"/>
        <v/>
      </c>
      <c r="BJ501" s="31">
        <f>IFERROR(SUMIFS(Sales!$J$4:$J$2834,Sales!$B$4:$B$2834,$B501,Sales!$G$4:$G$2834,$D501),"")</f>
        <v>0</v>
      </c>
      <c r="BK501" s="31">
        <f>IFERROR(SUMIFS(Sales!$M$4:$M$2834,Sales!$B$4:$B$2834,$B501,Sales!$G$4:$G$2834,$D501),"")</f>
        <v>0</v>
      </c>
      <c r="BL501" s="31">
        <f>IFERROR(SUMIFS(Sales!$P$4:$P$2834,Sales!$B$4:$B$2834,$B501,Sales!$G$4:$G$2834,$D501),"")</f>
        <v>0</v>
      </c>
      <c r="BM501" s="31">
        <f t="shared" si="244"/>
        <v>0</v>
      </c>
      <c r="BP501" s="36" t="str">
        <f t="shared" si="245"/>
        <v/>
      </c>
      <c r="BQ501" s="36" t="str">
        <f t="shared" si="246"/>
        <v/>
      </c>
      <c r="BR501" s="36" t="str">
        <f t="shared" si="247"/>
        <v/>
      </c>
      <c r="BS501" s="36" t="str">
        <f t="shared" si="248"/>
        <v/>
      </c>
    </row>
    <row r="502" spans="1:82" x14ac:dyDescent="0.35">
      <c r="A502" s="8">
        <v>2020</v>
      </c>
      <c r="B502" s="9">
        <v>58855</v>
      </c>
      <c r="C502" s="10" t="s">
        <v>685</v>
      </c>
      <c r="D502" s="10" t="s">
        <v>307</v>
      </c>
      <c r="E502" s="10" t="s">
        <v>245</v>
      </c>
      <c r="F502" s="11">
        <v>75762</v>
      </c>
      <c r="G502" s="11">
        <v>84335</v>
      </c>
      <c r="H502" s="11" t="s">
        <v>25</v>
      </c>
      <c r="I502" s="11" t="s">
        <v>25</v>
      </c>
      <c r="J502" s="11">
        <v>160097</v>
      </c>
      <c r="K502" s="12">
        <v>16.100000000000001</v>
      </c>
      <c r="L502" s="12">
        <v>13.8</v>
      </c>
      <c r="M502" s="12" t="s">
        <v>25</v>
      </c>
      <c r="N502" s="12" t="s">
        <v>25</v>
      </c>
      <c r="O502" s="12">
        <v>29.9</v>
      </c>
      <c r="P502" s="13">
        <v>595529</v>
      </c>
      <c r="Q502" s="13">
        <v>1466920</v>
      </c>
      <c r="R502" s="13" t="s">
        <v>25</v>
      </c>
      <c r="S502" s="13" t="s">
        <v>25</v>
      </c>
      <c r="T502" s="13">
        <v>2062449</v>
      </c>
      <c r="U502" s="14">
        <v>16.100000000000001</v>
      </c>
      <c r="V502" s="14">
        <v>13.8</v>
      </c>
      <c r="W502" s="14" t="s">
        <v>25</v>
      </c>
      <c r="X502" s="14" t="s">
        <v>25</v>
      </c>
      <c r="Y502" s="14">
        <v>29.9</v>
      </c>
      <c r="Z502" s="11">
        <v>11237</v>
      </c>
      <c r="AA502" s="11">
        <v>12413</v>
      </c>
      <c r="AB502" s="11" t="s">
        <v>25</v>
      </c>
      <c r="AC502" s="11" t="s">
        <v>25</v>
      </c>
      <c r="AD502" s="11">
        <v>23650</v>
      </c>
      <c r="AE502" s="11">
        <v>7026</v>
      </c>
      <c r="AF502" s="11">
        <v>7359</v>
      </c>
      <c r="AG502" s="11" t="s">
        <v>25</v>
      </c>
      <c r="AH502" s="11" t="s">
        <v>25</v>
      </c>
      <c r="AI502" s="11">
        <v>14385</v>
      </c>
      <c r="AJ502" s="13">
        <v>11237</v>
      </c>
      <c r="AK502" s="13">
        <v>12413</v>
      </c>
      <c r="AL502" s="13" t="s">
        <v>25</v>
      </c>
      <c r="AM502" s="13" t="s">
        <v>25</v>
      </c>
      <c r="AN502" s="13">
        <v>23650</v>
      </c>
      <c r="AO502" s="13">
        <v>7026</v>
      </c>
      <c r="AP502" s="13">
        <v>7359</v>
      </c>
      <c r="AQ502" s="13" t="s">
        <v>25</v>
      </c>
      <c r="AR502" s="13" t="s">
        <v>25</v>
      </c>
      <c r="AS502" s="13">
        <v>14385</v>
      </c>
      <c r="AT502" s="15">
        <v>7.9</v>
      </c>
      <c r="AU502" s="15">
        <v>17.399999999999999</v>
      </c>
      <c r="AV502" s="15" t="s">
        <v>25</v>
      </c>
      <c r="AW502" s="15" t="s">
        <v>25</v>
      </c>
      <c r="AX502" s="10" t="s">
        <v>686</v>
      </c>
      <c r="AY502" s="10" t="str">
        <f>IFERROR(VLOOKUP(B502,Sales!$B$4:$H$2834,7,FALSE),"Not Found")</f>
        <v>Not Found</v>
      </c>
      <c r="AZ502" s="30">
        <f>IFERROR(SUMIFS(Sales!$K$4:$K$2834,Sales!$B$4:$B$2834,$B502,Sales!$G$4:$G$2834,$D502),"")</f>
        <v>0</v>
      </c>
      <c r="BA502" s="30">
        <f>IFERROR(SUMIFS(Sales!$N$4:$N$2834,Sales!$B$4:$B$2834,$B502,Sales!$G$4:$G$2834,$D502),"")</f>
        <v>0</v>
      </c>
      <c r="BB502" s="30">
        <f>IFERROR(SUMIFS(Sales!$Q$4:$Q$2834,Sales!$B$4:$B$2834,$B502,Sales!$G$4:$G$2834,$D502),"")</f>
        <v>0</v>
      </c>
      <c r="BC502" s="30">
        <f t="shared" si="239"/>
        <v>0</v>
      </c>
      <c r="BD502" s="33"/>
      <c r="BE502" s="35" t="str">
        <f t="shared" si="240"/>
        <v/>
      </c>
      <c r="BF502" s="35" t="str">
        <f t="shared" si="241"/>
        <v/>
      </c>
      <c r="BG502" s="35" t="str">
        <f t="shared" si="242"/>
        <v/>
      </c>
      <c r="BH502" s="35" t="str">
        <f t="shared" si="243"/>
        <v/>
      </c>
      <c r="BJ502" s="31">
        <f>IFERROR(SUMIFS(Sales!$J$4:$J$2834,Sales!$B$4:$B$2834,$B502,Sales!$G$4:$G$2834,$D502),"")</f>
        <v>0</v>
      </c>
      <c r="BK502" s="31">
        <f>IFERROR(SUMIFS(Sales!$M$4:$M$2834,Sales!$B$4:$B$2834,$B502,Sales!$G$4:$G$2834,$D502),"")</f>
        <v>0</v>
      </c>
      <c r="BL502" s="31">
        <f>IFERROR(SUMIFS(Sales!$P$4:$P$2834,Sales!$B$4:$B$2834,$B502,Sales!$G$4:$G$2834,$D502),"")</f>
        <v>0</v>
      </c>
      <c r="BM502" s="31">
        <f t="shared" si="244"/>
        <v>0</v>
      </c>
      <c r="BP502" s="36">
        <f t="shared" si="245"/>
        <v>0.61528774023982913</v>
      </c>
      <c r="BQ502" s="36">
        <f t="shared" si="246"/>
        <v>0.38471225976017082</v>
      </c>
      <c r="BR502" s="36" t="str">
        <f t="shared" si="247"/>
        <v/>
      </c>
      <c r="BS502" s="36" t="str">
        <f t="shared" si="248"/>
        <v/>
      </c>
    </row>
    <row r="503" spans="1:82" x14ac:dyDescent="0.35">
      <c r="A503" s="8">
        <v>2020</v>
      </c>
      <c r="B503" s="9">
        <v>59013</v>
      </c>
      <c r="C503" s="10" t="s">
        <v>687</v>
      </c>
      <c r="D503" s="10" t="s">
        <v>74</v>
      </c>
      <c r="E503" s="10" t="s">
        <v>75</v>
      </c>
      <c r="F503" s="11">
        <v>651.70399999999995</v>
      </c>
      <c r="G503" s="11">
        <v>63.414000000000001</v>
      </c>
      <c r="H503" s="11" t="s">
        <v>25</v>
      </c>
      <c r="I503" s="11" t="s">
        <v>25</v>
      </c>
      <c r="J503" s="11">
        <v>715.11800000000005</v>
      </c>
      <c r="K503" s="12">
        <v>0.65100000000000002</v>
      </c>
      <c r="L503" s="12" t="s">
        <v>25</v>
      </c>
      <c r="M503" s="12" t="s">
        <v>25</v>
      </c>
      <c r="N503" s="12" t="s">
        <v>25</v>
      </c>
      <c r="O503" s="12">
        <v>0.65100000000000002</v>
      </c>
      <c r="P503" s="13">
        <v>10813.8</v>
      </c>
      <c r="Q503" s="13">
        <v>760.9</v>
      </c>
      <c r="R503" s="13" t="s">
        <v>25</v>
      </c>
      <c r="S503" s="13" t="s">
        <v>25</v>
      </c>
      <c r="T503" s="13">
        <v>11574.7</v>
      </c>
      <c r="U503" s="14">
        <v>0.65100000000000002</v>
      </c>
      <c r="V503" s="14" t="s">
        <v>25</v>
      </c>
      <c r="W503" s="14" t="s">
        <v>25</v>
      </c>
      <c r="X503" s="14" t="s">
        <v>25</v>
      </c>
      <c r="Y503" s="14">
        <v>0.65100000000000002</v>
      </c>
      <c r="Z503" s="11">
        <v>323.23899999999998</v>
      </c>
      <c r="AA503" s="11">
        <v>9.6</v>
      </c>
      <c r="AB503" s="11" t="s">
        <v>25</v>
      </c>
      <c r="AC503" s="11" t="s">
        <v>25</v>
      </c>
      <c r="AD503" s="11">
        <v>332.839</v>
      </c>
      <c r="AE503" s="11" t="s">
        <v>25</v>
      </c>
      <c r="AF503" s="11" t="s">
        <v>25</v>
      </c>
      <c r="AG503" s="11" t="s">
        <v>25</v>
      </c>
      <c r="AH503" s="11" t="s">
        <v>25</v>
      </c>
      <c r="AI503" s="11" t="s">
        <v>25</v>
      </c>
      <c r="AJ503" s="13">
        <v>323.23899999999998</v>
      </c>
      <c r="AK503" s="13">
        <v>9.6</v>
      </c>
      <c r="AL503" s="13" t="s">
        <v>25</v>
      </c>
      <c r="AM503" s="13" t="s">
        <v>25</v>
      </c>
      <c r="AN503" s="13">
        <v>332.839</v>
      </c>
      <c r="AO503" s="13" t="s">
        <v>25</v>
      </c>
      <c r="AP503" s="13" t="s">
        <v>25</v>
      </c>
      <c r="AQ503" s="13" t="s">
        <v>25</v>
      </c>
      <c r="AR503" s="13" t="s">
        <v>25</v>
      </c>
      <c r="AS503" s="13" t="s">
        <v>25</v>
      </c>
      <c r="AT503" s="15">
        <v>21.3</v>
      </c>
      <c r="AU503" s="15">
        <v>12</v>
      </c>
      <c r="AV503" s="15">
        <v>0</v>
      </c>
      <c r="AW503" s="15">
        <v>0</v>
      </c>
      <c r="AX503" s="10" t="s">
        <v>6</v>
      </c>
      <c r="AY503" s="10" t="str">
        <f>IFERROR(VLOOKUP(B503,Sales!$B$4:$H$2834,7,FALSE),"Not Found")</f>
        <v>Political Subdivision</v>
      </c>
      <c r="AZ503" s="30">
        <f>IFERROR(SUMIFS(Sales!$K$4:$K$2834,Sales!$B$4:$B$2834,$B503,Sales!$G$4:$G$2834,$D503),"")</f>
        <v>217888</v>
      </c>
      <c r="BA503" s="30">
        <f>IFERROR(SUMIFS(Sales!$N$4:$N$2834,Sales!$B$4:$B$2834,$B503,Sales!$G$4:$G$2834,$D503),"")</f>
        <v>63479</v>
      </c>
      <c r="BB503" s="30">
        <f>IFERROR(SUMIFS(Sales!$Q$4:$Q$2834,Sales!$B$4:$B$2834,$B503,Sales!$G$4:$G$2834,$D503),"")</f>
        <v>98704</v>
      </c>
      <c r="BC503" s="30">
        <f t="shared" si="239"/>
        <v>380071</v>
      </c>
      <c r="BD503" s="33"/>
      <c r="BE503" s="35">
        <f t="shared" si="240"/>
        <v>2.9910045527977674E-3</v>
      </c>
      <c r="BF503" s="35">
        <f t="shared" si="241"/>
        <v>9.989760393200901E-4</v>
      </c>
      <c r="BG503" s="35" t="str">
        <f t="shared" si="242"/>
        <v/>
      </c>
      <c r="BH503" s="35">
        <f t="shared" si="243"/>
        <v>1.8815379231775114E-3</v>
      </c>
      <c r="BJ503" s="31">
        <f>IFERROR(SUMIFS(Sales!$J$4:$J$2834,Sales!$B$4:$B$2834,$B503,Sales!$G$4:$G$2834,$D503),"")</f>
        <v>24541.5</v>
      </c>
      <c r="BK503" s="31">
        <f>IFERROR(SUMIFS(Sales!$M$4:$M$2834,Sales!$B$4:$B$2834,$B503,Sales!$G$4:$G$2834,$D503),"")</f>
        <v>7210.3</v>
      </c>
      <c r="BL503" s="31">
        <f>IFERROR(SUMIFS(Sales!$P$4:$P$2834,Sales!$B$4:$B$2834,$B503,Sales!$G$4:$G$2834,$D503),"")</f>
        <v>5837.9</v>
      </c>
      <c r="BM503" s="31">
        <f t="shared" si="244"/>
        <v>37589.699999999997</v>
      </c>
      <c r="BP503" s="36" t="str">
        <f t="shared" si="245"/>
        <v/>
      </c>
      <c r="BQ503" s="36" t="str">
        <f t="shared" si="246"/>
        <v/>
      </c>
      <c r="BR503" s="36" t="str">
        <f t="shared" si="247"/>
        <v/>
      </c>
      <c r="BS503" s="36" t="str">
        <f t="shared" si="248"/>
        <v/>
      </c>
    </row>
    <row r="504" spans="1:82" x14ac:dyDescent="0.35">
      <c r="A504" s="8">
        <v>2020</v>
      </c>
      <c r="B504" s="9">
        <v>59118</v>
      </c>
      <c r="C504" s="10" t="s">
        <v>688</v>
      </c>
      <c r="D504" s="10" t="s">
        <v>56</v>
      </c>
      <c r="E504" s="10" t="s">
        <v>45</v>
      </c>
      <c r="F504" s="11">
        <v>502404</v>
      </c>
      <c r="G504" s="11">
        <v>289988</v>
      </c>
      <c r="H504" s="11" t="s">
        <v>25</v>
      </c>
      <c r="I504" s="11" t="s">
        <v>25</v>
      </c>
      <c r="J504" s="11">
        <v>792392</v>
      </c>
      <c r="K504" s="12">
        <v>46.805999999999997</v>
      </c>
      <c r="L504" s="12">
        <v>52.695</v>
      </c>
      <c r="M504" s="12" t="s">
        <v>25</v>
      </c>
      <c r="N504" s="12" t="s">
        <v>25</v>
      </c>
      <c r="O504" s="12">
        <v>99.501000000000005</v>
      </c>
      <c r="P504" s="13">
        <v>7398018</v>
      </c>
      <c r="Q504" s="13">
        <v>4297688</v>
      </c>
      <c r="R504" s="13" t="s">
        <v>25</v>
      </c>
      <c r="S504" s="13" t="s">
        <v>25</v>
      </c>
      <c r="T504" s="13">
        <v>11695706</v>
      </c>
      <c r="U504" s="14">
        <v>46.805999999999997</v>
      </c>
      <c r="V504" s="14">
        <v>52.695</v>
      </c>
      <c r="W504" s="14" t="s">
        <v>25</v>
      </c>
      <c r="X504" s="14" t="s">
        <v>25</v>
      </c>
      <c r="Y504" s="14">
        <v>99.501000000000005</v>
      </c>
      <c r="Z504" s="11">
        <v>69213</v>
      </c>
      <c r="AA504" s="11">
        <v>75435</v>
      </c>
      <c r="AB504" s="11" t="s">
        <v>25</v>
      </c>
      <c r="AC504" s="11" t="s">
        <v>25</v>
      </c>
      <c r="AD504" s="11">
        <v>144648</v>
      </c>
      <c r="AE504" s="11">
        <v>15554</v>
      </c>
      <c r="AF504" s="11">
        <v>11723</v>
      </c>
      <c r="AG504" s="11" t="s">
        <v>25</v>
      </c>
      <c r="AH504" s="11" t="s">
        <v>25</v>
      </c>
      <c r="AI504" s="11">
        <v>27277</v>
      </c>
      <c r="AJ504" s="13">
        <v>69213</v>
      </c>
      <c r="AK504" s="13">
        <v>75435</v>
      </c>
      <c r="AL504" s="13" t="s">
        <v>25</v>
      </c>
      <c r="AM504" s="13" t="s">
        <v>25</v>
      </c>
      <c r="AN504" s="13">
        <v>144648</v>
      </c>
      <c r="AO504" s="13">
        <v>15554</v>
      </c>
      <c r="AP504" s="13">
        <v>11723</v>
      </c>
      <c r="AQ504" s="13" t="s">
        <v>25</v>
      </c>
      <c r="AR504" s="13" t="s">
        <v>25</v>
      </c>
      <c r="AS504" s="13">
        <v>27277</v>
      </c>
      <c r="AT504" s="15">
        <v>14.73</v>
      </c>
      <c r="AU504" s="15">
        <v>14.82</v>
      </c>
      <c r="AV504" s="15" t="s">
        <v>25</v>
      </c>
      <c r="AW504" s="15" t="s">
        <v>25</v>
      </c>
      <c r="AX504" s="10" t="s">
        <v>689</v>
      </c>
      <c r="AY504" s="10" t="str">
        <f>IFERROR(VLOOKUP(B504,Sales!$B$4:$H$2834,7,FALSE),"Not Found")</f>
        <v>Not Found</v>
      </c>
      <c r="AZ504" s="30">
        <f>IFERROR(SUMIFS(Sales!$K$4:$K$2834,Sales!$B$4:$B$2834,$B504,Sales!$G$4:$G$2834,$D504),"")</f>
        <v>0</v>
      </c>
      <c r="BA504" s="30">
        <f>IFERROR(SUMIFS(Sales!$N$4:$N$2834,Sales!$B$4:$B$2834,$B504,Sales!$G$4:$G$2834,$D504),"")</f>
        <v>0</v>
      </c>
      <c r="BB504" s="30">
        <f>IFERROR(SUMIFS(Sales!$Q$4:$Q$2834,Sales!$B$4:$B$2834,$B504,Sales!$G$4:$G$2834,$D504),"")</f>
        <v>0</v>
      </c>
      <c r="BC504" s="30">
        <f t="shared" si="239"/>
        <v>0</v>
      </c>
      <c r="BD504" s="33"/>
      <c r="BE504" s="35" t="str">
        <f t="shared" si="240"/>
        <v/>
      </c>
      <c r="BF504" s="35" t="str">
        <f t="shared" si="241"/>
        <v/>
      </c>
      <c r="BG504" s="35" t="str">
        <f t="shared" si="242"/>
        <v/>
      </c>
      <c r="BH504" s="35" t="str">
        <f t="shared" si="243"/>
        <v/>
      </c>
      <c r="BJ504" s="31">
        <f>IFERROR(SUMIFS(Sales!$J$4:$J$2834,Sales!$B$4:$B$2834,$B504,Sales!$G$4:$G$2834,$D504),"")</f>
        <v>0</v>
      </c>
      <c r="BK504" s="31">
        <f>IFERROR(SUMIFS(Sales!$M$4:$M$2834,Sales!$B$4:$B$2834,$B504,Sales!$G$4:$G$2834,$D504),"")</f>
        <v>0</v>
      </c>
      <c r="BL504" s="31">
        <f>IFERROR(SUMIFS(Sales!$P$4:$P$2834,Sales!$B$4:$B$2834,$B504,Sales!$G$4:$G$2834,$D504),"")</f>
        <v>0</v>
      </c>
      <c r="BM504" s="31">
        <f t="shared" si="244"/>
        <v>0</v>
      </c>
      <c r="BP504" s="36">
        <f t="shared" si="245"/>
        <v>0.81650878289900553</v>
      </c>
      <c r="BQ504" s="36">
        <f t="shared" si="246"/>
        <v>0.1834912171009945</v>
      </c>
      <c r="BR504" s="36" t="str">
        <f t="shared" si="247"/>
        <v/>
      </c>
      <c r="BS504" s="36" t="str">
        <f t="shared" si="248"/>
        <v/>
      </c>
    </row>
    <row r="505" spans="1:82" x14ac:dyDescent="0.35">
      <c r="A505" s="8">
        <v>2020</v>
      </c>
      <c r="B505" s="9">
        <v>60631</v>
      </c>
      <c r="C505" s="10" t="s">
        <v>690</v>
      </c>
      <c r="D505" s="10" t="s">
        <v>70</v>
      </c>
      <c r="E505" s="10" t="s">
        <v>36</v>
      </c>
      <c r="F505" s="11" t="s">
        <v>25</v>
      </c>
      <c r="G505" s="11" t="s">
        <v>25</v>
      </c>
      <c r="H505" s="11" t="s">
        <v>25</v>
      </c>
      <c r="I505" s="11" t="s">
        <v>25</v>
      </c>
      <c r="J505" s="11" t="s">
        <v>25</v>
      </c>
      <c r="K505" s="12" t="s">
        <v>25</v>
      </c>
      <c r="L505" s="12" t="s">
        <v>25</v>
      </c>
      <c r="M505" s="12" t="s">
        <v>25</v>
      </c>
      <c r="N505" s="12" t="s">
        <v>25</v>
      </c>
      <c r="O505" s="12" t="s">
        <v>25</v>
      </c>
      <c r="P505" s="13" t="s">
        <v>25</v>
      </c>
      <c r="Q505" s="13" t="s">
        <v>25</v>
      </c>
      <c r="R505" s="13" t="s">
        <v>25</v>
      </c>
      <c r="S505" s="13" t="s">
        <v>25</v>
      </c>
      <c r="T505" s="13" t="s">
        <v>25</v>
      </c>
      <c r="U505" s="14" t="s">
        <v>25</v>
      </c>
      <c r="V505" s="14" t="s">
        <v>25</v>
      </c>
      <c r="W505" s="14" t="s">
        <v>25</v>
      </c>
      <c r="X505" s="14" t="s">
        <v>25</v>
      </c>
      <c r="Y505" s="14" t="s">
        <v>25</v>
      </c>
      <c r="Z505" s="11" t="s">
        <v>25</v>
      </c>
      <c r="AA505" s="11" t="s">
        <v>25</v>
      </c>
      <c r="AB505" s="11" t="s">
        <v>25</v>
      </c>
      <c r="AC505" s="11" t="s">
        <v>25</v>
      </c>
      <c r="AD505" s="11" t="s">
        <v>25</v>
      </c>
      <c r="AE505" s="11" t="s">
        <v>25</v>
      </c>
      <c r="AF505" s="11" t="s">
        <v>25</v>
      </c>
      <c r="AG505" s="11" t="s">
        <v>25</v>
      </c>
      <c r="AH505" s="11" t="s">
        <v>25</v>
      </c>
      <c r="AI505" s="11" t="s">
        <v>25</v>
      </c>
      <c r="AJ505" s="13" t="s">
        <v>25</v>
      </c>
      <c r="AK505" s="13" t="s">
        <v>25</v>
      </c>
      <c r="AL505" s="13" t="s">
        <v>25</v>
      </c>
      <c r="AM505" s="13" t="s">
        <v>25</v>
      </c>
      <c r="AN505" s="13" t="s">
        <v>25</v>
      </c>
      <c r="AO505" s="13" t="s">
        <v>25</v>
      </c>
      <c r="AP505" s="13" t="s">
        <v>25</v>
      </c>
      <c r="AQ505" s="13" t="s">
        <v>25</v>
      </c>
      <c r="AR505" s="13" t="s">
        <v>25</v>
      </c>
      <c r="AS505" s="13" t="s">
        <v>25</v>
      </c>
      <c r="AT505" s="15" t="s">
        <v>25</v>
      </c>
      <c r="AU505" s="15" t="s">
        <v>25</v>
      </c>
      <c r="AV505" s="15" t="s">
        <v>25</v>
      </c>
      <c r="AW505" s="15" t="s">
        <v>25</v>
      </c>
      <c r="AX505" s="10" t="s">
        <v>691</v>
      </c>
      <c r="AY505" s="10" t="str">
        <f>IFERROR(VLOOKUP(B505,Sales!$B$4:$H$2834,7,FALSE),"Not Found")</f>
        <v>Investor Owned</v>
      </c>
      <c r="AZ505" s="30">
        <f>IFERROR(SUMIFS(Sales!$K$4:$K$2834,Sales!$B$4:$B$2834,$B505,Sales!$G$4:$G$2834,$D505),"")</f>
        <v>245517</v>
      </c>
      <c r="BA505" s="30">
        <f>IFERROR(SUMIFS(Sales!$N$4:$N$2834,Sales!$B$4:$B$2834,$B505,Sales!$G$4:$G$2834,$D505),"")</f>
        <v>172802</v>
      </c>
      <c r="BB505" s="30">
        <f>IFERROR(SUMIFS(Sales!$Q$4:$Q$2834,Sales!$B$4:$B$2834,$B505,Sales!$G$4:$G$2834,$D505),"")</f>
        <v>1556204</v>
      </c>
      <c r="BC505" s="30">
        <f t="shared" si="239"/>
        <v>1974523</v>
      </c>
      <c r="BD505" s="33"/>
      <c r="BE505" s="35" t="str">
        <f t="shared" si="240"/>
        <v/>
      </c>
      <c r="BF505" s="35" t="str">
        <f t="shared" si="241"/>
        <v/>
      </c>
      <c r="BG505" s="35" t="str">
        <f t="shared" si="242"/>
        <v/>
      </c>
      <c r="BH505" s="35">
        <f t="shared" si="243"/>
        <v>0</v>
      </c>
      <c r="BJ505" s="31">
        <f>IFERROR(SUMIFS(Sales!$J$4:$J$2834,Sales!$B$4:$B$2834,$B505,Sales!$G$4:$G$2834,$D505),"")</f>
        <v>34808.9</v>
      </c>
      <c r="BK505" s="31">
        <f>IFERROR(SUMIFS(Sales!$M$4:$M$2834,Sales!$B$4:$B$2834,$B505,Sales!$G$4:$G$2834,$D505),"")</f>
        <v>17995.699999999997</v>
      </c>
      <c r="BL505" s="31">
        <f>IFERROR(SUMIFS(Sales!$P$4:$P$2834,Sales!$B$4:$B$2834,$B505,Sales!$G$4:$G$2834,$D505),"")</f>
        <v>74364.800000000003</v>
      </c>
      <c r="BM505" s="31">
        <f t="shared" si="244"/>
        <v>127169.4</v>
      </c>
      <c r="BP505" s="36" t="str">
        <f t="shared" si="245"/>
        <v/>
      </c>
      <c r="BQ505" s="36" t="str">
        <f t="shared" si="246"/>
        <v/>
      </c>
      <c r="BR505" s="36" t="str">
        <f t="shared" si="247"/>
        <v/>
      </c>
      <c r="BS505" s="36" t="str">
        <f t="shared" si="248"/>
        <v/>
      </c>
    </row>
    <row r="506" spans="1:82" s="16" customFormat="1" ht="13" customHeight="1" x14ac:dyDescent="0.25">
      <c r="A506" s="16" t="s">
        <v>692</v>
      </c>
    </row>
    <row r="508" spans="1:82" x14ac:dyDescent="0.35">
      <c r="BE508" s="41">
        <f>AVERAGEIFS(BE4:BE505,$AY4:$AY505,"Investor Owned",$BH4:$BH505,"&gt;0.0001")</f>
        <v>1.2144733844850002E-2</v>
      </c>
      <c r="BF508" s="41">
        <f>AVERAGEIFS(BF4:BF505,$AY4:$AY505,"Investor Owned",$BH4:$BH505,"&gt;0.0001")</f>
        <v>1.2302143326348691E-2</v>
      </c>
      <c r="BG508" s="41">
        <f>AVERAGEIFS(BG4:BG505,$AY4:$AY505,"Investor Owned",$BH4:$BH505,"&gt;0.0001")</f>
        <v>4.7419039888542064E-3</v>
      </c>
      <c r="BH508" s="41">
        <f>AVERAGEIFS(BH4:BH505,$AY4:$AY505,"Investor Owned",$BH4:$BH505,"&gt;0.0001")</f>
        <v>9.7403929461439866E-3</v>
      </c>
    </row>
  </sheetData>
  <autoFilter ref="A3:BN506" xr:uid="{00000000-0001-0000-0000-000000000000}"/>
  <mergeCells count="16">
    <mergeCell ref="AE2:AI2"/>
    <mergeCell ref="AJ2:AN2"/>
    <mergeCell ref="AO2:AS2"/>
    <mergeCell ref="AT2:AW2"/>
    <mergeCell ref="A2:E2"/>
    <mergeCell ref="F2:J2"/>
    <mergeCell ref="K2:O2"/>
    <mergeCell ref="P2:T2"/>
    <mergeCell ref="U2:Y2"/>
    <mergeCell ref="Z2:AD2"/>
    <mergeCell ref="AT1:AW1"/>
    <mergeCell ref="A1:E1"/>
    <mergeCell ref="F1:O1"/>
    <mergeCell ref="P1:Y1"/>
    <mergeCell ref="Z1:AI1"/>
    <mergeCell ref="AJ1:AS1"/>
  </mergeCells>
  <pageMargins left="0.75" right="0.75" top="1" bottom="1" header="0.5" footer="0.5"/>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E0526-2ACD-432E-987B-A7E9DAB8E9D3}">
  <dimension ref="A1:X2835"/>
  <sheetViews>
    <sheetView workbookViewId="0">
      <selection activeCell="H22" sqref="H22"/>
    </sheetView>
  </sheetViews>
  <sheetFormatPr defaultColWidth="8.7265625" defaultRowHeight="14.5" x14ac:dyDescent="0.35"/>
  <cols>
    <col min="1" max="1" width="6.54296875" style="1" bestFit="1" customWidth="1"/>
    <col min="2" max="2" width="9.81640625" style="1" bestFit="1" customWidth="1"/>
    <col min="3" max="3" width="42.54296875" style="1" bestFit="1" customWidth="1"/>
    <col min="4" max="4" width="6.54296875" style="1" bestFit="1" customWidth="1"/>
    <col min="5" max="5" width="9.81640625" style="1" bestFit="1" customWidth="1"/>
    <col min="6" max="6" width="13.1796875" style="1" bestFit="1" customWidth="1"/>
    <col min="7" max="7" width="8.1796875" style="1" bestFit="1" customWidth="1"/>
    <col min="8" max="8" width="27.81640625" style="1" bestFit="1" customWidth="1"/>
    <col min="9" max="9" width="9.81640625" style="1" bestFit="1" customWidth="1"/>
    <col min="10" max="10" width="13.1796875" style="1" bestFit="1" customWidth="1"/>
    <col min="11" max="11" width="16.453125" style="1" bestFit="1" customWidth="1"/>
    <col min="12" max="13" width="13.1796875" style="1" bestFit="1" customWidth="1"/>
    <col min="14" max="14" width="16.453125" style="1" bestFit="1" customWidth="1"/>
    <col min="15" max="16" width="13.1796875" style="1" bestFit="1" customWidth="1"/>
    <col min="17" max="17" width="16.453125" style="1" bestFit="1" customWidth="1"/>
    <col min="18" max="19" width="13.1796875" style="1" bestFit="1" customWidth="1"/>
    <col min="20" max="20" width="16.453125" style="1" bestFit="1" customWidth="1"/>
    <col min="21" max="22" width="13.1796875" style="1" bestFit="1" customWidth="1"/>
    <col min="23" max="23" width="16.453125" style="1" bestFit="1" customWidth="1"/>
    <col min="24" max="24" width="13.1796875" style="1" bestFit="1" customWidth="1"/>
    <col min="25" max="16384" width="8.7265625" style="1"/>
  </cols>
  <sheetData>
    <row r="1" spans="1:24" x14ac:dyDescent="0.35">
      <c r="A1" s="51" t="s">
        <v>0</v>
      </c>
      <c r="B1" s="52"/>
      <c r="C1" s="52"/>
      <c r="D1" s="52"/>
      <c r="E1" s="52"/>
      <c r="F1" s="52"/>
      <c r="G1" s="52"/>
      <c r="H1" s="52"/>
      <c r="I1" s="53"/>
      <c r="J1" s="48" t="s">
        <v>693</v>
      </c>
      <c r="K1" s="49"/>
      <c r="L1" s="50"/>
      <c r="M1" s="54" t="s">
        <v>694</v>
      </c>
      <c r="N1" s="55"/>
      <c r="O1" s="56"/>
      <c r="P1" s="58" t="s">
        <v>695</v>
      </c>
      <c r="Q1" s="59"/>
      <c r="R1" s="60"/>
      <c r="S1" s="61" t="s">
        <v>696</v>
      </c>
      <c r="T1" s="62"/>
      <c r="U1" s="63"/>
      <c r="V1" s="48" t="s">
        <v>697</v>
      </c>
      <c r="W1" s="49"/>
      <c r="X1" s="50"/>
    </row>
    <row r="2" spans="1:24" x14ac:dyDescent="0.35">
      <c r="A2" s="51" t="s">
        <v>6</v>
      </c>
      <c r="B2" s="52"/>
      <c r="C2" s="52"/>
      <c r="D2" s="52"/>
      <c r="E2" s="52"/>
      <c r="F2" s="52"/>
      <c r="G2" s="52"/>
      <c r="H2" s="52"/>
      <c r="I2" s="53"/>
      <c r="J2" s="17" t="s">
        <v>698</v>
      </c>
      <c r="K2" s="17" t="s">
        <v>699</v>
      </c>
      <c r="L2" s="17" t="s">
        <v>700</v>
      </c>
      <c r="M2" s="18" t="s">
        <v>698</v>
      </c>
      <c r="N2" s="18" t="s">
        <v>699</v>
      </c>
      <c r="O2" s="18" t="s">
        <v>700</v>
      </c>
      <c r="P2" s="19" t="s">
        <v>698</v>
      </c>
      <c r="Q2" s="19" t="s">
        <v>699</v>
      </c>
      <c r="R2" s="19" t="s">
        <v>700</v>
      </c>
      <c r="S2" s="20" t="s">
        <v>698</v>
      </c>
      <c r="T2" s="20" t="s">
        <v>699</v>
      </c>
      <c r="U2" s="20" t="s">
        <v>700</v>
      </c>
      <c r="V2" s="17" t="s">
        <v>698</v>
      </c>
      <c r="W2" s="17" t="s">
        <v>699</v>
      </c>
      <c r="X2" s="17" t="s">
        <v>700</v>
      </c>
    </row>
    <row r="3" spans="1:24" ht="39" x14ac:dyDescent="0.35">
      <c r="A3" s="2" t="s">
        <v>12</v>
      </c>
      <c r="B3" s="2" t="s">
        <v>13</v>
      </c>
      <c r="C3" s="2" t="s">
        <v>14</v>
      </c>
      <c r="D3" s="2" t="s">
        <v>701</v>
      </c>
      <c r="E3" s="2" t="s">
        <v>702</v>
      </c>
      <c r="F3" s="2" t="s">
        <v>703</v>
      </c>
      <c r="G3" s="2" t="s">
        <v>15</v>
      </c>
      <c r="H3" s="2" t="s">
        <v>704</v>
      </c>
      <c r="I3" s="2" t="s">
        <v>16</v>
      </c>
      <c r="J3" s="4" t="s">
        <v>705</v>
      </c>
      <c r="K3" s="3" t="s">
        <v>706</v>
      </c>
      <c r="L3" s="3" t="s">
        <v>707</v>
      </c>
      <c r="M3" s="6" t="s">
        <v>705</v>
      </c>
      <c r="N3" s="5" t="s">
        <v>706</v>
      </c>
      <c r="O3" s="5" t="s">
        <v>707</v>
      </c>
      <c r="P3" s="21" t="s">
        <v>705</v>
      </c>
      <c r="Q3" s="22" t="s">
        <v>706</v>
      </c>
      <c r="R3" s="22" t="s">
        <v>707</v>
      </c>
      <c r="S3" s="23" t="s">
        <v>705</v>
      </c>
      <c r="T3" s="24" t="s">
        <v>706</v>
      </c>
      <c r="U3" s="24" t="s">
        <v>707</v>
      </c>
      <c r="V3" s="4" t="s">
        <v>705</v>
      </c>
      <c r="W3" s="3" t="s">
        <v>706</v>
      </c>
      <c r="X3" s="3" t="s">
        <v>707</v>
      </c>
    </row>
    <row r="4" spans="1:24" x14ac:dyDescent="0.35">
      <c r="A4" s="8">
        <v>2020</v>
      </c>
      <c r="B4" s="9">
        <v>55</v>
      </c>
      <c r="C4" s="10" t="s">
        <v>708</v>
      </c>
      <c r="D4" s="8" t="s">
        <v>709</v>
      </c>
      <c r="E4" s="10" t="s">
        <v>710</v>
      </c>
      <c r="F4" s="8" t="s">
        <v>711</v>
      </c>
      <c r="G4" s="10" t="s">
        <v>152</v>
      </c>
      <c r="H4" s="10" t="s">
        <v>712</v>
      </c>
      <c r="I4" s="10" t="s">
        <v>566</v>
      </c>
      <c r="J4" s="12">
        <v>3740</v>
      </c>
      <c r="K4" s="11">
        <v>33274</v>
      </c>
      <c r="L4" s="11">
        <v>2629</v>
      </c>
      <c r="M4" s="14">
        <v>4407</v>
      </c>
      <c r="N4" s="13">
        <v>41236</v>
      </c>
      <c r="O4" s="13">
        <v>675</v>
      </c>
      <c r="P4" s="25">
        <v>3826</v>
      </c>
      <c r="Q4" s="26">
        <v>87360</v>
      </c>
      <c r="R4" s="26">
        <v>2</v>
      </c>
      <c r="S4" s="27">
        <v>0</v>
      </c>
      <c r="T4" s="28">
        <v>0</v>
      </c>
      <c r="U4" s="28">
        <v>0</v>
      </c>
      <c r="V4" s="12">
        <v>11973</v>
      </c>
      <c r="W4" s="11">
        <v>161870</v>
      </c>
      <c r="X4" s="11">
        <v>3306</v>
      </c>
    </row>
    <row r="5" spans="1:24" x14ac:dyDescent="0.35">
      <c r="A5" s="8">
        <v>2020</v>
      </c>
      <c r="B5" s="9">
        <v>84</v>
      </c>
      <c r="C5" s="10" t="s">
        <v>713</v>
      </c>
      <c r="D5" s="8" t="s">
        <v>709</v>
      </c>
      <c r="E5" s="10" t="s">
        <v>710</v>
      </c>
      <c r="F5" s="8" t="s">
        <v>711</v>
      </c>
      <c r="G5" s="10" t="s">
        <v>63</v>
      </c>
      <c r="H5" s="10" t="s">
        <v>714</v>
      </c>
      <c r="I5" s="10" t="s">
        <v>45</v>
      </c>
      <c r="J5" s="12">
        <v>264</v>
      </c>
      <c r="K5" s="11">
        <v>2078</v>
      </c>
      <c r="L5" s="11">
        <v>269</v>
      </c>
      <c r="M5" s="14">
        <v>69</v>
      </c>
      <c r="N5" s="13">
        <v>541</v>
      </c>
      <c r="O5" s="13">
        <v>44</v>
      </c>
      <c r="P5" s="25">
        <v>0</v>
      </c>
      <c r="Q5" s="26">
        <v>0</v>
      </c>
      <c r="R5" s="26">
        <v>0</v>
      </c>
      <c r="S5" s="27">
        <v>0</v>
      </c>
      <c r="T5" s="28">
        <v>0</v>
      </c>
      <c r="U5" s="28">
        <v>0</v>
      </c>
      <c r="V5" s="12">
        <v>333</v>
      </c>
      <c r="W5" s="11">
        <v>2619</v>
      </c>
      <c r="X5" s="11">
        <v>313</v>
      </c>
    </row>
    <row r="6" spans="1:24" x14ac:dyDescent="0.35">
      <c r="A6" s="8">
        <v>2020</v>
      </c>
      <c r="B6" s="9">
        <v>84</v>
      </c>
      <c r="C6" s="10" t="s">
        <v>713</v>
      </c>
      <c r="D6" s="8" t="s">
        <v>709</v>
      </c>
      <c r="E6" s="10" t="s">
        <v>710</v>
      </c>
      <c r="F6" s="8" t="s">
        <v>711</v>
      </c>
      <c r="G6" s="10" t="s">
        <v>44</v>
      </c>
      <c r="H6" s="10" t="s">
        <v>714</v>
      </c>
      <c r="I6" s="10" t="s">
        <v>45</v>
      </c>
      <c r="J6" s="12">
        <v>42165</v>
      </c>
      <c r="K6" s="11">
        <v>348316</v>
      </c>
      <c r="L6" s="11">
        <v>31765</v>
      </c>
      <c r="M6" s="14">
        <v>16825</v>
      </c>
      <c r="N6" s="13">
        <v>153950</v>
      </c>
      <c r="O6" s="13">
        <v>4368</v>
      </c>
      <c r="P6" s="25">
        <v>13300</v>
      </c>
      <c r="Q6" s="26">
        <v>170017</v>
      </c>
      <c r="R6" s="26">
        <v>8</v>
      </c>
      <c r="S6" s="27">
        <v>0</v>
      </c>
      <c r="T6" s="28">
        <v>0</v>
      </c>
      <c r="U6" s="28">
        <v>0</v>
      </c>
      <c r="V6" s="12">
        <v>72290</v>
      </c>
      <c r="W6" s="11">
        <v>672283</v>
      </c>
      <c r="X6" s="11">
        <v>36141</v>
      </c>
    </row>
    <row r="7" spans="1:24" x14ac:dyDescent="0.35">
      <c r="A7" s="8">
        <v>2020</v>
      </c>
      <c r="B7" s="9">
        <v>108</v>
      </c>
      <c r="C7" s="10" t="s">
        <v>715</v>
      </c>
      <c r="D7" s="8" t="s">
        <v>709</v>
      </c>
      <c r="E7" s="10" t="s">
        <v>710</v>
      </c>
      <c r="F7" s="8" t="s">
        <v>711</v>
      </c>
      <c r="G7" s="10" t="s">
        <v>66</v>
      </c>
      <c r="H7" s="10" t="s">
        <v>714</v>
      </c>
      <c r="I7" s="10" t="s">
        <v>36</v>
      </c>
      <c r="J7" s="12">
        <v>43697</v>
      </c>
      <c r="K7" s="11">
        <v>274080</v>
      </c>
      <c r="L7" s="11">
        <v>34633</v>
      </c>
      <c r="M7" s="14">
        <v>10302</v>
      </c>
      <c r="N7" s="13">
        <v>82909</v>
      </c>
      <c r="O7" s="13">
        <v>2387</v>
      </c>
      <c r="P7" s="25">
        <v>16709</v>
      </c>
      <c r="Q7" s="26">
        <v>174673</v>
      </c>
      <c r="R7" s="26">
        <v>969</v>
      </c>
      <c r="S7" s="27" t="s">
        <v>25</v>
      </c>
      <c r="T7" s="28" t="s">
        <v>25</v>
      </c>
      <c r="U7" s="28" t="s">
        <v>25</v>
      </c>
      <c r="V7" s="12">
        <v>70708</v>
      </c>
      <c r="W7" s="11">
        <v>531662</v>
      </c>
      <c r="X7" s="11">
        <v>37989</v>
      </c>
    </row>
    <row r="8" spans="1:24" x14ac:dyDescent="0.35">
      <c r="A8" s="8">
        <v>2020</v>
      </c>
      <c r="B8" s="9">
        <v>113</v>
      </c>
      <c r="C8" s="10" t="s">
        <v>716</v>
      </c>
      <c r="D8" s="8" t="s">
        <v>717</v>
      </c>
      <c r="E8" s="10" t="s">
        <v>718</v>
      </c>
      <c r="F8" s="8" t="s">
        <v>711</v>
      </c>
      <c r="G8" s="10" t="s">
        <v>63</v>
      </c>
      <c r="H8" s="10" t="s">
        <v>719</v>
      </c>
      <c r="I8" s="10" t="s">
        <v>45</v>
      </c>
      <c r="J8" s="12">
        <v>7.9</v>
      </c>
      <c r="K8" s="11">
        <v>85</v>
      </c>
      <c r="L8" s="11">
        <v>9</v>
      </c>
      <c r="M8" s="14">
        <v>1.7</v>
      </c>
      <c r="N8" s="13">
        <v>19</v>
      </c>
      <c r="O8" s="13">
        <v>2</v>
      </c>
      <c r="P8" s="25">
        <v>0</v>
      </c>
      <c r="Q8" s="26">
        <v>0</v>
      </c>
      <c r="R8" s="26">
        <v>0</v>
      </c>
      <c r="S8" s="27">
        <v>0</v>
      </c>
      <c r="T8" s="28">
        <v>0</v>
      </c>
      <c r="U8" s="28">
        <v>0</v>
      </c>
      <c r="V8" s="12">
        <v>9.6</v>
      </c>
      <c r="W8" s="11">
        <v>104</v>
      </c>
      <c r="X8" s="11">
        <v>11</v>
      </c>
    </row>
    <row r="9" spans="1:24" x14ac:dyDescent="0.35">
      <c r="A9" s="8">
        <v>2020</v>
      </c>
      <c r="B9" s="9">
        <v>113</v>
      </c>
      <c r="C9" s="10" t="s">
        <v>716</v>
      </c>
      <c r="D9" s="8" t="s">
        <v>717</v>
      </c>
      <c r="E9" s="10" t="s">
        <v>718</v>
      </c>
      <c r="F9" s="8" t="s">
        <v>711</v>
      </c>
      <c r="G9" s="10" t="s">
        <v>122</v>
      </c>
      <c r="H9" s="10" t="s">
        <v>719</v>
      </c>
      <c r="I9" s="10" t="s">
        <v>123</v>
      </c>
      <c r="J9" s="12">
        <v>12866.5</v>
      </c>
      <c r="K9" s="11">
        <v>175490</v>
      </c>
      <c r="L9" s="11">
        <v>22040</v>
      </c>
      <c r="M9" s="14">
        <v>3187.6</v>
      </c>
      <c r="N9" s="13">
        <v>47336</v>
      </c>
      <c r="O9" s="13">
        <v>3752</v>
      </c>
      <c r="P9" s="25">
        <v>0</v>
      </c>
      <c r="Q9" s="26">
        <v>0</v>
      </c>
      <c r="R9" s="26">
        <v>0</v>
      </c>
      <c r="S9" s="27">
        <v>0</v>
      </c>
      <c r="T9" s="28">
        <v>0</v>
      </c>
      <c r="U9" s="28">
        <v>0</v>
      </c>
      <c r="V9" s="12">
        <v>16054.1</v>
      </c>
      <c r="W9" s="11">
        <v>222826</v>
      </c>
      <c r="X9" s="11">
        <v>25792</v>
      </c>
    </row>
    <row r="10" spans="1:24" x14ac:dyDescent="0.35">
      <c r="A10" s="8">
        <v>2020</v>
      </c>
      <c r="B10" s="9">
        <v>113</v>
      </c>
      <c r="C10" s="10" t="s">
        <v>716</v>
      </c>
      <c r="D10" s="8" t="s">
        <v>717</v>
      </c>
      <c r="E10" s="10" t="s">
        <v>718</v>
      </c>
      <c r="F10" s="8" t="s">
        <v>711</v>
      </c>
      <c r="G10" s="10" t="s">
        <v>197</v>
      </c>
      <c r="H10" s="10" t="s">
        <v>719</v>
      </c>
      <c r="I10" s="10" t="s">
        <v>45</v>
      </c>
      <c r="J10" s="12">
        <v>1766.7</v>
      </c>
      <c r="K10" s="11">
        <v>19522</v>
      </c>
      <c r="L10" s="11">
        <v>1951</v>
      </c>
      <c r="M10" s="14">
        <v>226.2</v>
      </c>
      <c r="N10" s="13">
        <v>2688</v>
      </c>
      <c r="O10" s="13">
        <v>90</v>
      </c>
      <c r="P10" s="25">
        <v>0</v>
      </c>
      <c r="Q10" s="26">
        <v>0</v>
      </c>
      <c r="R10" s="26">
        <v>0</v>
      </c>
      <c r="S10" s="27">
        <v>0</v>
      </c>
      <c r="T10" s="28">
        <v>0</v>
      </c>
      <c r="U10" s="28">
        <v>0</v>
      </c>
      <c r="V10" s="12">
        <v>1992.9</v>
      </c>
      <c r="W10" s="11">
        <v>22210</v>
      </c>
      <c r="X10" s="11">
        <v>2041</v>
      </c>
    </row>
    <row r="11" spans="1:24" x14ac:dyDescent="0.35">
      <c r="A11" s="8">
        <v>2020</v>
      </c>
      <c r="B11" s="9">
        <v>155</v>
      </c>
      <c r="C11" s="10" t="s">
        <v>720</v>
      </c>
      <c r="D11" s="8" t="s">
        <v>709</v>
      </c>
      <c r="E11" s="10" t="s">
        <v>710</v>
      </c>
      <c r="F11" s="8" t="s">
        <v>711</v>
      </c>
      <c r="G11" s="10" t="s">
        <v>35</v>
      </c>
      <c r="H11" s="10" t="s">
        <v>714</v>
      </c>
      <c r="I11" s="10" t="s">
        <v>36</v>
      </c>
      <c r="J11" s="12">
        <v>10134</v>
      </c>
      <c r="K11" s="11">
        <v>82048</v>
      </c>
      <c r="L11" s="11">
        <v>4391</v>
      </c>
      <c r="M11" s="14">
        <v>6191</v>
      </c>
      <c r="N11" s="13">
        <v>82577</v>
      </c>
      <c r="O11" s="13">
        <v>296</v>
      </c>
      <c r="P11" s="25">
        <v>6256</v>
      </c>
      <c r="Q11" s="26">
        <v>68395</v>
      </c>
      <c r="R11" s="26">
        <v>580</v>
      </c>
      <c r="S11" s="27" t="s">
        <v>25</v>
      </c>
      <c r="T11" s="28" t="s">
        <v>25</v>
      </c>
      <c r="U11" s="28" t="s">
        <v>25</v>
      </c>
      <c r="V11" s="12">
        <v>22581</v>
      </c>
      <c r="W11" s="11">
        <v>233020</v>
      </c>
      <c r="X11" s="11">
        <v>5267</v>
      </c>
    </row>
    <row r="12" spans="1:24" x14ac:dyDescent="0.35">
      <c r="A12" s="8">
        <v>2020</v>
      </c>
      <c r="B12" s="9">
        <v>162</v>
      </c>
      <c r="C12" s="10" t="s">
        <v>23</v>
      </c>
      <c r="D12" s="8" t="s">
        <v>709</v>
      </c>
      <c r="E12" s="10" t="s">
        <v>710</v>
      </c>
      <c r="F12" s="8" t="s">
        <v>711</v>
      </c>
      <c r="G12" s="10" t="s">
        <v>24</v>
      </c>
      <c r="H12" s="10" t="s">
        <v>714</v>
      </c>
      <c r="I12" s="10" t="s">
        <v>24</v>
      </c>
      <c r="J12" s="12">
        <v>83563.100000000006</v>
      </c>
      <c r="K12" s="11">
        <v>609748</v>
      </c>
      <c r="L12" s="11">
        <v>46101</v>
      </c>
      <c r="M12" s="14">
        <v>15287.8</v>
      </c>
      <c r="N12" s="13">
        <v>130760</v>
      </c>
      <c r="O12" s="13">
        <v>3190</v>
      </c>
      <c r="P12" s="25">
        <v>10963.1</v>
      </c>
      <c r="Q12" s="26">
        <v>159521</v>
      </c>
      <c r="R12" s="26">
        <v>16</v>
      </c>
      <c r="S12" s="27" t="s">
        <v>25</v>
      </c>
      <c r="T12" s="28" t="s">
        <v>25</v>
      </c>
      <c r="U12" s="28" t="s">
        <v>25</v>
      </c>
      <c r="V12" s="12">
        <v>109814</v>
      </c>
      <c r="W12" s="11">
        <v>900029</v>
      </c>
      <c r="X12" s="11">
        <v>49307</v>
      </c>
    </row>
    <row r="13" spans="1:24" x14ac:dyDescent="0.35">
      <c r="A13" s="8">
        <v>2020</v>
      </c>
      <c r="B13" s="9">
        <v>176</v>
      </c>
      <c r="C13" s="10" t="s">
        <v>721</v>
      </c>
      <c r="D13" s="8" t="s">
        <v>709</v>
      </c>
      <c r="E13" s="10" t="s">
        <v>710</v>
      </c>
      <c r="F13" s="8" t="s">
        <v>711</v>
      </c>
      <c r="G13" s="10" t="s">
        <v>48</v>
      </c>
      <c r="H13" s="10" t="s">
        <v>722</v>
      </c>
      <c r="I13" s="10" t="s">
        <v>49</v>
      </c>
      <c r="J13" s="12">
        <v>539.1</v>
      </c>
      <c r="K13" s="11">
        <v>5742</v>
      </c>
      <c r="L13" s="11">
        <v>823</v>
      </c>
      <c r="M13" s="14">
        <v>272.89999999999998</v>
      </c>
      <c r="N13" s="13">
        <v>3105</v>
      </c>
      <c r="O13" s="13">
        <v>215</v>
      </c>
      <c r="P13" s="25">
        <v>0</v>
      </c>
      <c r="Q13" s="26">
        <v>0</v>
      </c>
      <c r="R13" s="26">
        <v>0</v>
      </c>
      <c r="S13" s="27">
        <v>0</v>
      </c>
      <c r="T13" s="28">
        <v>0</v>
      </c>
      <c r="U13" s="28">
        <v>0</v>
      </c>
      <c r="V13" s="12">
        <v>812</v>
      </c>
      <c r="W13" s="11">
        <v>8847</v>
      </c>
      <c r="X13" s="11">
        <v>1038</v>
      </c>
    </row>
    <row r="14" spans="1:24" x14ac:dyDescent="0.35">
      <c r="A14" s="8">
        <v>2020</v>
      </c>
      <c r="B14" s="9">
        <v>195</v>
      </c>
      <c r="C14" s="10" t="s">
        <v>29</v>
      </c>
      <c r="D14" s="8" t="s">
        <v>709</v>
      </c>
      <c r="E14" s="10" t="s">
        <v>710</v>
      </c>
      <c r="F14" s="8" t="s">
        <v>711</v>
      </c>
      <c r="G14" s="10" t="s">
        <v>27</v>
      </c>
      <c r="H14" s="10" t="s">
        <v>722</v>
      </c>
      <c r="I14" s="10" t="s">
        <v>30</v>
      </c>
      <c r="J14" s="12">
        <v>2379707.4</v>
      </c>
      <c r="K14" s="11">
        <v>17620060</v>
      </c>
      <c r="L14" s="11">
        <v>1295794</v>
      </c>
      <c r="M14" s="14">
        <v>1535783.5</v>
      </c>
      <c r="N14" s="13">
        <v>12599224</v>
      </c>
      <c r="O14" s="13">
        <v>202791</v>
      </c>
      <c r="P14" s="25">
        <v>1297459.3999999999</v>
      </c>
      <c r="Q14" s="26">
        <v>20383787</v>
      </c>
      <c r="R14" s="26">
        <v>6159</v>
      </c>
      <c r="S14" s="27" t="s">
        <v>25</v>
      </c>
      <c r="T14" s="28" t="s">
        <v>25</v>
      </c>
      <c r="U14" s="28" t="s">
        <v>25</v>
      </c>
      <c r="V14" s="12">
        <v>5212950.3</v>
      </c>
      <c r="W14" s="11">
        <v>50603071</v>
      </c>
      <c r="X14" s="11">
        <v>1504744</v>
      </c>
    </row>
    <row r="15" spans="1:24" x14ac:dyDescent="0.35">
      <c r="A15" s="8">
        <v>2020</v>
      </c>
      <c r="B15" s="9">
        <v>207</v>
      </c>
      <c r="C15" s="10" t="s">
        <v>31</v>
      </c>
      <c r="D15" s="8" t="s">
        <v>709</v>
      </c>
      <c r="E15" s="10" t="s">
        <v>710</v>
      </c>
      <c r="F15" s="8" t="s">
        <v>711</v>
      </c>
      <c r="G15" s="10" t="s">
        <v>32</v>
      </c>
      <c r="H15" s="10" t="s">
        <v>712</v>
      </c>
      <c r="I15" s="10" t="s">
        <v>33</v>
      </c>
      <c r="J15" s="12">
        <v>27678.799999999999</v>
      </c>
      <c r="K15" s="11">
        <v>138618</v>
      </c>
      <c r="L15" s="11">
        <v>32052</v>
      </c>
      <c r="M15" s="14">
        <v>35262.400000000001</v>
      </c>
      <c r="N15" s="13">
        <v>200965</v>
      </c>
      <c r="O15" s="13">
        <v>4244</v>
      </c>
      <c r="P15" s="25" t="s">
        <v>25</v>
      </c>
      <c r="Q15" s="26" t="s">
        <v>25</v>
      </c>
      <c r="R15" s="26" t="s">
        <v>25</v>
      </c>
      <c r="S15" s="27" t="s">
        <v>25</v>
      </c>
      <c r="T15" s="28" t="s">
        <v>25</v>
      </c>
      <c r="U15" s="28" t="s">
        <v>25</v>
      </c>
      <c r="V15" s="12">
        <v>62941.2</v>
      </c>
      <c r="W15" s="11">
        <v>339583</v>
      </c>
      <c r="X15" s="11">
        <v>36296</v>
      </c>
    </row>
    <row r="16" spans="1:24" x14ac:dyDescent="0.35">
      <c r="A16" s="8">
        <v>2020</v>
      </c>
      <c r="B16" s="9">
        <v>213</v>
      </c>
      <c r="C16" s="10" t="s">
        <v>723</v>
      </c>
      <c r="D16" s="8" t="s">
        <v>709</v>
      </c>
      <c r="E16" s="10" t="s">
        <v>710</v>
      </c>
      <c r="F16" s="8" t="s">
        <v>711</v>
      </c>
      <c r="G16" s="10" t="s">
        <v>244</v>
      </c>
      <c r="H16" s="10" t="s">
        <v>722</v>
      </c>
      <c r="I16" s="10" t="s">
        <v>245</v>
      </c>
      <c r="J16" s="12">
        <v>19656</v>
      </c>
      <c r="K16" s="11">
        <v>157074</v>
      </c>
      <c r="L16" s="11">
        <v>14901</v>
      </c>
      <c r="M16" s="14">
        <v>11952.1</v>
      </c>
      <c r="N16" s="13">
        <v>114502</v>
      </c>
      <c r="O16" s="13">
        <v>2374</v>
      </c>
      <c r="P16" s="25">
        <v>13080.5</v>
      </c>
      <c r="Q16" s="26">
        <v>113405</v>
      </c>
      <c r="R16" s="26">
        <v>128</v>
      </c>
      <c r="S16" s="27" t="s">
        <v>25</v>
      </c>
      <c r="T16" s="28" t="s">
        <v>25</v>
      </c>
      <c r="U16" s="28" t="s">
        <v>25</v>
      </c>
      <c r="V16" s="12">
        <v>44688.6</v>
      </c>
      <c r="W16" s="11">
        <v>384981</v>
      </c>
      <c r="X16" s="11">
        <v>17403</v>
      </c>
    </row>
    <row r="17" spans="1:24" x14ac:dyDescent="0.35">
      <c r="A17" s="8">
        <v>2020</v>
      </c>
      <c r="B17" s="9">
        <v>219</v>
      </c>
      <c r="C17" s="10" t="s">
        <v>724</v>
      </c>
      <c r="D17" s="8" t="s">
        <v>709</v>
      </c>
      <c r="E17" s="10" t="s">
        <v>710</v>
      </c>
      <c r="F17" s="8" t="s">
        <v>711</v>
      </c>
      <c r="G17" s="10" t="s">
        <v>244</v>
      </c>
      <c r="H17" s="10" t="s">
        <v>722</v>
      </c>
      <c r="I17" s="10" t="s">
        <v>245</v>
      </c>
      <c r="J17" s="12">
        <v>7686</v>
      </c>
      <c r="K17" s="11">
        <v>26787</v>
      </c>
      <c r="L17" s="11">
        <v>5615</v>
      </c>
      <c r="M17" s="14">
        <v>9382</v>
      </c>
      <c r="N17" s="13">
        <v>37620</v>
      </c>
      <c r="O17" s="13">
        <v>2553</v>
      </c>
      <c r="P17" s="25" t="s">
        <v>25</v>
      </c>
      <c r="Q17" s="26" t="s">
        <v>25</v>
      </c>
      <c r="R17" s="26" t="s">
        <v>25</v>
      </c>
      <c r="S17" s="27" t="s">
        <v>25</v>
      </c>
      <c r="T17" s="28" t="s">
        <v>25</v>
      </c>
      <c r="U17" s="28" t="s">
        <v>25</v>
      </c>
      <c r="V17" s="12">
        <v>17068</v>
      </c>
      <c r="W17" s="11">
        <v>64407</v>
      </c>
      <c r="X17" s="11">
        <v>8168</v>
      </c>
    </row>
    <row r="18" spans="1:24" x14ac:dyDescent="0.35">
      <c r="A18" s="8">
        <v>2020</v>
      </c>
      <c r="B18" s="9">
        <v>221</v>
      </c>
      <c r="C18" s="10" t="s">
        <v>725</v>
      </c>
      <c r="D18" s="8" t="s">
        <v>709</v>
      </c>
      <c r="E18" s="10" t="s">
        <v>710</v>
      </c>
      <c r="F18" s="8" t="s">
        <v>711</v>
      </c>
      <c r="G18" s="10" t="s">
        <v>244</v>
      </c>
      <c r="H18" s="10" t="s">
        <v>714</v>
      </c>
      <c r="I18" s="10" t="s">
        <v>245</v>
      </c>
      <c r="J18" s="12">
        <v>21964.5</v>
      </c>
      <c r="K18" s="11">
        <v>43904</v>
      </c>
      <c r="L18" s="11">
        <v>7922</v>
      </c>
      <c r="M18" s="14">
        <v>31941.8</v>
      </c>
      <c r="N18" s="13">
        <v>76931</v>
      </c>
      <c r="O18" s="13">
        <v>3591</v>
      </c>
      <c r="P18" s="25">
        <v>0</v>
      </c>
      <c r="Q18" s="26">
        <v>0</v>
      </c>
      <c r="R18" s="26">
        <v>0</v>
      </c>
      <c r="S18" s="27">
        <v>0</v>
      </c>
      <c r="T18" s="28">
        <v>0</v>
      </c>
      <c r="U18" s="28">
        <v>0</v>
      </c>
      <c r="V18" s="12">
        <v>53906.3</v>
      </c>
      <c r="W18" s="11">
        <v>120835</v>
      </c>
      <c r="X18" s="11">
        <v>11513</v>
      </c>
    </row>
    <row r="19" spans="1:24" x14ac:dyDescent="0.35">
      <c r="A19" s="8">
        <v>2020</v>
      </c>
      <c r="B19" s="9">
        <v>230</v>
      </c>
      <c r="C19" s="10" t="s">
        <v>726</v>
      </c>
      <c r="D19" s="8" t="s">
        <v>709</v>
      </c>
      <c r="E19" s="10" t="s">
        <v>710</v>
      </c>
      <c r="F19" s="8" t="s">
        <v>711</v>
      </c>
      <c r="G19" s="10" t="s">
        <v>38</v>
      </c>
      <c r="H19" s="10" t="s">
        <v>712</v>
      </c>
      <c r="I19" s="10" t="s">
        <v>30</v>
      </c>
      <c r="J19" s="12">
        <v>39715</v>
      </c>
      <c r="K19" s="11">
        <v>342013</v>
      </c>
      <c r="L19" s="11">
        <v>31473</v>
      </c>
      <c r="M19" s="14">
        <v>54920</v>
      </c>
      <c r="N19" s="13">
        <v>541205</v>
      </c>
      <c r="O19" s="13">
        <v>5610</v>
      </c>
      <c r="P19" s="25" t="s">
        <v>25</v>
      </c>
      <c r="Q19" s="26" t="s">
        <v>25</v>
      </c>
      <c r="R19" s="26" t="s">
        <v>25</v>
      </c>
      <c r="S19" s="27" t="s">
        <v>25</v>
      </c>
      <c r="T19" s="28" t="s">
        <v>25</v>
      </c>
      <c r="U19" s="28" t="s">
        <v>25</v>
      </c>
      <c r="V19" s="12">
        <v>94635</v>
      </c>
      <c r="W19" s="11">
        <v>883218</v>
      </c>
      <c r="X19" s="11">
        <v>37083</v>
      </c>
    </row>
    <row r="20" spans="1:24" x14ac:dyDescent="0.35">
      <c r="A20" s="8">
        <v>2020</v>
      </c>
      <c r="B20" s="9">
        <v>232</v>
      </c>
      <c r="C20" s="10" t="s">
        <v>727</v>
      </c>
      <c r="D20" s="8" t="s">
        <v>709</v>
      </c>
      <c r="E20" s="10" t="s">
        <v>710</v>
      </c>
      <c r="F20" s="8" t="s">
        <v>711</v>
      </c>
      <c r="G20" s="10" t="s">
        <v>87</v>
      </c>
      <c r="H20" s="10" t="s">
        <v>712</v>
      </c>
      <c r="I20" s="10" t="s">
        <v>88</v>
      </c>
      <c r="J20" s="12">
        <v>15609.8</v>
      </c>
      <c r="K20" s="11">
        <v>123749</v>
      </c>
      <c r="L20" s="11">
        <v>10064</v>
      </c>
      <c r="M20" s="14">
        <v>12088.8</v>
      </c>
      <c r="N20" s="13">
        <v>114115</v>
      </c>
      <c r="O20" s="13">
        <v>2238</v>
      </c>
      <c r="P20" s="25">
        <v>1989.2</v>
      </c>
      <c r="Q20" s="26">
        <v>23154</v>
      </c>
      <c r="R20" s="26">
        <v>12</v>
      </c>
      <c r="S20" s="27">
        <v>0</v>
      </c>
      <c r="T20" s="28">
        <v>0</v>
      </c>
      <c r="U20" s="28">
        <v>0</v>
      </c>
      <c r="V20" s="12">
        <v>29687.8</v>
      </c>
      <c r="W20" s="11">
        <v>261018</v>
      </c>
      <c r="X20" s="11">
        <v>12314</v>
      </c>
    </row>
    <row r="21" spans="1:24" x14ac:dyDescent="0.35">
      <c r="A21" s="8">
        <v>2020</v>
      </c>
      <c r="B21" s="9">
        <v>240</v>
      </c>
      <c r="C21" s="10" t="s">
        <v>728</v>
      </c>
      <c r="D21" s="8" t="s">
        <v>709</v>
      </c>
      <c r="E21" s="10" t="s">
        <v>710</v>
      </c>
      <c r="F21" s="8" t="s">
        <v>711</v>
      </c>
      <c r="G21" s="10" t="s">
        <v>87</v>
      </c>
      <c r="H21" s="10" t="s">
        <v>714</v>
      </c>
      <c r="I21" s="10" t="s">
        <v>45</v>
      </c>
      <c r="J21" s="12">
        <v>24077</v>
      </c>
      <c r="K21" s="11">
        <v>175123</v>
      </c>
      <c r="L21" s="11">
        <v>12140</v>
      </c>
      <c r="M21" s="14">
        <v>3914</v>
      </c>
      <c r="N21" s="13">
        <v>33015</v>
      </c>
      <c r="O21" s="13">
        <v>1096</v>
      </c>
      <c r="P21" s="25">
        <v>488</v>
      </c>
      <c r="Q21" s="26">
        <v>5817</v>
      </c>
      <c r="R21" s="26">
        <v>23</v>
      </c>
      <c r="S21" s="27">
        <v>0</v>
      </c>
      <c r="T21" s="28">
        <v>0</v>
      </c>
      <c r="U21" s="28">
        <v>0</v>
      </c>
      <c r="V21" s="12">
        <v>28479</v>
      </c>
      <c r="W21" s="11">
        <v>213955</v>
      </c>
      <c r="X21" s="11">
        <v>13259</v>
      </c>
    </row>
    <row r="22" spans="1:24" x14ac:dyDescent="0.35">
      <c r="A22" s="8">
        <v>2020</v>
      </c>
      <c r="B22" s="9">
        <v>241</v>
      </c>
      <c r="C22" s="10" t="s">
        <v>729</v>
      </c>
      <c r="D22" s="8" t="s">
        <v>709</v>
      </c>
      <c r="E22" s="10" t="s">
        <v>710</v>
      </c>
      <c r="F22" s="8" t="s">
        <v>711</v>
      </c>
      <c r="G22" s="10" t="s">
        <v>27</v>
      </c>
      <c r="H22" s="10" t="s">
        <v>712</v>
      </c>
      <c r="I22" s="10" t="s">
        <v>566</v>
      </c>
      <c r="J22" s="12">
        <v>11171</v>
      </c>
      <c r="K22" s="11">
        <v>116060</v>
      </c>
      <c r="L22" s="11">
        <v>8147</v>
      </c>
      <c r="M22" s="14">
        <v>16976</v>
      </c>
      <c r="N22" s="13">
        <v>169341</v>
      </c>
      <c r="O22" s="13">
        <v>2233</v>
      </c>
      <c r="P22" s="25">
        <v>16932</v>
      </c>
      <c r="Q22" s="26">
        <v>307936</v>
      </c>
      <c r="R22" s="26">
        <v>15</v>
      </c>
      <c r="S22" s="27">
        <v>0</v>
      </c>
      <c r="T22" s="28">
        <v>0</v>
      </c>
      <c r="U22" s="28">
        <v>0</v>
      </c>
      <c r="V22" s="12">
        <v>45079</v>
      </c>
      <c r="W22" s="11">
        <v>593337</v>
      </c>
      <c r="X22" s="11">
        <v>10395</v>
      </c>
    </row>
    <row r="23" spans="1:24" x14ac:dyDescent="0.35">
      <c r="A23" s="8">
        <v>2020</v>
      </c>
      <c r="B23" s="9">
        <v>261</v>
      </c>
      <c r="C23" s="10" t="s">
        <v>730</v>
      </c>
      <c r="D23" s="8" t="s">
        <v>709</v>
      </c>
      <c r="E23" s="10" t="s">
        <v>710</v>
      </c>
      <c r="F23" s="8" t="s">
        <v>711</v>
      </c>
      <c r="G23" s="10" t="s">
        <v>257</v>
      </c>
      <c r="H23" s="10" t="s">
        <v>722</v>
      </c>
      <c r="I23" s="10" t="s">
        <v>36</v>
      </c>
      <c r="J23" s="12" t="s">
        <v>25</v>
      </c>
      <c r="K23" s="11" t="s">
        <v>25</v>
      </c>
      <c r="L23" s="11" t="s">
        <v>25</v>
      </c>
      <c r="M23" s="14" t="s">
        <v>25</v>
      </c>
      <c r="N23" s="13" t="s">
        <v>25</v>
      </c>
      <c r="O23" s="13" t="s">
        <v>25</v>
      </c>
      <c r="P23" s="25">
        <v>144014.1</v>
      </c>
      <c r="Q23" s="26">
        <v>3204302</v>
      </c>
      <c r="R23" s="26">
        <v>1</v>
      </c>
      <c r="S23" s="27" t="s">
        <v>25</v>
      </c>
      <c r="T23" s="28" t="s">
        <v>25</v>
      </c>
      <c r="U23" s="28" t="s">
        <v>25</v>
      </c>
      <c r="V23" s="12">
        <v>144014.1</v>
      </c>
      <c r="W23" s="11">
        <v>3204302</v>
      </c>
      <c r="X23" s="11">
        <v>1</v>
      </c>
    </row>
    <row r="24" spans="1:24" x14ac:dyDescent="0.35">
      <c r="A24" s="8">
        <v>2020</v>
      </c>
      <c r="B24" s="9">
        <v>276</v>
      </c>
      <c r="C24" s="10" t="s">
        <v>731</v>
      </c>
      <c r="D24" s="8" t="s">
        <v>709</v>
      </c>
      <c r="E24" s="10" t="s">
        <v>710</v>
      </c>
      <c r="F24" s="8" t="s">
        <v>711</v>
      </c>
      <c r="G24" s="10" t="s">
        <v>152</v>
      </c>
      <c r="H24" s="10" t="s">
        <v>714</v>
      </c>
      <c r="I24" s="10" t="s">
        <v>566</v>
      </c>
      <c r="J24" s="12">
        <v>23660</v>
      </c>
      <c r="K24" s="11">
        <v>208352</v>
      </c>
      <c r="L24" s="11">
        <v>14808</v>
      </c>
      <c r="M24" s="14">
        <v>18105</v>
      </c>
      <c r="N24" s="13">
        <v>148913</v>
      </c>
      <c r="O24" s="13">
        <v>4058</v>
      </c>
      <c r="P24" s="25">
        <v>9750</v>
      </c>
      <c r="Q24" s="26">
        <v>204228</v>
      </c>
      <c r="R24" s="26">
        <v>6</v>
      </c>
      <c r="S24" s="27">
        <v>0</v>
      </c>
      <c r="T24" s="28">
        <v>0</v>
      </c>
      <c r="U24" s="28">
        <v>0</v>
      </c>
      <c r="V24" s="12">
        <v>51515</v>
      </c>
      <c r="W24" s="11">
        <v>561493</v>
      </c>
      <c r="X24" s="11">
        <v>18872</v>
      </c>
    </row>
    <row r="25" spans="1:24" x14ac:dyDescent="0.35">
      <c r="A25" s="8">
        <v>2020</v>
      </c>
      <c r="B25" s="9">
        <v>295</v>
      </c>
      <c r="C25" s="10" t="s">
        <v>34</v>
      </c>
      <c r="D25" s="8" t="s">
        <v>709</v>
      </c>
      <c r="E25" s="10" t="s">
        <v>710</v>
      </c>
      <c r="F25" s="8" t="s">
        <v>711</v>
      </c>
      <c r="G25" s="10" t="s">
        <v>35</v>
      </c>
      <c r="H25" s="10" t="s">
        <v>712</v>
      </c>
      <c r="I25" s="10" t="s">
        <v>36</v>
      </c>
      <c r="J25" s="12">
        <v>8337.6</v>
      </c>
      <c r="K25" s="11">
        <v>80191</v>
      </c>
      <c r="L25" s="11">
        <v>8360</v>
      </c>
      <c r="M25" s="14">
        <v>3575.3</v>
      </c>
      <c r="N25" s="13">
        <v>33689</v>
      </c>
      <c r="O25" s="13">
        <v>1693</v>
      </c>
      <c r="P25" s="25">
        <v>12940.2</v>
      </c>
      <c r="Q25" s="26">
        <v>159441</v>
      </c>
      <c r="R25" s="26">
        <v>210</v>
      </c>
      <c r="S25" s="27" t="s">
        <v>25</v>
      </c>
      <c r="T25" s="28" t="s">
        <v>25</v>
      </c>
      <c r="U25" s="28" t="s">
        <v>25</v>
      </c>
      <c r="V25" s="12">
        <v>24853.1</v>
      </c>
      <c r="W25" s="11">
        <v>273321</v>
      </c>
      <c r="X25" s="11">
        <v>10263</v>
      </c>
    </row>
    <row r="26" spans="1:24" x14ac:dyDescent="0.35">
      <c r="A26" s="8">
        <v>2020</v>
      </c>
      <c r="B26" s="9">
        <v>296</v>
      </c>
      <c r="C26" s="10" t="s">
        <v>732</v>
      </c>
      <c r="D26" s="8" t="s">
        <v>709</v>
      </c>
      <c r="E26" s="10" t="s">
        <v>710</v>
      </c>
      <c r="F26" s="8" t="s">
        <v>711</v>
      </c>
      <c r="G26" s="10" t="s">
        <v>301</v>
      </c>
      <c r="H26" s="10" t="s">
        <v>714</v>
      </c>
      <c r="I26" s="10" t="s">
        <v>54</v>
      </c>
      <c r="J26" s="12">
        <v>365</v>
      </c>
      <c r="K26" s="11">
        <v>3738</v>
      </c>
      <c r="L26" s="11">
        <v>214</v>
      </c>
      <c r="M26" s="14">
        <v>786</v>
      </c>
      <c r="N26" s="13">
        <v>5347</v>
      </c>
      <c r="O26" s="13">
        <v>705</v>
      </c>
      <c r="P26" s="25">
        <v>777</v>
      </c>
      <c r="Q26" s="26">
        <v>9693</v>
      </c>
      <c r="R26" s="26">
        <v>7</v>
      </c>
      <c r="S26" s="27" t="s">
        <v>25</v>
      </c>
      <c r="T26" s="28" t="s">
        <v>25</v>
      </c>
      <c r="U26" s="28" t="s">
        <v>25</v>
      </c>
      <c r="V26" s="12">
        <v>1928</v>
      </c>
      <c r="W26" s="11">
        <v>18778</v>
      </c>
      <c r="X26" s="11">
        <v>926</v>
      </c>
    </row>
    <row r="27" spans="1:24" x14ac:dyDescent="0.35">
      <c r="A27" s="8">
        <v>2020</v>
      </c>
      <c r="B27" s="9">
        <v>296</v>
      </c>
      <c r="C27" s="10" t="s">
        <v>732</v>
      </c>
      <c r="D27" s="8" t="s">
        <v>709</v>
      </c>
      <c r="E27" s="10" t="s">
        <v>710</v>
      </c>
      <c r="F27" s="8" t="s">
        <v>711</v>
      </c>
      <c r="G27" s="10" t="s">
        <v>174</v>
      </c>
      <c r="H27" s="10" t="s">
        <v>714</v>
      </c>
      <c r="I27" s="10" t="s">
        <v>54</v>
      </c>
      <c r="J27" s="12">
        <v>4738</v>
      </c>
      <c r="K27" s="11">
        <v>49178</v>
      </c>
      <c r="L27" s="11">
        <v>2690</v>
      </c>
      <c r="M27" s="14">
        <v>5329</v>
      </c>
      <c r="N27" s="13">
        <v>36989</v>
      </c>
      <c r="O27" s="13">
        <v>4680</v>
      </c>
      <c r="P27" s="25">
        <v>29478</v>
      </c>
      <c r="Q27" s="26">
        <v>419832</v>
      </c>
      <c r="R27" s="26">
        <v>224</v>
      </c>
      <c r="S27" s="27" t="s">
        <v>25</v>
      </c>
      <c r="T27" s="28" t="s">
        <v>25</v>
      </c>
      <c r="U27" s="28" t="s">
        <v>25</v>
      </c>
      <c r="V27" s="12">
        <v>39545</v>
      </c>
      <c r="W27" s="11">
        <v>505999</v>
      </c>
      <c r="X27" s="11">
        <v>7594</v>
      </c>
    </row>
    <row r="28" spans="1:24" x14ac:dyDescent="0.35">
      <c r="A28" s="8">
        <v>2020</v>
      </c>
      <c r="B28" s="9">
        <v>298</v>
      </c>
      <c r="C28" s="10" t="s">
        <v>733</v>
      </c>
      <c r="D28" s="8" t="s">
        <v>709</v>
      </c>
      <c r="E28" s="10" t="s">
        <v>710</v>
      </c>
      <c r="F28" s="8" t="s">
        <v>711</v>
      </c>
      <c r="G28" s="10" t="s">
        <v>338</v>
      </c>
      <c r="H28" s="10" t="s">
        <v>712</v>
      </c>
      <c r="I28" s="10" t="s">
        <v>36</v>
      </c>
      <c r="J28" s="12">
        <v>26365</v>
      </c>
      <c r="K28" s="11">
        <v>279970</v>
      </c>
      <c r="L28" s="11">
        <v>20058</v>
      </c>
      <c r="M28" s="14">
        <v>32504</v>
      </c>
      <c r="N28" s="13">
        <v>359695</v>
      </c>
      <c r="O28" s="13">
        <v>3867</v>
      </c>
      <c r="P28" s="25">
        <v>415</v>
      </c>
      <c r="Q28" s="26">
        <v>5553</v>
      </c>
      <c r="R28" s="26">
        <v>6</v>
      </c>
      <c r="S28" s="27">
        <v>0</v>
      </c>
      <c r="T28" s="28">
        <v>0</v>
      </c>
      <c r="U28" s="28">
        <v>0</v>
      </c>
      <c r="V28" s="12">
        <v>59284</v>
      </c>
      <c r="W28" s="11">
        <v>645218</v>
      </c>
      <c r="X28" s="11">
        <v>23931</v>
      </c>
    </row>
    <row r="29" spans="1:24" x14ac:dyDescent="0.35">
      <c r="A29" s="8">
        <v>2020</v>
      </c>
      <c r="B29" s="9">
        <v>305</v>
      </c>
      <c r="C29" s="10" t="s">
        <v>734</v>
      </c>
      <c r="D29" s="8" t="s">
        <v>709</v>
      </c>
      <c r="E29" s="10" t="s">
        <v>710</v>
      </c>
      <c r="F29" s="8" t="s">
        <v>711</v>
      </c>
      <c r="G29" s="10" t="s">
        <v>70</v>
      </c>
      <c r="H29" s="10" t="s">
        <v>714</v>
      </c>
      <c r="I29" s="10" t="s">
        <v>36</v>
      </c>
      <c r="J29" s="12">
        <v>10634.3</v>
      </c>
      <c r="K29" s="11">
        <v>52294</v>
      </c>
      <c r="L29" s="11">
        <v>9661</v>
      </c>
      <c r="M29" s="14">
        <v>2379.4</v>
      </c>
      <c r="N29" s="13">
        <v>15239</v>
      </c>
      <c r="O29" s="13">
        <v>546</v>
      </c>
      <c r="P29" s="25">
        <v>2337.8000000000002</v>
      </c>
      <c r="Q29" s="26">
        <v>12877</v>
      </c>
      <c r="R29" s="26">
        <v>1</v>
      </c>
      <c r="S29" s="27">
        <v>0</v>
      </c>
      <c r="T29" s="28">
        <v>0</v>
      </c>
      <c r="U29" s="28">
        <v>0</v>
      </c>
      <c r="V29" s="12">
        <v>15351.5</v>
      </c>
      <c r="W29" s="11">
        <v>80410</v>
      </c>
      <c r="X29" s="11">
        <v>10208</v>
      </c>
    </row>
    <row r="30" spans="1:24" x14ac:dyDescent="0.35">
      <c r="A30" s="8">
        <v>2020</v>
      </c>
      <c r="B30" s="9">
        <v>307</v>
      </c>
      <c r="C30" s="10" t="s">
        <v>735</v>
      </c>
      <c r="D30" s="8" t="s">
        <v>709</v>
      </c>
      <c r="E30" s="10" t="s">
        <v>710</v>
      </c>
      <c r="F30" s="8" t="s">
        <v>711</v>
      </c>
      <c r="G30" s="10" t="s">
        <v>66</v>
      </c>
      <c r="H30" s="10" t="s">
        <v>712</v>
      </c>
      <c r="I30" s="10" t="s">
        <v>36</v>
      </c>
      <c r="J30" s="12">
        <v>1424.1</v>
      </c>
      <c r="K30" s="11">
        <v>11514</v>
      </c>
      <c r="L30" s="11">
        <v>1670</v>
      </c>
      <c r="M30" s="14">
        <v>1829.7</v>
      </c>
      <c r="N30" s="13">
        <v>17599</v>
      </c>
      <c r="O30" s="13">
        <v>368</v>
      </c>
      <c r="P30" s="25">
        <v>578</v>
      </c>
      <c r="Q30" s="26">
        <v>7349</v>
      </c>
      <c r="R30" s="26">
        <v>1</v>
      </c>
      <c r="S30" s="27">
        <v>0</v>
      </c>
      <c r="T30" s="28">
        <v>0</v>
      </c>
      <c r="U30" s="28">
        <v>0</v>
      </c>
      <c r="V30" s="12">
        <v>3831.8</v>
      </c>
      <c r="W30" s="11">
        <v>36462</v>
      </c>
      <c r="X30" s="11">
        <v>2039</v>
      </c>
    </row>
    <row r="31" spans="1:24" x14ac:dyDescent="0.35">
      <c r="A31" s="8">
        <v>2020</v>
      </c>
      <c r="B31" s="9">
        <v>392</v>
      </c>
      <c r="C31" s="10" t="s">
        <v>736</v>
      </c>
      <c r="D31" s="8" t="s">
        <v>709</v>
      </c>
      <c r="E31" s="10" t="s">
        <v>710</v>
      </c>
      <c r="F31" s="8" t="s">
        <v>711</v>
      </c>
      <c r="G31" s="10" t="s">
        <v>70</v>
      </c>
      <c r="H31" s="10" t="s">
        <v>722</v>
      </c>
      <c r="I31" s="10" t="s">
        <v>36</v>
      </c>
      <c r="J31" s="12">
        <v>12578.1</v>
      </c>
      <c r="K31" s="11">
        <v>89297</v>
      </c>
      <c r="L31" s="11">
        <v>13711</v>
      </c>
      <c r="M31" s="14">
        <v>11496.4</v>
      </c>
      <c r="N31" s="13">
        <v>92173</v>
      </c>
      <c r="O31" s="13">
        <v>2839</v>
      </c>
      <c r="P31" s="25">
        <v>10632.3</v>
      </c>
      <c r="Q31" s="26">
        <v>179404</v>
      </c>
      <c r="R31" s="26">
        <v>4</v>
      </c>
      <c r="S31" s="27">
        <v>0</v>
      </c>
      <c r="T31" s="28">
        <v>0</v>
      </c>
      <c r="U31" s="28">
        <v>0</v>
      </c>
      <c r="V31" s="12">
        <v>34706.800000000003</v>
      </c>
      <c r="W31" s="11">
        <v>360874</v>
      </c>
      <c r="X31" s="11">
        <v>16554</v>
      </c>
    </row>
    <row r="32" spans="1:24" x14ac:dyDescent="0.35">
      <c r="A32" s="8">
        <v>2020</v>
      </c>
      <c r="B32" s="9">
        <v>407</v>
      </c>
      <c r="C32" s="10" t="s">
        <v>37</v>
      </c>
      <c r="D32" s="8" t="s">
        <v>709</v>
      </c>
      <c r="E32" s="10" t="s">
        <v>710</v>
      </c>
      <c r="F32" s="8" t="s">
        <v>711</v>
      </c>
      <c r="G32" s="10" t="s">
        <v>38</v>
      </c>
      <c r="H32" s="10" t="s">
        <v>714</v>
      </c>
      <c r="I32" s="10" t="s">
        <v>30</v>
      </c>
      <c r="J32" s="12">
        <v>31586</v>
      </c>
      <c r="K32" s="11">
        <v>228375</v>
      </c>
      <c r="L32" s="11">
        <v>18827</v>
      </c>
      <c r="M32" s="14">
        <v>10694</v>
      </c>
      <c r="N32" s="13">
        <v>70058</v>
      </c>
      <c r="O32" s="13">
        <v>1877</v>
      </c>
      <c r="P32" s="25">
        <v>8968</v>
      </c>
      <c r="Q32" s="26">
        <v>105268</v>
      </c>
      <c r="R32" s="26">
        <v>232</v>
      </c>
      <c r="S32" s="27" t="s">
        <v>25</v>
      </c>
      <c r="T32" s="28" t="s">
        <v>25</v>
      </c>
      <c r="U32" s="28" t="s">
        <v>25</v>
      </c>
      <c r="V32" s="12">
        <v>51248</v>
      </c>
      <c r="W32" s="11">
        <v>403701</v>
      </c>
      <c r="X32" s="11">
        <v>20936</v>
      </c>
    </row>
    <row r="33" spans="1:24" x14ac:dyDescent="0.35">
      <c r="A33" s="8">
        <v>2020</v>
      </c>
      <c r="B33" s="9">
        <v>471</v>
      </c>
      <c r="C33" s="10" t="s">
        <v>737</v>
      </c>
      <c r="D33" s="8" t="s">
        <v>709</v>
      </c>
      <c r="E33" s="10" t="s">
        <v>710</v>
      </c>
      <c r="F33" s="8" t="s">
        <v>711</v>
      </c>
      <c r="G33" s="10" t="s">
        <v>40</v>
      </c>
      <c r="H33" s="10" t="s">
        <v>722</v>
      </c>
      <c r="I33" s="10" t="s">
        <v>36</v>
      </c>
      <c r="J33" s="12">
        <v>951</v>
      </c>
      <c r="K33" s="11">
        <v>7195</v>
      </c>
      <c r="L33" s="11">
        <v>710</v>
      </c>
      <c r="M33" s="14">
        <v>948</v>
      </c>
      <c r="N33" s="13">
        <v>7950</v>
      </c>
      <c r="O33" s="13">
        <v>179</v>
      </c>
      <c r="P33" s="25">
        <v>5453</v>
      </c>
      <c r="Q33" s="26">
        <v>70226</v>
      </c>
      <c r="R33" s="26">
        <v>1</v>
      </c>
      <c r="S33" s="27" t="s">
        <v>25</v>
      </c>
      <c r="T33" s="28" t="s">
        <v>25</v>
      </c>
      <c r="U33" s="28" t="s">
        <v>25</v>
      </c>
      <c r="V33" s="12">
        <v>7352</v>
      </c>
      <c r="W33" s="11">
        <v>85371</v>
      </c>
      <c r="X33" s="11">
        <v>890</v>
      </c>
    </row>
    <row r="34" spans="1:24" x14ac:dyDescent="0.35">
      <c r="A34" s="8">
        <v>2020</v>
      </c>
      <c r="B34" s="9">
        <v>540</v>
      </c>
      <c r="C34" s="10" t="s">
        <v>738</v>
      </c>
      <c r="D34" s="8" t="s">
        <v>717</v>
      </c>
      <c r="E34" s="10" t="s">
        <v>718</v>
      </c>
      <c r="F34" s="8" t="s">
        <v>711</v>
      </c>
      <c r="G34" s="10" t="s">
        <v>74</v>
      </c>
      <c r="H34" s="10" t="s">
        <v>719</v>
      </c>
      <c r="I34" s="10" t="s">
        <v>481</v>
      </c>
      <c r="J34" s="12">
        <v>0</v>
      </c>
      <c r="K34" s="11">
        <v>0</v>
      </c>
      <c r="L34" s="11">
        <v>0</v>
      </c>
      <c r="M34" s="14">
        <v>0</v>
      </c>
      <c r="N34" s="13">
        <v>0</v>
      </c>
      <c r="O34" s="13">
        <v>0</v>
      </c>
      <c r="P34" s="25">
        <v>22982</v>
      </c>
      <c r="Q34" s="26">
        <v>849371</v>
      </c>
      <c r="R34" s="26">
        <v>2</v>
      </c>
      <c r="S34" s="27">
        <v>0</v>
      </c>
      <c r="T34" s="28">
        <v>0</v>
      </c>
      <c r="U34" s="28">
        <v>0</v>
      </c>
      <c r="V34" s="12">
        <v>22982</v>
      </c>
      <c r="W34" s="11">
        <v>849371</v>
      </c>
      <c r="X34" s="11">
        <v>2</v>
      </c>
    </row>
    <row r="35" spans="1:24" x14ac:dyDescent="0.35">
      <c r="A35" s="8">
        <v>2020</v>
      </c>
      <c r="B35" s="9">
        <v>540</v>
      </c>
      <c r="C35" s="10" t="s">
        <v>738</v>
      </c>
      <c r="D35" s="8" t="s">
        <v>739</v>
      </c>
      <c r="E35" s="10" t="s">
        <v>710</v>
      </c>
      <c r="F35" s="8" t="s">
        <v>711</v>
      </c>
      <c r="G35" s="10" t="s">
        <v>59</v>
      </c>
      <c r="H35" s="10" t="s">
        <v>719</v>
      </c>
      <c r="I35" s="10" t="s">
        <v>60</v>
      </c>
      <c r="J35" s="12">
        <v>0</v>
      </c>
      <c r="K35" s="11">
        <v>0</v>
      </c>
      <c r="L35" s="11">
        <v>0</v>
      </c>
      <c r="M35" s="14">
        <v>0</v>
      </c>
      <c r="N35" s="13">
        <v>0</v>
      </c>
      <c r="O35" s="13">
        <v>0</v>
      </c>
      <c r="P35" s="25">
        <v>7087</v>
      </c>
      <c r="Q35" s="26">
        <v>119460</v>
      </c>
      <c r="R35" s="26">
        <v>3</v>
      </c>
      <c r="S35" s="27">
        <v>0</v>
      </c>
      <c r="T35" s="28">
        <v>0</v>
      </c>
      <c r="U35" s="28">
        <v>0</v>
      </c>
      <c r="V35" s="12">
        <v>7087</v>
      </c>
      <c r="W35" s="11">
        <v>119460</v>
      </c>
      <c r="X35" s="11">
        <v>3</v>
      </c>
    </row>
    <row r="36" spans="1:24" x14ac:dyDescent="0.35">
      <c r="A36" s="8">
        <v>2020</v>
      </c>
      <c r="B36" s="9">
        <v>554</v>
      </c>
      <c r="C36" s="10" t="s">
        <v>39</v>
      </c>
      <c r="D36" s="8" t="s">
        <v>709</v>
      </c>
      <c r="E36" s="10" t="s">
        <v>710</v>
      </c>
      <c r="F36" s="8" t="s">
        <v>711</v>
      </c>
      <c r="G36" s="10" t="s">
        <v>40</v>
      </c>
      <c r="H36" s="10" t="s">
        <v>712</v>
      </c>
      <c r="I36" s="10" t="s">
        <v>36</v>
      </c>
      <c r="J36" s="12">
        <v>20123</v>
      </c>
      <c r="K36" s="11">
        <v>173423</v>
      </c>
      <c r="L36" s="11">
        <v>24342</v>
      </c>
      <c r="M36" s="14">
        <v>26033.8</v>
      </c>
      <c r="N36" s="13">
        <v>319678</v>
      </c>
      <c r="O36" s="13">
        <v>3050</v>
      </c>
      <c r="P36" s="25">
        <v>9674</v>
      </c>
      <c r="Q36" s="26">
        <v>125494</v>
      </c>
      <c r="R36" s="26">
        <v>7</v>
      </c>
      <c r="S36" s="27" t="s">
        <v>25</v>
      </c>
      <c r="T36" s="28" t="s">
        <v>25</v>
      </c>
      <c r="U36" s="28" t="s">
        <v>25</v>
      </c>
      <c r="V36" s="12">
        <v>55830.8</v>
      </c>
      <c r="W36" s="11">
        <v>618595</v>
      </c>
      <c r="X36" s="11">
        <v>27399</v>
      </c>
    </row>
    <row r="37" spans="1:24" x14ac:dyDescent="0.35">
      <c r="A37" s="8">
        <v>2020</v>
      </c>
      <c r="B37" s="9">
        <v>562</v>
      </c>
      <c r="C37" s="10" t="s">
        <v>740</v>
      </c>
      <c r="D37" s="8" t="s">
        <v>709</v>
      </c>
      <c r="E37" s="10" t="s">
        <v>710</v>
      </c>
      <c r="F37" s="8" t="s">
        <v>711</v>
      </c>
      <c r="G37" s="10" t="s">
        <v>38</v>
      </c>
      <c r="H37" s="10" t="s">
        <v>714</v>
      </c>
      <c r="I37" s="10" t="s">
        <v>30</v>
      </c>
      <c r="J37" s="12">
        <v>72888.5</v>
      </c>
      <c r="K37" s="11">
        <v>641083</v>
      </c>
      <c r="L37" s="11">
        <v>45653</v>
      </c>
      <c r="M37" s="14">
        <v>13900.3</v>
      </c>
      <c r="N37" s="13">
        <v>109664</v>
      </c>
      <c r="O37" s="13">
        <v>5176</v>
      </c>
      <c r="P37" s="25">
        <v>0</v>
      </c>
      <c r="Q37" s="26">
        <v>0</v>
      </c>
      <c r="R37" s="26">
        <v>0</v>
      </c>
      <c r="S37" s="27">
        <v>0</v>
      </c>
      <c r="T37" s="28">
        <v>0</v>
      </c>
      <c r="U37" s="28">
        <v>0</v>
      </c>
      <c r="V37" s="12">
        <v>86788.800000000003</v>
      </c>
      <c r="W37" s="11">
        <v>750747</v>
      </c>
      <c r="X37" s="11">
        <v>50829</v>
      </c>
    </row>
    <row r="38" spans="1:24" x14ac:dyDescent="0.35">
      <c r="A38" s="8">
        <v>2020</v>
      </c>
      <c r="B38" s="9">
        <v>571</v>
      </c>
      <c r="C38" s="10" t="s">
        <v>741</v>
      </c>
      <c r="D38" s="8" t="s">
        <v>709</v>
      </c>
      <c r="E38" s="10" t="s">
        <v>710</v>
      </c>
      <c r="F38" s="8" t="s">
        <v>711</v>
      </c>
      <c r="G38" s="10" t="s">
        <v>152</v>
      </c>
      <c r="H38" s="10" t="s">
        <v>712</v>
      </c>
      <c r="I38" s="10" t="s">
        <v>566</v>
      </c>
      <c r="J38" s="12">
        <v>3905</v>
      </c>
      <c r="K38" s="11">
        <v>37199</v>
      </c>
      <c r="L38" s="11">
        <v>2861</v>
      </c>
      <c r="M38" s="14">
        <v>5632</v>
      </c>
      <c r="N38" s="13">
        <v>50598</v>
      </c>
      <c r="O38" s="13">
        <v>1138</v>
      </c>
      <c r="P38" s="25">
        <v>2528</v>
      </c>
      <c r="Q38" s="26">
        <v>32233</v>
      </c>
      <c r="R38" s="26">
        <v>3</v>
      </c>
      <c r="S38" s="27">
        <v>0</v>
      </c>
      <c r="T38" s="28">
        <v>0</v>
      </c>
      <c r="U38" s="28">
        <v>0</v>
      </c>
      <c r="V38" s="12">
        <v>12065</v>
      </c>
      <c r="W38" s="11">
        <v>120030</v>
      </c>
      <c r="X38" s="11">
        <v>4002</v>
      </c>
    </row>
    <row r="39" spans="1:24" x14ac:dyDescent="0.35">
      <c r="A39" s="8">
        <v>2020</v>
      </c>
      <c r="B39" s="9">
        <v>577</v>
      </c>
      <c r="C39" s="10" t="s">
        <v>742</v>
      </c>
      <c r="D39" s="8" t="s">
        <v>709</v>
      </c>
      <c r="E39" s="10" t="s">
        <v>710</v>
      </c>
      <c r="F39" s="8" t="s">
        <v>711</v>
      </c>
      <c r="G39" s="10" t="s">
        <v>567</v>
      </c>
      <c r="H39" s="10" t="s">
        <v>712</v>
      </c>
      <c r="I39" s="10" t="s">
        <v>566</v>
      </c>
      <c r="J39" s="12">
        <v>41001</v>
      </c>
      <c r="K39" s="11">
        <v>383123</v>
      </c>
      <c r="L39" s="11">
        <v>26302</v>
      </c>
      <c r="M39" s="14">
        <v>22447</v>
      </c>
      <c r="N39" s="13">
        <v>213487</v>
      </c>
      <c r="O39" s="13">
        <v>3882</v>
      </c>
      <c r="P39" s="25">
        <v>136</v>
      </c>
      <c r="Q39" s="26">
        <v>1001</v>
      </c>
      <c r="R39" s="26">
        <v>1</v>
      </c>
      <c r="S39" s="27">
        <v>0</v>
      </c>
      <c r="T39" s="28">
        <v>0</v>
      </c>
      <c r="U39" s="28">
        <v>0</v>
      </c>
      <c r="V39" s="12">
        <v>63584</v>
      </c>
      <c r="W39" s="11">
        <v>597611</v>
      </c>
      <c r="X39" s="11">
        <v>30185</v>
      </c>
    </row>
    <row r="40" spans="1:24" x14ac:dyDescent="0.35">
      <c r="A40" s="8">
        <v>2020</v>
      </c>
      <c r="B40" s="9">
        <v>590</v>
      </c>
      <c r="C40" s="10" t="s">
        <v>41</v>
      </c>
      <c r="D40" s="8" t="s">
        <v>709</v>
      </c>
      <c r="E40" s="10" t="s">
        <v>710</v>
      </c>
      <c r="F40" s="8" t="s">
        <v>711</v>
      </c>
      <c r="G40" s="10" t="s">
        <v>32</v>
      </c>
      <c r="H40" s="10" t="s">
        <v>712</v>
      </c>
      <c r="I40" s="10" t="s">
        <v>33</v>
      </c>
      <c r="J40" s="12">
        <v>95299</v>
      </c>
      <c r="K40" s="11">
        <v>554067</v>
      </c>
      <c r="L40" s="11">
        <v>103366</v>
      </c>
      <c r="M40" s="14">
        <v>125383</v>
      </c>
      <c r="N40" s="13">
        <v>686272</v>
      </c>
      <c r="O40" s="13">
        <v>17446</v>
      </c>
      <c r="P40" s="25">
        <v>130767</v>
      </c>
      <c r="Q40" s="26">
        <v>845556</v>
      </c>
      <c r="R40" s="26">
        <v>290</v>
      </c>
      <c r="S40" s="27" t="s">
        <v>25</v>
      </c>
      <c r="T40" s="28" t="s">
        <v>25</v>
      </c>
      <c r="U40" s="28" t="s">
        <v>25</v>
      </c>
      <c r="V40" s="12">
        <v>351449</v>
      </c>
      <c r="W40" s="11">
        <v>2085895</v>
      </c>
      <c r="X40" s="11">
        <v>121102</v>
      </c>
    </row>
    <row r="41" spans="1:24" x14ac:dyDescent="0.35">
      <c r="A41" s="8">
        <v>2020</v>
      </c>
      <c r="B41" s="9">
        <v>599</v>
      </c>
      <c r="C41" s="10" t="s">
        <v>743</v>
      </c>
      <c r="D41" s="8" t="s">
        <v>709</v>
      </c>
      <c r="E41" s="10" t="s">
        <v>710</v>
      </c>
      <c r="F41" s="8" t="s">
        <v>711</v>
      </c>
      <c r="G41" s="10" t="s">
        <v>244</v>
      </c>
      <c r="H41" s="10" t="s">
        <v>712</v>
      </c>
      <c r="I41" s="10" t="s">
        <v>744</v>
      </c>
      <c r="J41" s="12">
        <v>23036.6</v>
      </c>
      <c r="K41" s="11">
        <v>108035</v>
      </c>
      <c r="L41" s="11">
        <v>24881</v>
      </c>
      <c r="M41" s="14">
        <v>98449.5</v>
      </c>
      <c r="N41" s="13">
        <v>624793</v>
      </c>
      <c r="O41" s="13">
        <v>6410</v>
      </c>
      <c r="P41" s="25" t="s">
        <v>25</v>
      </c>
      <c r="Q41" s="26" t="s">
        <v>25</v>
      </c>
      <c r="R41" s="26" t="s">
        <v>25</v>
      </c>
      <c r="S41" s="27" t="s">
        <v>25</v>
      </c>
      <c r="T41" s="28" t="s">
        <v>25</v>
      </c>
      <c r="U41" s="28" t="s">
        <v>25</v>
      </c>
      <c r="V41" s="12">
        <v>121486.1</v>
      </c>
      <c r="W41" s="11">
        <v>732828</v>
      </c>
      <c r="X41" s="11">
        <v>31291</v>
      </c>
    </row>
    <row r="42" spans="1:24" x14ac:dyDescent="0.35">
      <c r="A42" s="8">
        <v>2020</v>
      </c>
      <c r="B42" s="9">
        <v>604</v>
      </c>
      <c r="C42" s="10" t="s">
        <v>745</v>
      </c>
      <c r="D42" s="8" t="s">
        <v>709</v>
      </c>
      <c r="E42" s="10" t="s">
        <v>710</v>
      </c>
      <c r="F42" s="8" t="s">
        <v>711</v>
      </c>
      <c r="G42" s="10" t="s">
        <v>27</v>
      </c>
      <c r="H42" s="10" t="s">
        <v>712</v>
      </c>
      <c r="I42" s="10" t="s">
        <v>28</v>
      </c>
      <c r="J42" s="12">
        <v>5466</v>
      </c>
      <c r="K42" s="11">
        <v>41548</v>
      </c>
      <c r="L42" s="11">
        <v>3677</v>
      </c>
      <c r="M42" s="14">
        <v>8170</v>
      </c>
      <c r="N42" s="13">
        <v>56747</v>
      </c>
      <c r="O42" s="13">
        <v>1020</v>
      </c>
      <c r="P42" s="25">
        <v>14245</v>
      </c>
      <c r="Q42" s="26">
        <v>279565</v>
      </c>
      <c r="R42" s="26">
        <v>2</v>
      </c>
      <c r="S42" s="27" t="s">
        <v>25</v>
      </c>
      <c r="T42" s="28" t="s">
        <v>25</v>
      </c>
      <c r="U42" s="28" t="s">
        <v>25</v>
      </c>
      <c r="V42" s="12">
        <v>27881</v>
      </c>
      <c r="W42" s="11">
        <v>377860</v>
      </c>
      <c r="X42" s="11">
        <v>4699</v>
      </c>
    </row>
    <row r="43" spans="1:24" x14ac:dyDescent="0.35">
      <c r="A43" s="8">
        <v>2020</v>
      </c>
      <c r="B43" s="9">
        <v>636</v>
      </c>
      <c r="C43" s="10" t="s">
        <v>746</v>
      </c>
      <c r="D43" s="8" t="s">
        <v>709</v>
      </c>
      <c r="E43" s="10" t="s">
        <v>710</v>
      </c>
      <c r="F43" s="8" t="s">
        <v>711</v>
      </c>
      <c r="G43" s="10" t="s">
        <v>257</v>
      </c>
      <c r="H43" s="10" t="s">
        <v>712</v>
      </c>
      <c r="I43" s="10" t="s">
        <v>45</v>
      </c>
      <c r="J43" s="12">
        <v>35346.400000000001</v>
      </c>
      <c r="K43" s="11">
        <v>305650</v>
      </c>
      <c r="L43" s="11">
        <v>29496</v>
      </c>
      <c r="M43" s="14">
        <v>27603.7</v>
      </c>
      <c r="N43" s="13">
        <v>270493</v>
      </c>
      <c r="O43" s="13">
        <v>3858</v>
      </c>
      <c r="P43" s="25">
        <v>19037.599999999999</v>
      </c>
      <c r="Q43" s="26">
        <v>258553</v>
      </c>
      <c r="R43" s="26">
        <v>59</v>
      </c>
      <c r="S43" s="27">
        <v>0</v>
      </c>
      <c r="T43" s="28">
        <v>0</v>
      </c>
      <c r="U43" s="28">
        <v>0</v>
      </c>
      <c r="V43" s="12">
        <v>81987.7</v>
      </c>
      <c r="W43" s="11">
        <v>834696</v>
      </c>
      <c r="X43" s="11">
        <v>33413</v>
      </c>
    </row>
    <row r="44" spans="1:24" x14ac:dyDescent="0.35">
      <c r="A44" s="8">
        <v>2020</v>
      </c>
      <c r="B44" s="9">
        <v>689</v>
      </c>
      <c r="C44" s="10" t="s">
        <v>747</v>
      </c>
      <c r="D44" s="8" t="s">
        <v>709</v>
      </c>
      <c r="E44" s="10" t="s">
        <v>710</v>
      </c>
      <c r="F44" s="8" t="s">
        <v>711</v>
      </c>
      <c r="G44" s="10" t="s">
        <v>35</v>
      </c>
      <c r="H44" s="10" t="s">
        <v>714</v>
      </c>
      <c r="I44" s="10" t="s">
        <v>36</v>
      </c>
      <c r="J44" s="12">
        <v>168327.1</v>
      </c>
      <c r="K44" s="11">
        <v>1241525</v>
      </c>
      <c r="L44" s="11">
        <v>125058</v>
      </c>
      <c r="M44" s="14">
        <v>63217.2</v>
      </c>
      <c r="N44" s="13">
        <v>586469</v>
      </c>
      <c r="O44" s="13">
        <v>11584</v>
      </c>
      <c r="P44" s="25">
        <v>13829.3</v>
      </c>
      <c r="Q44" s="26">
        <v>163738</v>
      </c>
      <c r="R44" s="26">
        <v>413</v>
      </c>
      <c r="S44" s="27">
        <v>0</v>
      </c>
      <c r="T44" s="28">
        <v>0</v>
      </c>
      <c r="U44" s="28">
        <v>0</v>
      </c>
      <c r="V44" s="12">
        <v>245373.6</v>
      </c>
      <c r="W44" s="11">
        <v>1991732</v>
      </c>
      <c r="X44" s="11">
        <v>137055</v>
      </c>
    </row>
    <row r="45" spans="1:24" x14ac:dyDescent="0.35">
      <c r="A45" s="8">
        <v>2020</v>
      </c>
      <c r="B45" s="9">
        <v>690</v>
      </c>
      <c r="C45" s="10" t="s">
        <v>748</v>
      </c>
      <c r="D45" s="8" t="s">
        <v>709</v>
      </c>
      <c r="E45" s="10" t="s">
        <v>710</v>
      </c>
      <c r="F45" s="8" t="s">
        <v>711</v>
      </c>
      <c r="G45" s="10" t="s">
        <v>79</v>
      </c>
      <c r="H45" s="10" t="s">
        <v>712</v>
      </c>
      <c r="I45" s="10" t="s">
        <v>309</v>
      </c>
      <c r="J45" s="12">
        <v>3645</v>
      </c>
      <c r="K45" s="11">
        <v>42777</v>
      </c>
      <c r="L45" s="11">
        <v>3435</v>
      </c>
      <c r="M45" s="14">
        <v>4242</v>
      </c>
      <c r="N45" s="13">
        <v>52404</v>
      </c>
      <c r="O45" s="13">
        <v>1226</v>
      </c>
      <c r="P45" s="25">
        <v>5617</v>
      </c>
      <c r="Q45" s="26">
        <v>77136</v>
      </c>
      <c r="R45" s="26">
        <v>15</v>
      </c>
      <c r="S45" s="27" t="s">
        <v>25</v>
      </c>
      <c r="T45" s="28" t="s">
        <v>25</v>
      </c>
      <c r="U45" s="28" t="s">
        <v>25</v>
      </c>
      <c r="V45" s="12">
        <v>13504</v>
      </c>
      <c r="W45" s="11">
        <v>172317</v>
      </c>
      <c r="X45" s="11">
        <v>4676</v>
      </c>
    </row>
    <row r="46" spans="1:24" x14ac:dyDescent="0.35">
      <c r="A46" s="8">
        <v>2020</v>
      </c>
      <c r="B46" s="9">
        <v>691</v>
      </c>
      <c r="C46" s="10" t="s">
        <v>42</v>
      </c>
      <c r="D46" s="8" t="s">
        <v>709</v>
      </c>
      <c r="E46" s="10" t="s">
        <v>710</v>
      </c>
      <c r="F46" s="8" t="s">
        <v>711</v>
      </c>
      <c r="G46" s="10" t="s">
        <v>35</v>
      </c>
      <c r="H46" s="10" t="s">
        <v>712</v>
      </c>
      <c r="I46" s="10" t="s">
        <v>36</v>
      </c>
      <c r="J46" s="12">
        <v>10411</v>
      </c>
      <c r="K46" s="11">
        <v>76899</v>
      </c>
      <c r="L46" s="11">
        <v>10941</v>
      </c>
      <c r="M46" s="14">
        <v>8725</v>
      </c>
      <c r="N46" s="13">
        <v>90994</v>
      </c>
      <c r="O46" s="13">
        <v>1326</v>
      </c>
      <c r="P46" s="25">
        <v>10134</v>
      </c>
      <c r="Q46" s="26">
        <v>102111</v>
      </c>
      <c r="R46" s="26">
        <v>17</v>
      </c>
      <c r="S46" s="27" t="s">
        <v>25</v>
      </c>
      <c r="T46" s="28" t="s">
        <v>25</v>
      </c>
      <c r="U46" s="28" t="s">
        <v>25</v>
      </c>
      <c r="V46" s="12">
        <v>29270</v>
      </c>
      <c r="W46" s="11">
        <v>270004</v>
      </c>
      <c r="X46" s="11">
        <v>12284</v>
      </c>
    </row>
    <row r="47" spans="1:24" x14ac:dyDescent="0.35">
      <c r="A47" s="8">
        <v>2020</v>
      </c>
      <c r="B47" s="9">
        <v>719</v>
      </c>
      <c r="C47" s="10" t="s">
        <v>749</v>
      </c>
      <c r="D47" s="8" t="s">
        <v>709</v>
      </c>
      <c r="E47" s="10" t="s">
        <v>710</v>
      </c>
      <c r="F47" s="8" t="s">
        <v>711</v>
      </c>
      <c r="G47" s="10" t="s">
        <v>87</v>
      </c>
      <c r="H47" s="10" t="s">
        <v>712</v>
      </c>
      <c r="I47" s="10" t="s">
        <v>108</v>
      </c>
      <c r="J47" s="12">
        <v>23718.5</v>
      </c>
      <c r="K47" s="11">
        <v>231474</v>
      </c>
      <c r="L47" s="11">
        <v>23377</v>
      </c>
      <c r="M47" s="14">
        <v>10391.200000000001</v>
      </c>
      <c r="N47" s="13">
        <v>116017</v>
      </c>
      <c r="O47" s="13">
        <v>1758</v>
      </c>
      <c r="P47" s="25" t="s">
        <v>25</v>
      </c>
      <c r="Q47" s="26" t="s">
        <v>25</v>
      </c>
      <c r="R47" s="26" t="s">
        <v>25</v>
      </c>
      <c r="S47" s="27" t="s">
        <v>25</v>
      </c>
      <c r="T47" s="28" t="s">
        <v>25</v>
      </c>
      <c r="U47" s="28" t="s">
        <v>25</v>
      </c>
      <c r="V47" s="12">
        <v>34109.699999999997</v>
      </c>
      <c r="W47" s="11">
        <v>347491</v>
      </c>
      <c r="X47" s="11">
        <v>25135</v>
      </c>
    </row>
    <row r="48" spans="1:24" x14ac:dyDescent="0.35">
      <c r="A48" s="8">
        <v>2020</v>
      </c>
      <c r="B48" s="9">
        <v>727</v>
      </c>
      <c r="C48" s="10" t="s">
        <v>750</v>
      </c>
      <c r="D48" s="8" t="s">
        <v>709</v>
      </c>
      <c r="E48" s="10" t="s">
        <v>710</v>
      </c>
      <c r="F48" s="8" t="s">
        <v>711</v>
      </c>
      <c r="G48" s="10" t="s">
        <v>567</v>
      </c>
      <c r="H48" s="10" t="s">
        <v>714</v>
      </c>
      <c r="I48" s="10" t="s">
        <v>566</v>
      </c>
      <c r="J48" s="12">
        <v>68036</v>
      </c>
      <c r="K48" s="11">
        <v>598545</v>
      </c>
      <c r="L48" s="11">
        <v>40865</v>
      </c>
      <c r="M48" s="14">
        <v>27230</v>
      </c>
      <c r="N48" s="13">
        <v>238976</v>
      </c>
      <c r="O48" s="13">
        <v>6843</v>
      </c>
      <c r="P48" s="25">
        <v>4465</v>
      </c>
      <c r="Q48" s="26">
        <v>77433</v>
      </c>
      <c r="R48" s="26">
        <v>7</v>
      </c>
      <c r="S48" s="27">
        <v>0</v>
      </c>
      <c r="T48" s="28">
        <v>0</v>
      </c>
      <c r="U48" s="28">
        <v>0</v>
      </c>
      <c r="V48" s="12">
        <v>99731</v>
      </c>
      <c r="W48" s="11">
        <v>914954</v>
      </c>
      <c r="X48" s="11">
        <v>47715</v>
      </c>
    </row>
    <row r="49" spans="1:24" x14ac:dyDescent="0.35">
      <c r="A49" s="8">
        <v>2020</v>
      </c>
      <c r="B49" s="9">
        <v>733</v>
      </c>
      <c r="C49" s="10" t="s">
        <v>43</v>
      </c>
      <c r="D49" s="8" t="s">
        <v>709</v>
      </c>
      <c r="E49" s="10" t="s">
        <v>710</v>
      </c>
      <c r="F49" s="8" t="s">
        <v>711</v>
      </c>
      <c r="G49" s="10" t="s">
        <v>44</v>
      </c>
      <c r="H49" s="10" t="s">
        <v>722</v>
      </c>
      <c r="I49" s="10" t="s">
        <v>45</v>
      </c>
      <c r="J49" s="12">
        <v>651825</v>
      </c>
      <c r="K49" s="11">
        <v>6027445</v>
      </c>
      <c r="L49" s="11">
        <v>456500</v>
      </c>
      <c r="M49" s="14">
        <v>302655</v>
      </c>
      <c r="N49" s="13">
        <v>3559229</v>
      </c>
      <c r="O49" s="13">
        <v>78599</v>
      </c>
      <c r="P49" s="25">
        <v>301987</v>
      </c>
      <c r="Q49" s="26">
        <v>4625700</v>
      </c>
      <c r="R49" s="26">
        <v>1956</v>
      </c>
      <c r="S49" s="27">
        <v>0</v>
      </c>
      <c r="T49" s="28">
        <v>0</v>
      </c>
      <c r="U49" s="28">
        <v>0</v>
      </c>
      <c r="V49" s="12">
        <v>1256467</v>
      </c>
      <c r="W49" s="11">
        <v>14212374</v>
      </c>
      <c r="X49" s="11">
        <v>537055</v>
      </c>
    </row>
    <row r="50" spans="1:24" x14ac:dyDescent="0.35">
      <c r="A50" s="8">
        <v>2020</v>
      </c>
      <c r="B50" s="9">
        <v>733</v>
      </c>
      <c r="C50" s="10" t="s">
        <v>43</v>
      </c>
      <c r="D50" s="8" t="s">
        <v>709</v>
      </c>
      <c r="E50" s="10" t="s">
        <v>710</v>
      </c>
      <c r="F50" s="8" t="s">
        <v>711</v>
      </c>
      <c r="G50" s="10" t="s">
        <v>46</v>
      </c>
      <c r="H50" s="10" t="s">
        <v>722</v>
      </c>
      <c r="I50" s="10" t="s">
        <v>45</v>
      </c>
      <c r="J50" s="12">
        <v>621183</v>
      </c>
      <c r="K50" s="11">
        <v>4887948</v>
      </c>
      <c r="L50" s="11">
        <v>354340</v>
      </c>
      <c r="M50" s="14">
        <v>292716</v>
      </c>
      <c r="N50" s="13">
        <v>3078799</v>
      </c>
      <c r="O50" s="13">
        <v>66462</v>
      </c>
      <c r="P50" s="25">
        <v>261608</v>
      </c>
      <c r="Q50" s="26">
        <v>3915282</v>
      </c>
      <c r="R50" s="26">
        <v>2248</v>
      </c>
      <c r="S50" s="27">
        <v>0</v>
      </c>
      <c r="T50" s="28">
        <v>0</v>
      </c>
      <c r="U50" s="28">
        <v>0</v>
      </c>
      <c r="V50" s="12">
        <v>1175507</v>
      </c>
      <c r="W50" s="11">
        <v>11882029</v>
      </c>
      <c r="X50" s="11">
        <v>423050</v>
      </c>
    </row>
    <row r="51" spans="1:24" x14ac:dyDescent="0.35">
      <c r="A51" s="8">
        <v>2020</v>
      </c>
      <c r="B51" s="9">
        <v>733</v>
      </c>
      <c r="C51" s="10" t="s">
        <v>43</v>
      </c>
      <c r="D51" s="8" t="s">
        <v>751</v>
      </c>
      <c r="E51" s="10" t="s">
        <v>752</v>
      </c>
      <c r="F51" s="8" t="s">
        <v>711</v>
      </c>
      <c r="G51" s="10" t="s">
        <v>44</v>
      </c>
      <c r="H51" s="10" t="s">
        <v>722</v>
      </c>
      <c r="I51" s="10" t="s">
        <v>45</v>
      </c>
      <c r="J51" s="12">
        <v>0</v>
      </c>
      <c r="K51" s="11">
        <v>0</v>
      </c>
      <c r="L51" s="11">
        <v>0</v>
      </c>
      <c r="M51" s="14">
        <v>362</v>
      </c>
      <c r="N51" s="13">
        <v>42536</v>
      </c>
      <c r="O51" s="13">
        <v>51</v>
      </c>
      <c r="P51" s="25">
        <v>195</v>
      </c>
      <c r="Q51" s="26">
        <v>332375</v>
      </c>
      <c r="R51" s="26">
        <v>6</v>
      </c>
      <c r="S51" s="27">
        <v>0</v>
      </c>
      <c r="T51" s="28">
        <v>0</v>
      </c>
      <c r="U51" s="28">
        <v>0</v>
      </c>
      <c r="V51" s="12">
        <v>557</v>
      </c>
      <c r="W51" s="11">
        <v>374911</v>
      </c>
      <c r="X51" s="11">
        <v>57</v>
      </c>
    </row>
    <row r="52" spans="1:24" x14ac:dyDescent="0.35">
      <c r="A52" s="8">
        <v>2020</v>
      </c>
      <c r="B52" s="9">
        <v>750</v>
      </c>
      <c r="C52" s="10" t="s">
        <v>753</v>
      </c>
      <c r="D52" s="8" t="s">
        <v>709</v>
      </c>
      <c r="E52" s="10" t="s">
        <v>710</v>
      </c>
      <c r="F52" s="8" t="s">
        <v>711</v>
      </c>
      <c r="G52" s="10" t="s">
        <v>27</v>
      </c>
      <c r="H52" s="10" t="s">
        <v>714</v>
      </c>
      <c r="I52" s="10" t="s">
        <v>566</v>
      </c>
      <c r="J52" s="12">
        <v>20347</v>
      </c>
      <c r="K52" s="11">
        <v>187704</v>
      </c>
      <c r="L52" s="11">
        <v>13090</v>
      </c>
      <c r="M52" s="14">
        <v>11224</v>
      </c>
      <c r="N52" s="13">
        <v>102935</v>
      </c>
      <c r="O52" s="13">
        <v>2752</v>
      </c>
      <c r="P52" s="25">
        <v>202</v>
      </c>
      <c r="Q52" s="26">
        <v>2862</v>
      </c>
      <c r="R52" s="26">
        <v>1</v>
      </c>
      <c r="S52" s="27">
        <v>0</v>
      </c>
      <c r="T52" s="28">
        <v>0</v>
      </c>
      <c r="U52" s="28">
        <v>0</v>
      </c>
      <c r="V52" s="12">
        <v>31773</v>
      </c>
      <c r="W52" s="11">
        <v>293501</v>
      </c>
      <c r="X52" s="11">
        <v>15843</v>
      </c>
    </row>
    <row r="53" spans="1:24" x14ac:dyDescent="0.35">
      <c r="A53" s="8">
        <v>2020</v>
      </c>
      <c r="B53" s="9">
        <v>796</v>
      </c>
      <c r="C53" s="10" t="s">
        <v>754</v>
      </c>
      <c r="D53" s="8" t="s">
        <v>717</v>
      </c>
      <c r="E53" s="10" t="s">
        <v>718</v>
      </c>
      <c r="F53" s="8" t="s">
        <v>711</v>
      </c>
      <c r="G53" s="10" t="s">
        <v>32</v>
      </c>
      <c r="H53" s="10" t="s">
        <v>714</v>
      </c>
      <c r="I53" s="10" t="s">
        <v>33</v>
      </c>
      <c r="J53" s="12" t="s">
        <v>25</v>
      </c>
      <c r="K53" s="11" t="s">
        <v>25</v>
      </c>
      <c r="L53" s="11" t="s">
        <v>25</v>
      </c>
      <c r="M53" s="14">
        <v>5524</v>
      </c>
      <c r="N53" s="13">
        <v>200797</v>
      </c>
      <c r="O53" s="13">
        <v>1</v>
      </c>
      <c r="P53" s="25" t="s">
        <v>25</v>
      </c>
      <c r="Q53" s="26" t="s">
        <v>25</v>
      </c>
      <c r="R53" s="26" t="s">
        <v>25</v>
      </c>
      <c r="S53" s="27" t="s">
        <v>25</v>
      </c>
      <c r="T53" s="28" t="s">
        <v>25</v>
      </c>
      <c r="U53" s="28" t="s">
        <v>25</v>
      </c>
      <c r="V53" s="12">
        <v>5524</v>
      </c>
      <c r="W53" s="11">
        <v>200797</v>
      </c>
      <c r="X53" s="11">
        <v>1</v>
      </c>
    </row>
    <row r="54" spans="1:24" x14ac:dyDescent="0.35">
      <c r="A54" s="8">
        <v>2020</v>
      </c>
      <c r="B54" s="9">
        <v>803</v>
      </c>
      <c r="C54" s="10" t="s">
        <v>47</v>
      </c>
      <c r="D54" s="8" t="s">
        <v>709</v>
      </c>
      <c r="E54" s="10" t="s">
        <v>710</v>
      </c>
      <c r="F54" s="8" t="s">
        <v>711</v>
      </c>
      <c r="G54" s="10" t="s">
        <v>48</v>
      </c>
      <c r="H54" s="10" t="s">
        <v>722</v>
      </c>
      <c r="I54" s="10" t="s">
        <v>49</v>
      </c>
      <c r="J54" s="12">
        <v>1953176.3</v>
      </c>
      <c r="K54" s="11">
        <v>14747876</v>
      </c>
      <c r="L54" s="11">
        <v>1150194</v>
      </c>
      <c r="M54" s="14">
        <v>1317102.6000000001</v>
      </c>
      <c r="N54" s="13">
        <v>12347971</v>
      </c>
      <c r="O54" s="13">
        <v>135278</v>
      </c>
      <c r="P54" s="25">
        <v>168994.8</v>
      </c>
      <c r="Q54" s="26">
        <v>2248560</v>
      </c>
      <c r="R54" s="26">
        <v>3231</v>
      </c>
      <c r="S54" s="27" t="s">
        <v>25</v>
      </c>
      <c r="T54" s="28" t="s">
        <v>25</v>
      </c>
      <c r="U54" s="28" t="s">
        <v>25</v>
      </c>
      <c r="V54" s="12">
        <v>3439273.7</v>
      </c>
      <c r="W54" s="11">
        <v>29344407</v>
      </c>
      <c r="X54" s="11">
        <v>1288703</v>
      </c>
    </row>
    <row r="55" spans="1:24" x14ac:dyDescent="0.35">
      <c r="A55" s="8">
        <v>2020</v>
      </c>
      <c r="B55" s="9">
        <v>814</v>
      </c>
      <c r="C55" s="10" t="s">
        <v>50</v>
      </c>
      <c r="D55" s="8" t="s">
        <v>709</v>
      </c>
      <c r="E55" s="10" t="s">
        <v>710</v>
      </c>
      <c r="F55" s="8" t="s">
        <v>711</v>
      </c>
      <c r="G55" s="10" t="s">
        <v>51</v>
      </c>
      <c r="H55" s="10" t="s">
        <v>722</v>
      </c>
      <c r="I55" s="10" t="s">
        <v>36</v>
      </c>
      <c r="J55" s="12">
        <v>838064.7</v>
      </c>
      <c r="K55" s="11">
        <v>7583717</v>
      </c>
      <c r="L55" s="11">
        <v>598506</v>
      </c>
      <c r="M55" s="14">
        <v>482495.4</v>
      </c>
      <c r="N55" s="13">
        <v>5578749</v>
      </c>
      <c r="O55" s="13">
        <v>96291</v>
      </c>
      <c r="P55" s="25">
        <v>460448.5</v>
      </c>
      <c r="Q55" s="26">
        <v>7585640</v>
      </c>
      <c r="R55" s="26">
        <v>23481</v>
      </c>
      <c r="S55" s="27">
        <v>5.5</v>
      </c>
      <c r="T55" s="28">
        <v>39</v>
      </c>
      <c r="U55" s="28">
        <v>1</v>
      </c>
      <c r="V55" s="12">
        <v>1781014.1</v>
      </c>
      <c r="W55" s="11">
        <v>20748145</v>
      </c>
      <c r="X55" s="11">
        <v>718279</v>
      </c>
    </row>
    <row r="56" spans="1:24" x14ac:dyDescent="0.35">
      <c r="A56" s="8">
        <v>2020</v>
      </c>
      <c r="B56" s="9">
        <v>814</v>
      </c>
      <c r="C56" s="10" t="s">
        <v>50</v>
      </c>
      <c r="D56" s="8" t="s">
        <v>709</v>
      </c>
      <c r="E56" s="10" t="s">
        <v>710</v>
      </c>
      <c r="F56" s="8" t="s">
        <v>711</v>
      </c>
      <c r="G56" s="10" t="s">
        <v>567</v>
      </c>
      <c r="H56" s="10" t="s">
        <v>722</v>
      </c>
      <c r="I56" s="10" t="s">
        <v>36</v>
      </c>
      <c r="J56" s="12">
        <v>1.7</v>
      </c>
      <c r="K56" s="11">
        <v>16</v>
      </c>
      <c r="L56" s="11">
        <v>1</v>
      </c>
      <c r="M56" s="14">
        <v>3.6</v>
      </c>
      <c r="N56" s="13">
        <v>23</v>
      </c>
      <c r="O56" s="13">
        <v>3</v>
      </c>
      <c r="P56" s="25">
        <v>1.8</v>
      </c>
      <c r="Q56" s="26">
        <v>5</v>
      </c>
      <c r="R56" s="26">
        <v>3</v>
      </c>
      <c r="S56" s="27" t="s">
        <v>25</v>
      </c>
      <c r="T56" s="28" t="s">
        <v>25</v>
      </c>
      <c r="U56" s="28" t="s">
        <v>25</v>
      </c>
      <c r="V56" s="12">
        <v>7.1</v>
      </c>
      <c r="W56" s="11">
        <v>44</v>
      </c>
      <c r="X56" s="11">
        <v>7</v>
      </c>
    </row>
    <row r="57" spans="1:24" x14ac:dyDescent="0.35">
      <c r="A57" s="8">
        <v>2020</v>
      </c>
      <c r="B57" s="9">
        <v>817</v>
      </c>
      <c r="C57" s="10" t="s">
        <v>755</v>
      </c>
      <c r="D57" s="8" t="s">
        <v>709</v>
      </c>
      <c r="E57" s="10" t="s">
        <v>710</v>
      </c>
      <c r="F57" s="8" t="s">
        <v>711</v>
      </c>
      <c r="G57" s="10" t="s">
        <v>51</v>
      </c>
      <c r="H57" s="10" t="s">
        <v>714</v>
      </c>
      <c r="I57" s="10" t="s">
        <v>54</v>
      </c>
      <c r="J57" s="12">
        <v>75304.7</v>
      </c>
      <c r="K57" s="11">
        <v>703739</v>
      </c>
      <c r="L57" s="11">
        <v>51735</v>
      </c>
      <c r="M57" s="14">
        <v>15616.8</v>
      </c>
      <c r="N57" s="13">
        <v>162528</v>
      </c>
      <c r="O57" s="13">
        <v>4016</v>
      </c>
      <c r="P57" s="25">
        <v>11874.1</v>
      </c>
      <c r="Q57" s="26">
        <v>212843</v>
      </c>
      <c r="R57" s="26">
        <v>42</v>
      </c>
      <c r="S57" s="27">
        <v>0</v>
      </c>
      <c r="T57" s="28">
        <v>0</v>
      </c>
      <c r="U57" s="28">
        <v>0</v>
      </c>
      <c r="V57" s="12">
        <v>102795.6</v>
      </c>
      <c r="W57" s="11">
        <v>1079110</v>
      </c>
      <c r="X57" s="11">
        <v>55793</v>
      </c>
    </row>
    <row r="58" spans="1:24" x14ac:dyDescent="0.35">
      <c r="A58" s="8">
        <v>2020</v>
      </c>
      <c r="B58" s="9">
        <v>817</v>
      </c>
      <c r="C58" s="10" t="s">
        <v>755</v>
      </c>
      <c r="D58" s="8" t="s">
        <v>709</v>
      </c>
      <c r="E58" s="10" t="s">
        <v>710</v>
      </c>
      <c r="F58" s="8" t="s">
        <v>711</v>
      </c>
      <c r="G58" s="10" t="s">
        <v>174</v>
      </c>
      <c r="H58" s="10" t="s">
        <v>714</v>
      </c>
      <c r="I58" s="10" t="s">
        <v>54</v>
      </c>
      <c r="J58" s="12">
        <v>6117.3</v>
      </c>
      <c r="K58" s="11">
        <v>55994</v>
      </c>
      <c r="L58" s="11">
        <v>4295</v>
      </c>
      <c r="M58" s="14">
        <v>2633.6</v>
      </c>
      <c r="N58" s="13">
        <v>28894</v>
      </c>
      <c r="O58" s="13">
        <v>518</v>
      </c>
      <c r="P58" s="25">
        <v>0</v>
      </c>
      <c r="Q58" s="26">
        <v>0</v>
      </c>
      <c r="R58" s="26">
        <v>0</v>
      </c>
      <c r="S58" s="27">
        <v>0</v>
      </c>
      <c r="T58" s="28">
        <v>0</v>
      </c>
      <c r="U58" s="28">
        <v>0</v>
      </c>
      <c r="V58" s="12">
        <v>8750.9</v>
      </c>
      <c r="W58" s="11">
        <v>84888</v>
      </c>
      <c r="X58" s="11">
        <v>4813</v>
      </c>
    </row>
    <row r="59" spans="1:24" x14ac:dyDescent="0.35">
      <c r="A59" s="8">
        <v>2020</v>
      </c>
      <c r="B59" s="9">
        <v>944</v>
      </c>
      <c r="C59" s="10" t="s">
        <v>756</v>
      </c>
      <c r="D59" s="8" t="s">
        <v>709</v>
      </c>
      <c r="E59" s="10" t="s">
        <v>710</v>
      </c>
      <c r="F59" s="8" t="s">
        <v>711</v>
      </c>
      <c r="G59" s="10" t="s">
        <v>27</v>
      </c>
      <c r="H59" s="10" t="s">
        <v>712</v>
      </c>
      <c r="I59" s="10" t="s">
        <v>566</v>
      </c>
      <c r="J59" s="12">
        <v>65305</v>
      </c>
      <c r="K59" s="11">
        <v>658618</v>
      </c>
      <c r="L59" s="11">
        <v>42991</v>
      </c>
      <c r="M59" s="14">
        <v>37682</v>
      </c>
      <c r="N59" s="13">
        <v>352764</v>
      </c>
      <c r="O59" s="13">
        <v>7297</v>
      </c>
      <c r="P59" s="25">
        <v>11951</v>
      </c>
      <c r="Q59" s="26">
        <v>199702</v>
      </c>
      <c r="R59" s="26">
        <v>13</v>
      </c>
      <c r="S59" s="27">
        <v>0</v>
      </c>
      <c r="T59" s="28">
        <v>0</v>
      </c>
      <c r="U59" s="28">
        <v>0</v>
      </c>
      <c r="V59" s="12">
        <v>114938</v>
      </c>
      <c r="W59" s="11">
        <v>1211084</v>
      </c>
      <c r="X59" s="11">
        <v>50301</v>
      </c>
    </row>
    <row r="60" spans="1:24" x14ac:dyDescent="0.35">
      <c r="A60" s="8">
        <v>2020</v>
      </c>
      <c r="B60" s="9">
        <v>947</v>
      </c>
      <c r="C60" s="10" t="s">
        <v>757</v>
      </c>
      <c r="D60" s="8" t="s">
        <v>709</v>
      </c>
      <c r="E60" s="10" t="s">
        <v>710</v>
      </c>
      <c r="F60" s="8" t="s">
        <v>711</v>
      </c>
      <c r="G60" s="10" t="s">
        <v>567</v>
      </c>
      <c r="H60" s="10" t="s">
        <v>712</v>
      </c>
      <c r="I60" s="10" t="s">
        <v>566</v>
      </c>
      <c r="J60" s="12">
        <v>15348</v>
      </c>
      <c r="K60" s="11">
        <v>151539</v>
      </c>
      <c r="L60" s="11">
        <v>11144</v>
      </c>
      <c r="M60" s="14">
        <v>16077</v>
      </c>
      <c r="N60" s="13">
        <v>146463</v>
      </c>
      <c r="O60" s="13">
        <v>2357</v>
      </c>
      <c r="P60" s="25">
        <v>15924</v>
      </c>
      <c r="Q60" s="26">
        <v>330753</v>
      </c>
      <c r="R60" s="26">
        <v>8</v>
      </c>
      <c r="S60" s="27">
        <v>0</v>
      </c>
      <c r="T60" s="28">
        <v>0</v>
      </c>
      <c r="U60" s="28">
        <v>0</v>
      </c>
      <c r="V60" s="12">
        <v>47349</v>
      </c>
      <c r="W60" s="11">
        <v>628755</v>
      </c>
      <c r="X60" s="11">
        <v>13509</v>
      </c>
    </row>
    <row r="61" spans="1:24" x14ac:dyDescent="0.35">
      <c r="A61" s="8">
        <v>2020</v>
      </c>
      <c r="B61" s="9">
        <v>963</v>
      </c>
      <c r="C61" s="10" t="s">
        <v>55</v>
      </c>
      <c r="D61" s="8" t="s">
        <v>709</v>
      </c>
      <c r="E61" s="10" t="s">
        <v>710</v>
      </c>
      <c r="F61" s="8" t="s">
        <v>711</v>
      </c>
      <c r="G61" s="10" t="s">
        <v>56</v>
      </c>
      <c r="H61" s="10" t="s">
        <v>722</v>
      </c>
      <c r="I61" s="10" t="s">
        <v>45</v>
      </c>
      <c r="J61" s="12">
        <v>653658.9</v>
      </c>
      <c r="K61" s="11">
        <v>3596852</v>
      </c>
      <c r="L61" s="11">
        <v>444924</v>
      </c>
      <c r="M61" s="14">
        <v>162603.1</v>
      </c>
      <c r="N61" s="13">
        <v>1070330</v>
      </c>
      <c r="O61" s="13">
        <v>45536</v>
      </c>
      <c r="P61" s="25">
        <v>10894</v>
      </c>
      <c r="Q61" s="26">
        <v>137221</v>
      </c>
      <c r="R61" s="26">
        <v>371</v>
      </c>
      <c r="S61" s="27">
        <v>0</v>
      </c>
      <c r="T61" s="28">
        <v>0</v>
      </c>
      <c r="U61" s="28">
        <v>0</v>
      </c>
      <c r="V61" s="12">
        <v>827156</v>
      </c>
      <c r="W61" s="11">
        <v>4804403</v>
      </c>
      <c r="X61" s="11">
        <v>490831</v>
      </c>
    </row>
    <row r="62" spans="1:24" x14ac:dyDescent="0.35">
      <c r="A62" s="8">
        <v>2020</v>
      </c>
      <c r="B62" s="9">
        <v>963</v>
      </c>
      <c r="C62" s="10" t="s">
        <v>55</v>
      </c>
      <c r="D62" s="8" t="s">
        <v>751</v>
      </c>
      <c r="E62" s="10" t="s">
        <v>752</v>
      </c>
      <c r="F62" s="8" t="s">
        <v>711</v>
      </c>
      <c r="G62" s="10" t="s">
        <v>56</v>
      </c>
      <c r="H62" s="10" t="s">
        <v>722</v>
      </c>
      <c r="I62" s="10" t="s">
        <v>45</v>
      </c>
      <c r="J62" s="12">
        <v>39417.1</v>
      </c>
      <c r="K62" s="11">
        <v>432583</v>
      </c>
      <c r="L62" s="11">
        <v>51598</v>
      </c>
      <c r="M62" s="14">
        <v>160970</v>
      </c>
      <c r="N62" s="13">
        <v>2618604</v>
      </c>
      <c r="O62" s="13">
        <v>19313</v>
      </c>
      <c r="P62" s="25">
        <v>24117</v>
      </c>
      <c r="Q62" s="26">
        <v>564384</v>
      </c>
      <c r="R62" s="26">
        <v>312</v>
      </c>
      <c r="S62" s="27">
        <v>0</v>
      </c>
      <c r="T62" s="28">
        <v>0</v>
      </c>
      <c r="U62" s="28" t="s">
        <v>25</v>
      </c>
      <c r="V62" s="12">
        <v>224504.1</v>
      </c>
      <c r="W62" s="11">
        <v>3615571</v>
      </c>
      <c r="X62" s="11">
        <v>71223</v>
      </c>
    </row>
    <row r="63" spans="1:24" x14ac:dyDescent="0.35">
      <c r="A63" s="8">
        <v>2020</v>
      </c>
      <c r="B63" s="9">
        <v>970</v>
      </c>
      <c r="C63" s="10" t="s">
        <v>758</v>
      </c>
      <c r="D63" s="8" t="s">
        <v>717</v>
      </c>
      <c r="E63" s="10" t="s">
        <v>718</v>
      </c>
      <c r="F63" s="8" t="s">
        <v>711</v>
      </c>
      <c r="G63" s="10" t="s">
        <v>163</v>
      </c>
      <c r="H63" s="10" t="s">
        <v>719</v>
      </c>
      <c r="I63" s="10" t="s">
        <v>45</v>
      </c>
      <c r="J63" s="12">
        <v>0</v>
      </c>
      <c r="K63" s="11">
        <v>0</v>
      </c>
      <c r="L63" s="11">
        <v>0</v>
      </c>
      <c r="M63" s="14">
        <v>0</v>
      </c>
      <c r="N63" s="13">
        <v>0</v>
      </c>
      <c r="O63" s="13">
        <v>0</v>
      </c>
      <c r="P63" s="25">
        <v>1604.1</v>
      </c>
      <c r="Q63" s="26">
        <v>19653</v>
      </c>
      <c r="R63" s="26">
        <v>9</v>
      </c>
      <c r="S63" s="27">
        <v>0</v>
      </c>
      <c r="T63" s="28">
        <v>0</v>
      </c>
      <c r="U63" s="28">
        <v>0</v>
      </c>
      <c r="V63" s="12">
        <v>1604.1</v>
      </c>
      <c r="W63" s="11">
        <v>19653</v>
      </c>
      <c r="X63" s="11">
        <v>9</v>
      </c>
    </row>
    <row r="64" spans="1:24" x14ac:dyDescent="0.35">
      <c r="A64" s="8">
        <v>2020</v>
      </c>
      <c r="B64" s="9">
        <v>970</v>
      </c>
      <c r="C64" s="10" t="s">
        <v>758</v>
      </c>
      <c r="D64" s="8" t="s">
        <v>717</v>
      </c>
      <c r="E64" s="10" t="s">
        <v>718</v>
      </c>
      <c r="F64" s="8" t="s">
        <v>711</v>
      </c>
      <c r="G64" s="10" t="s">
        <v>163</v>
      </c>
      <c r="H64" s="10" t="s">
        <v>719</v>
      </c>
      <c r="I64" s="10" t="s">
        <v>36</v>
      </c>
      <c r="J64" s="12">
        <v>228621.1</v>
      </c>
      <c r="K64" s="11">
        <v>4215830</v>
      </c>
      <c r="L64" s="11">
        <v>401790</v>
      </c>
      <c r="M64" s="14">
        <v>127696.9</v>
      </c>
      <c r="N64" s="13">
        <v>2600537</v>
      </c>
      <c r="O64" s="13">
        <v>3319</v>
      </c>
      <c r="P64" s="25">
        <v>25622</v>
      </c>
      <c r="Q64" s="26">
        <v>658320</v>
      </c>
      <c r="R64" s="26">
        <v>86</v>
      </c>
      <c r="S64" s="27">
        <v>1606.7</v>
      </c>
      <c r="T64" s="28">
        <v>21862</v>
      </c>
      <c r="U64" s="28">
        <v>1</v>
      </c>
      <c r="V64" s="12">
        <v>383546.7</v>
      </c>
      <c r="W64" s="11">
        <v>7496549</v>
      </c>
      <c r="X64" s="11">
        <v>405196</v>
      </c>
    </row>
    <row r="65" spans="1:24" x14ac:dyDescent="0.35">
      <c r="A65" s="8">
        <v>2020</v>
      </c>
      <c r="B65" s="9">
        <v>994</v>
      </c>
      <c r="C65" s="10" t="s">
        <v>759</v>
      </c>
      <c r="D65" s="8" t="s">
        <v>709</v>
      </c>
      <c r="E65" s="10" t="s">
        <v>710</v>
      </c>
      <c r="F65" s="8" t="s">
        <v>711</v>
      </c>
      <c r="G65" s="10" t="s">
        <v>257</v>
      </c>
      <c r="H65" s="10" t="s">
        <v>712</v>
      </c>
      <c r="I65" s="10" t="s">
        <v>45</v>
      </c>
      <c r="J65" s="12">
        <v>6299.2</v>
      </c>
      <c r="K65" s="11">
        <v>66161</v>
      </c>
      <c r="L65" s="11">
        <v>6620</v>
      </c>
      <c r="M65" s="14">
        <v>2889.1</v>
      </c>
      <c r="N65" s="13">
        <v>25245</v>
      </c>
      <c r="O65" s="13">
        <v>900</v>
      </c>
      <c r="P65" s="25">
        <v>29213.1</v>
      </c>
      <c r="Q65" s="26">
        <v>309271</v>
      </c>
      <c r="R65" s="26">
        <v>154</v>
      </c>
      <c r="S65" s="27" t="s">
        <v>25</v>
      </c>
      <c r="T65" s="28" t="s">
        <v>25</v>
      </c>
      <c r="U65" s="28" t="s">
        <v>25</v>
      </c>
      <c r="V65" s="12">
        <v>38401.4</v>
      </c>
      <c r="W65" s="11">
        <v>400677</v>
      </c>
      <c r="X65" s="11">
        <v>7674</v>
      </c>
    </row>
    <row r="66" spans="1:24" x14ac:dyDescent="0.35">
      <c r="A66" s="8">
        <v>2020</v>
      </c>
      <c r="B66" s="9">
        <v>1009</v>
      </c>
      <c r="C66" s="10" t="s">
        <v>57</v>
      </c>
      <c r="D66" s="8" t="s">
        <v>709</v>
      </c>
      <c r="E66" s="10" t="s">
        <v>710</v>
      </c>
      <c r="F66" s="8" t="s">
        <v>711</v>
      </c>
      <c r="G66" s="10" t="s">
        <v>35</v>
      </c>
      <c r="H66" s="10" t="s">
        <v>712</v>
      </c>
      <c r="I66" s="10" t="s">
        <v>36</v>
      </c>
      <c r="J66" s="12">
        <v>10956</v>
      </c>
      <c r="K66" s="11">
        <v>79707</v>
      </c>
      <c r="L66" s="11">
        <v>10633</v>
      </c>
      <c r="M66" s="14">
        <v>12814</v>
      </c>
      <c r="N66" s="13">
        <v>115734</v>
      </c>
      <c r="O66" s="13">
        <v>1202</v>
      </c>
      <c r="P66" s="25">
        <v>11545</v>
      </c>
      <c r="Q66" s="26">
        <v>140967</v>
      </c>
      <c r="R66" s="26">
        <v>1</v>
      </c>
      <c r="S66" s="27" t="s">
        <v>25</v>
      </c>
      <c r="T66" s="28" t="s">
        <v>25</v>
      </c>
      <c r="U66" s="28" t="s">
        <v>25</v>
      </c>
      <c r="V66" s="12">
        <v>35315</v>
      </c>
      <c r="W66" s="11">
        <v>336408</v>
      </c>
      <c r="X66" s="11">
        <v>11836</v>
      </c>
    </row>
    <row r="67" spans="1:24" x14ac:dyDescent="0.35">
      <c r="A67" s="8">
        <v>2020</v>
      </c>
      <c r="B67" s="9">
        <v>1015</v>
      </c>
      <c r="C67" s="10" t="s">
        <v>58</v>
      </c>
      <c r="D67" s="8" t="s">
        <v>709</v>
      </c>
      <c r="E67" s="10" t="s">
        <v>710</v>
      </c>
      <c r="F67" s="8" t="s">
        <v>711</v>
      </c>
      <c r="G67" s="10" t="s">
        <v>59</v>
      </c>
      <c r="H67" s="10" t="s">
        <v>712</v>
      </c>
      <c r="I67" s="10" t="s">
        <v>60</v>
      </c>
      <c r="J67" s="12">
        <v>493052.4</v>
      </c>
      <c r="K67" s="11">
        <v>4669760</v>
      </c>
      <c r="L67" s="11">
        <v>457272</v>
      </c>
      <c r="M67" s="14">
        <v>507085.8</v>
      </c>
      <c r="N67" s="13">
        <v>5430542</v>
      </c>
      <c r="O67" s="13">
        <v>53043</v>
      </c>
      <c r="P67" s="25">
        <v>178784.1</v>
      </c>
      <c r="Q67" s="26">
        <v>2987566</v>
      </c>
      <c r="R67" s="26">
        <v>115</v>
      </c>
      <c r="S67" s="27" t="s">
        <v>25</v>
      </c>
      <c r="T67" s="28" t="s">
        <v>25</v>
      </c>
      <c r="U67" s="28" t="s">
        <v>25</v>
      </c>
      <c r="V67" s="12">
        <v>1178922.3</v>
      </c>
      <c r="W67" s="11">
        <v>13087868</v>
      </c>
      <c r="X67" s="11">
        <v>510430</v>
      </c>
    </row>
    <row r="68" spans="1:24" x14ac:dyDescent="0.35">
      <c r="A68" s="8">
        <v>2020</v>
      </c>
      <c r="B68" s="9">
        <v>1050</v>
      </c>
      <c r="C68" s="10" t="s">
        <v>61</v>
      </c>
      <c r="D68" s="8" t="s">
        <v>709</v>
      </c>
      <c r="E68" s="10" t="s">
        <v>710</v>
      </c>
      <c r="F68" s="8" t="s">
        <v>711</v>
      </c>
      <c r="G68" s="10" t="s">
        <v>32</v>
      </c>
      <c r="H68" s="10" t="s">
        <v>712</v>
      </c>
      <c r="I68" s="10" t="s">
        <v>33</v>
      </c>
      <c r="J68" s="12">
        <v>12332</v>
      </c>
      <c r="K68" s="11">
        <v>87879</v>
      </c>
      <c r="L68" s="11">
        <v>14904</v>
      </c>
      <c r="M68" s="14">
        <v>14468</v>
      </c>
      <c r="N68" s="13">
        <v>80786</v>
      </c>
      <c r="O68" s="13">
        <v>2059</v>
      </c>
      <c r="P68" s="25">
        <v>8674</v>
      </c>
      <c r="Q68" s="26">
        <v>73947</v>
      </c>
      <c r="R68" s="26">
        <v>25</v>
      </c>
      <c r="S68" s="27" t="s">
        <v>25</v>
      </c>
      <c r="T68" s="28" t="s">
        <v>25</v>
      </c>
      <c r="U68" s="28" t="s">
        <v>25</v>
      </c>
      <c r="V68" s="12">
        <v>35474</v>
      </c>
      <c r="W68" s="11">
        <v>242612</v>
      </c>
      <c r="X68" s="11">
        <v>16988</v>
      </c>
    </row>
    <row r="69" spans="1:24" x14ac:dyDescent="0.35">
      <c r="A69" s="8">
        <v>2020</v>
      </c>
      <c r="B69" s="9">
        <v>1149</v>
      </c>
      <c r="C69" s="10" t="s">
        <v>760</v>
      </c>
      <c r="D69" s="8" t="s">
        <v>709</v>
      </c>
      <c r="E69" s="10" t="s">
        <v>710</v>
      </c>
      <c r="F69" s="8" t="s">
        <v>711</v>
      </c>
      <c r="G69" s="10" t="s">
        <v>27</v>
      </c>
      <c r="H69" s="10" t="s">
        <v>714</v>
      </c>
      <c r="I69" s="10" t="s">
        <v>28</v>
      </c>
      <c r="J69" s="12">
        <v>113394</v>
      </c>
      <c r="K69" s="11">
        <v>975575</v>
      </c>
      <c r="L69" s="11">
        <v>73397</v>
      </c>
      <c r="M69" s="14">
        <v>43782</v>
      </c>
      <c r="N69" s="13">
        <v>465430</v>
      </c>
      <c r="O69" s="13">
        <v>6682</v>
      </c>
      <c r="P69" s="25">
        <v>0</v>
      </c>
      <c r="Q69" s="26">
        <v>0</v>
      </c>
      <c r="R69" s="26">
        <v>0</v>
      </c>
      <c r="S69" s="27">
        <v>0</v>
      </c>
      <c r="T69" s="28">
        <v>0</v>
      </c>
      <c r="U69" s="28">
        <v>0</v>
      </c>
      <c r="V69" s="12">
        <v>157176</v>
      </c>
      <c r="W69" s="11">
        <v>1441005</v>
      </c>
      <c r="X69" s="11">
        <v>80079</v>
      </c>
    </row>
    <row r="70" spans="1:24" x14ac:dyDescent="0.35">
      <c r="A70" s="8">
        <v>2020</v>
      </c>
      <c r="B70" s="9">
        <v>1167</v>
      </c>
      <c r="C70" s="10" t="s">
        <v>62</v>
      </c>
      <c r="D70" s="8" t="s">
        <v>709</v>
      </c>
      <c r="E70" s="10" t="s">
        <v>710</v>
      </c>
      <c r="F70" s="8" t="s">
        <v>711</v>
      </c>
      <c r="G70" s="10" t="s">
        <v>63</v>
      </c>
      <c r="H70" s="10" t="s">
        <v>722</v>
      </c>
      <c r="I70" s="10" t="s">
        <v>45</v>
      </c>
      <c r="J70" s="12">
        <v>1185560.2</v>
      </c>
      <c r="K70" s="11">
        <v>9787118</v>
      </c>
      <c r="L70" s="11">
        <v>916333</v>
      </c>
      <c r="M70" s="14">
        <v>288494.59999999998</v>
      </c>
      <c r="N70" s="13">
        <v>2485487</v>
      </c>
      <c r="O70" s="13">
        <v>68327</v>
      </c>
      <c r="P70" s="25">
        <v>12172.8</v>
      </c>
      <c r="Q70" s="26">
        <v>109921</v>
      </c>
      <c r="R70" s="26">
        <v>3322</v>
      </c>
      <c r="S70" s="27">
        <v>0</v>
      </c>
      <c r="T70" s="28">
        <v>0</v>
      </c>
      <c r="U70" s="28">
        <v>0</v>
      </c>
      <c r="V70" s="12">
        <v>1486227.6</v>
      </c>
      <c r="W70" s="11">
        <v>12382526</v>
      </c>
      <c r="X70" s="11">
        <v>987982</v>
      </c>
    </row>
    <row r="71" spans="1:24" x14ac:dyDescent="0.35">
      <c r="A71" s="8">
        <v>2020</v>
      </c>
      <c r="B71" s="9">
        <v>1167</v>
      </c>
      <c r="C71" s="10" t="s">
        <v>62</v>
      </c>
      <c r="D71" s="8" t="s">
        <v>751</v>
      </c>
      <c r="E71" s="10" t="s">
        <v>752</v>
      </c>
      <c r="F71" s="8" t="s">
        <v>711</v>
      </c>
      <c r="G71" s="10" t="s">
        <v>63</v>
      </c>
      <c r="H71" s="10" t="s">
        <v>722</v>
      </c>
      <c r="I71" s="10" t="s">
        <v>45</v>
      </c>
      <c r="J71" s="12">
        <v>151236.5</v>
      </c>
      <c r="K71" s="11">
        <v>2957731</v>
      </c>
      <c r="L71" s="11">
        <v>268986</v>
      </c>
      <c r="M71" s="14">
        <v>353794.8</v>
      </c>
      <c r="N71" s="13">
        <v>11679680</v>
      </c>
      <c r="O71" s="13">
        <v>52654</v>
      </c>
      <c r="P71" s="25">
        <v>25795.5</v>
      </c>
      <c r="Q71" s="26">
        <v>1015795</v>
      </c>
      <c r="R71" s="26">
        <v>2595</v>
      </c>
      <c r="S71" s="27">
        <v>1651.1</v>
      </c>
      <c r="T71" s="28">
        <v>216098</v>
      </c>
      <c r="U71" s="28">
        <v>3</v>
      </c>
      <c r="V71" s="12">
        <v>532477.9</v>
      </c>
      <c r="W71" s="11">
        <v>15869304</v>
      </c>
      <c r="X71" s="11">
        <v>324238</v>
      </c>
    </row>
    <row r="72" spans="1:24" x14ac:dyDescent="0.35">
      <c r="A72" s="8">
        <v>2020</v>
      </c>
      <c r="B72" s="9">
        <v>1169</v>
      </c>
      <c r="C72" s="10" t="s">
        <v>761</v>
      </c>
      <c r="D72" s="8" t="s">
        <v>709</v>
      </c>
      <c r="E72" s="10" t="s">
        <v>710</v>
      </c>
      <c r="F72" s="8" t="s">
        <v>711</v>
      </c>
      <c r="G72" s="10" t="s">
        <v>59</v>
      </c>
      <c r="H72" s="10" t="s">
        <v>714</v>
      </c>
      <c r="I72" s="10" t="s">
        <v>54</v>
      </c>
      <c r="J72" s="12">
        <v>3166.5</v>
      </c>
      <c r="K72" s="11">
        <v>26860</v>
      </c>
      <c r="L72" s="11">
        <v>3355</v>
      </c>
      <c r="M72" s="14">
        <v>6032.5</v>
      </c>
      <c r="N72" s="13">
        <v>70450</v>
      </c>
      <c r="O72" s="13">
        <v>853</v>
      </c>
      <c r="P72" s="25">
        <v>23230.3</v>
      </c>
      <c r="Q72" s="26">
        <v>268811</v>
      </c>
      <c r="R72" s="26">
        <v>4735</v>
      </c>
      <c r="S72" s="27" t="s">
        <v>25</v>
      </c>
      <c r="T72" s="28" t="s">
        <v>25</v>
      </c>
      <c r="U72" s="28" t="s">
        <v>25</v>
      </c>
      <c r="V72" s="12">
        <v>32429.3</v>
      </c>
      <c r="W72" s="11">
        <v>366121</v>
      </c>
      <c r="X72" s="11">
        <v>8943</v>
      </c>
    </row>
    <row r="73" spans="1:24" x14ac:dyDescent="0.35">
      <c r="A73" s="8">
        <v>2020</v>
      </c>
      <c r="B73" s="9">
        <v>1175</v>
      </c>
      <c r="C73" s="10" t="s">
        <v>762</v>
      </c>
      <c r="D73" s="8" t="s">
        <v>709</v>
      </c>
      <c r="E73" s="10" t="s">
        <v>710</v>
      </c>
      <c r="F73" s="8" t="s">
        <v>711</v>
      </c>
      <c r="G73" s="10" t="s">
        <v>59</v>
      </c>
      <c r="H73" s="10" t="s">
        <v>714</v>
      </c>
      <c r="I73" s="10" t="s">
        <v>60</v>
      </c>
      <c r="J73" s="12">
        <v>50674.2</v>
      </c>
      <c r="K73" s="11">
        <v>462288</v>
      </c>
      <c r="L73" s="11">
        <v>32403</v>
      </c>
      <c r="M73" s="14">
        <v>15691</v>
      </c>
      <c r="N73" s="13">
        <v>160097</v>
      </c>
      <c r="O73" s="13">
        <v>5621</v>
      </c>
      <c r="P73" s="25">
        <v>1845.2</v>
      </c>
      <c r="Q73" s="26">
        <v>22871</v>
      </c>
      <c r="R73" s="26">
        <v>60</v>
      </c>
      <c r="S73" s="27" t="s">
        <v>25</v>
      </c>
      <c r="T73" s="28" t="s">
        <v>25</v>
      </c>
      <c r="U73" s="28" t="s">
        <v>25</v>
      </c>
      <c r="V73" s="12">
        <v>68210.399999999994</v>
      </c>
      <c r="W73" s="11">
        <v>645256</v>
      </c>
      <c r="X73" s="11">
        <v>38084</v>
      </c>
    </row>
    <row r="74" spans="1:24" x14ac:dyDescent="0.35">
      <c r="A74" s="8">
        <v>2020</v>
      </c>
      <c r="B74" s="9">
        <v>1179</v>
      </c>
      <c r="C74" s="10" t="s">
        <v>763</v>
      </c>
      <c r="D74" s="8" t="s">
        <v>709</v>
      </c>
      <c r="E74" s="10" t="s">
        <v>710</v>
      </c>
      <c r="F74" s="8" t="s">
        <v>711</v>
      </c>
      <c r="G74" s="10" t="s">
        <v>671</v>
      </c>
      <c r="H74" s="10" t="s">
        <v>722</v>
      </c>
      <c r="I74" s="10" t="s">
        <v>764</v>
      </c>
      <c r="J74" s="12">
        <v>28036.6</v>
      </c>
      <c r="K74" s="11">
        <v>190642</v>
      </c>
      <c r="L74" s="11">
        <v>28748</v>
      </c>
      <c r="M74" s="14">
        <v>12478.1</v>
      </c>
      <c r="N74" s="13">
        <v>84640</v>
      </c>
      <c r="O74" s="13">
        <v>6641</v>
      </c>
      <c r="P74" s="25">
        <v>4038.7</v>
      </c>
      <c r="Q74" s="26">
        <v>40501</v>
      </c>
      <c r="R74" s="26">
        <v>124</v>
      </c>
      <c r="S74" s="27">
        <v>0</v>
      </c>
      <c r="T74" s="28">
        <v>0</v>
      </c>
      <c r="U74" s="28">
        <v>0</v>
      </c>
      <c r="V74" s="12">
        <v>44553.4</v>
      </c>
      <c r="W74" s="11">
        <v>315783</v>
      </c>
      <c r="X74" s="11">
        <v>35513</v>
      </c>
    </row>
    <row r="75" spans="1:24" x14ac:dyDescent="0.35">
      <c r="A75" s="8">
        <v>2020</v>
      </c>
      <c r="B75" s="9">
        <v>1179</v>
      </c>
      <c r="C75" s="10" t="s">
        <v>763</v>
      </c>
      <c r="D75" s="8" t="s">
        <v>709</v>
      </c>
      <c r="E75" s="10" t="s">
        <v>710</v>
      </c>
      <c r="F75" s="8" t="s">
        <v>711</v>
      </c>
      <c r="G75" s="10" t="s">
        <v>671</v>
      </c>
      <c r="H75" s="10" t="s">
        <v>722</v>
      </c>
      <c r="I75" s="10" t="s">
        <v>95</v>
      </c>
      <c r="J75" s="12">
        <v>107726.6</v>
      </c>
      <c r="K75" s="11">
        <v>586724</v>
      </c>
      <c r="L75" s="11">
        <v>98080</v>
      </c>
      <c r="M75" s="14">
        <v>35861.4</v>
      </c>
      <c r="N75" s="13">
        <v>293708</v>
      </c>
      <c r="O75" s="13">
        <v>15636</v>
      </c>
      <c r="P75" s="25">
        <v>5209</v>
      </c>
      <c r="Q75" s="26">
        <v>58609</v>
      </c>
      <c r="R75" s="26">
        <v>27</v>
      </c>
      <c r="S75" s="27">
        <v>0</v>
      </c>
      <c r="T75" s="28">
        <v>0</v>
      </c>
      <c r="U75" s="28">
        <v>0</v>
      </c>
      <c r="V75" s="12">
        <v>148797</v>
      </c>
      <c r="W75" s="11">
        <v>939041</v>
      </c>
      <c r="X75" s="11">
        <v>113743</v>
      </c>
    </row>
    <row r="76" spans="1:24" x14ac:dyDescent="0.35">
      <c r="A76" s="8">
        <v>2020</v>
      </c>
      <c r="B76" s="9">
        <v>1179</v>
      </c>
      <c r="C76" s="10" t="s">
        <v>763</v>
      </c>
      <c r="D76" s="8" t="s">
        <v>751</v>
      </c>
      <c r="E76" s="10" t="s">
        <v>752</v>
      </c>
      <c r="F76" s="8" t="s">
        <v>711</v>
      </c>
      <c r="G76" s="10" t="s">
        <v>671</v>
      </c>
      <c r="H76" s="10" t="s">
        <v>722</v>
      </c>
      <c r="I76" s="10" t="s">
        <v>764</v>
      </c>
      <c r="J76" s="12">
        <v>4.4000000000000004</v>
      </c>
      <c r="K76" s="11">
        <v>57</v>
      </c>
      <c r="L76" s="11">
        <v>14</v>
      </c>
      <c r="M76" s="14">
        <v>593.79999999999995</v>
      </c>
      <c r="N76" s="13">
        <v>7460</v>
      </c>
      <c r="O76" s="13">
        <v>358</v>
      </c>
      <c r="P76" s="25">
        <v>6153.7</v>
      </c>
      <c r="Q76" s="26">
        <v>186396</v>
      </c>
      <c r="R76" s="26">
        <v>89</v>
      </c>
      <c r="S76" s="27">
        <v>0</v>
      </c>
      <c r="T76" s="28">
        <v>0</v>
      </c>
      <c r="U76" s="28">
        <v>0</v>
      </c>
      <c r="V76" s="12">
        <v>6751.9</v>
      </c>
      <c r="W76" s="11">
        <v>193913</v>
      </c>
      <c r="X76" s="11">
        <v>461</v>
      </c>
    </row>
    <row r="77" spans="1:24" x14ac:dyDescent="0.35">
      <c r="A77" s="8">
        <v>2020</v>
      </c>
      <c r="B77" s="9">
        <v>1179</v>
      </c>
      <c r="C77" s="10" t="s">
        <v>763</v>
      </c>
      <c r="D77" s="8" t="s">
        <v>751</v>
      </c>
      <c r="E77" s="10" t="s">
        <v>752</v>
      </c>
      <c r="F77" s="8" t="s">
        <v>711</v>
      </c>
      <c r="G77" s="10" t="s">
        <v>671</v>
      </c>
      <c r="H77" s="10" t="s">
        <v>722</v>
      </c>
      <c r="I77" s="10" t="s">
        <v>95</v>
      </c>
      <c r="J77" s="12">
        <v>5227.1000000000004</v>
      </c>
      <c r="K77" s="11">
        <v>52270</v>
      </c>
      <c r="L77" s="11">
        <v>7681</v>
      </c>
      <c r="M77" s="14">
        <v>21236.5</v>
      </c>
      <c r="N77" s="13">
        <v>262613</v>
      </c>
      <c r="O77" s="13">
        <v>3331</v>
      </c>
      <c r="P77" s="25">
        <v>7205.4</v>
      </c>
      <c r="Q77" s="26">
        <v>169087</v>
      </c>
      <c r="R77" s="26">
        <v>26</v>
      </c>
      <c r="S77" s="27">
        <v>0</v>
      </c>
      <c r="T77" s="28">
        <v>0</v>
      </c>
      <c r="U77" s="28">
        <v>0</v>
      </c>
      <c r="V77" s="12">
        <v>33669</v>
      </c>
      <c r="W77" s="11">
        <v>483970</v>
      </c>
      <c r="X77" s="11">
        <v>11038</v>
      </c>
    </row>
    <row r="78" spans="1:24" x14ac:dyDescent="0.35">
      <c r="A78" s="8">
        <v>2020</v>
      </c>
      <c r="B78" s="9">
        <v>1196</v>
      </c>
      <c r="C78" s="10" t="s">
        <v>765</v>
      </c>
      <c r="D78" s="8" t="s">
        <v>709</v>
      </c>
      <c r="E78" s="10" t="s">
        <v>710</v>
      </c>
      <c r="F78" s="8" t="s">
        <v>711</v>
      </c>
      <c r="G78" s="10" t="s">
        <v>70</v>
      </c>
      <c r="H78" s="10" t="s">
        <v>712</v>
      </c>
      <c r="I78" s="10" t="s">
        <v>36</v>
      </c>
      <c r="J78" s="12">
        <v>382.9</v>
      </c>
      <c r="K78" s="11">
        <v>2901</v>
      </c>
      <c r="L78" s="11">
        <v>516</v>
      </c>
      <c r="M78" s="14">
        <v>1903.8</v>
      </c>
      <c r="N78" s="13">
        <v>14666</v>
      </c>
      <c r="O78" s="13">
        <v>222</v>
      </c>
      <c r="P78" s="25">
        <v>0</v>
      </c>
      <c r="Q78" s="26">
        <v>0</v>
      </c>
      <c r="R78" s="26">
        <v>0</v>
      </c>
      <c r="S78" s="27">
        <v>0</v>
      </c>
      <c r="T78" s="28">
        <v>0</v>
      </c>
      <c r="U78" s="28">
        <v>0</v>
      </c>
      <c r="V78" s="12">
        <v>2286.6999999999998</v>
      </c>
      <c r="W78" s="11">
        <v>17567</v>
      </c>
      <c r="X78" s="11">
        <v>738</v>
      </c>
    </row>
    <row r="79" spans="1:24" x14ac:dyDescent="0.35">
      <c r="A79" s="8">
        <v>2020</v>
      </c>
      <c r="B79" s="9">
        <v>1251</v>
      </c>
      <c r="C79" s="10" t="s">
        <v>65</v>
      </c>
      <c r="D79" s="8" t="s">
        <v>709</v>
      </c>
      <c r="E79" s="10" t="s">
        <v>710</v>
      </c>
      <c r="F79" s="8" t="s">
        <v>711</v>
      </c>
      <c r="G79" s="10" t="s">
        <v>66</v>
      </c>
      <c r="H79" s="10" t="s">
        <v>714</v>
      </c>
      <c r="I79" s="10" t="s">
        <v>36</v>
      </c>
      <c r="J79" s="12">
        <v>26945</v>
      </c>
      <c r="K79" s="11">
        <v>200616</v>
      </c>
      <c r="L79" s="11">
        <v>18600</v>
      </c>
      <c r="M79" s="14">
        <v>2738</v>
      </c>
      <c r="N79" s="13">
        <v>25866</v>
      </c>
      <c r="O79" s="13">
        <v>213</v>
      </c>
      <c r="P79" s="25">
        <v>7419</v>
      </c>
      <c r="Q79" s="26">
        <v>98621</v>
      </c>
      <c r="R79" s="26">
        <v>169</v>
      </c>
      <c r="S79" s="27" t="s">
        <v>25</v>
      </c>
      <c r="T79" s="28" t="s">
        <v>25</v>
      </c>
      <c r="U79" s="28" t="s">
        <v>25</v>
      </c>
      <c r="V79" s="12">
        <v>37102</v>
      </c>
      <c r="W79" s="11">
        <v>325103</v>
      </c>
      <c r="X79" s="11">
        <v>18982</v>
      </c>
    </row>
    <row r="80" spans="1:24" x14ac:dyDescent="0.35">
      <c r="A80" s="8">
        <v>2020</v>
      </c>
      <c r="B80" s="9">
        <v>1273</v>
      </c>
      <c r="C80" s="10" t="s">
        <v>67</v>
      </c>
      <c r="D80" s="8" t="s">
        <v>709</v>
      </c>
      <c r="E80" s="10" t="s">
        <v>710</v>
      </c>
      <c r="F80" s="8" t="s">
        <v>711</v>
      </c>
      <c r="G80" s="10" t="s">
        <v>59</v>
      </c>
      <c r="H80" s="10" t="s">
        <v>714</v>
      </c>
      <c r="I80" s="10" t="s">
        <v>60</v>
      </c>
      <c r="J80" s="12">
        <v>17665.400000000001</v>
      </c>
      <c r="K80" s="11">
        <v>161876</v>
      </c>
      <c r="L80" s="11">
        <v>9035</v>
      </c>
      <c r="M80" s="14">
        <v>5644.3</v>
      </c>
      <c r="N80" s="13">
        <v>46692</v>
      </c>
      <c r="O80" s="13">
        <v>3330</v>
      </c>
      <c r="P80" s="25" t="s">
        <v>25</v>
      </c>
      <c r="Q80" s="26" t="s">
        <v>25</v>
      </c>
      <c r="R80" s="26" t="s">
        <v>25</v>
      </c>
      <c r="S80" s="27" t="s">
        <v>25</v>
      </c>
      <c r="T80" s="28" t="s">
        <v>25</v>
      </c>
      <c r="U80" s="28" t="s">
        <v>25</v>
      </c>
      <c r="V80" s="12">
        <v>23309.7</v>
      </c>
      <c r="W80" s="11">
        <v>208568</v>
      </c>
      <c r="X80" s="11">
        <v>12365</v>
      </c>
    </row>
    <row r="81" spans="1:24" x14ac:dyDescent="0.35">
      <c r="A81" s="8">
        <v>2020</v>
      </c>
      <c r="B81" s="9">
        <v>1283</v>
      </c>
      <c r="C81" s="10" t="s">
        <v>766</v>
      </c>
      <c r="D81" s="8" t="s">
        <v>709</v>
      </c>
      <c r="E81" s="10" t="s">
        <v>710</v>
      </c>
      <c r="F81" s="8" t="s">
        <v>711</v>
      </c>
      <c r="G81" s="10" t="s">
        <v>257</v>
      </c>
      <c r="H81" s="10" t="s">
        <v>714</v>
      </c>
      <c r="I81" s="10" t="s">
        <v>36</v>
      </c>
      <c r="J81" s="12">
        <v>21496.3</v>
      </c>
      <c r="K81" s="11">
        <v>154488</v>
      </c>
      <c r="L81" s="11">
        <v>11053</v>
      </c>
      <c r="M81" s="14">
        <v>5420.8</v>
      </c>
      <c r="N81" s="13">
        <v>44057</v>
      </c>
      <c r="O81" s="13">
        <v>689</v>
      </c>
      <c r="P81" s="25">
        <v>16904.2</v>
      </c>
      <c r="Q81" s="26">
        <v>189855</v>
      </c>
      <c r="R81" s="26">
        <v>11</v>
      </c>
      <c r="S81" s="27" t="s">
        <v>25</v>
      </c>
      <c r="T81" s="28" t="s">
        <v>25</v>
      </c>
      <c r="U81" s="28" t="s">
        <v>25</v>
      </c>
      <c r="V81" s="12">
        <v>43821.3</v>
      </c>
      <c r="W81" s="11">
        <v>388400</v>
      </c>
      <c r="X81" s="11">
        <v>11753</v>
      </c>
    </row>
    <row r="82" spans="1:24" x14ac:dyDescent="0.35">
      <c r="A82" s="8">
        <v>2020</v>
      </c>
      <c r="B82" s="9">
        <v>1300</v>
      </c>
      <c r="C82" s="10" t="s">
        <v>767</v>
      </c>
      <c r="D82" s="8" t="s">
        <v>709</v>
      </c>
      <c r="E82" s="10" t="s">
        <v>710</v>
      </c>
      <c r="F82" s="8" t="s">
        <v>711</v>
      </c>
      <c r="G82" s="10" t="s">
        <v>118</v>
      </c>
      <c r="H82" s="10" t="s">
        <v>712</v>
      </c>
      <c r="I82" s="10" t="s">
        <v>223</v>
      </c>
      <c r="J82" s="12">
        <v>14649</v>
      </c>
      <c r="K82" s="11">
        <v>150108</v>
      </c>
      <c r="L82" s="11">
        <v>10733</v>
      </c>
      <c r="M82" s="14">
        <v>6752.6</v>
      </c>
      <c r="N82" s="13">
        <v>72476</v>
      </c>
      <c r="O82" s="13">
        <v>1513</v>
      </c>
      <c r="P82" s="25">
        <v>5966.5</v>
      </c>
      <c r="Q82" s="26">
        <v>67117</v>
      </c>
      <c r="R82" s="26">
        <v>292</v>
      </c>
      <c r="S82" s="27" t="s">
        <v>25</v>
      </c>
      <c r="T82" s="28" t="s">
        <v>25</v>
      </c>
      <c r="U82" s="28" t="s">
        <v>25</v>
      </c>
      <c r="V82" s="12">
        <v>27368.1</v>
      </c>
      <c r="W82" s="11">
        <v>289701</v>
      </c>
      <c r="X82" s="11">
        <v>12538</v>
      </c>
    </row>
    <row r="83" spans="1:24" x14ac:dyDescent="0.35">
      <c r="A83" s="8">
        <v>2020</v>
      </c>
      <c r="B83" s="9">
        <v>1307</v>
      </c>
      <c r="C83" s="10" t="s">
        <v>768</v>
      </c>
      <c r="D83" s="8" t="s">
        <v>709</v>
      </c>
      <c r="E83" s="10" t="s">
        <v>710</v>
      </c>
      <c r="F83" s="8" t="s">
        <v>711</v>
      </c>
      <c r="G83" s="10" t="s">
        <v>355</v>
      </c>
      <c r="H83" s="10" t="s">
        <v>714</v>
      </c>
      <c r="I83" s="10" t="s">
        <v>54</v>
      </c>
      <c r="J83" s="12" t="s">
        <v>25</v>
      </c>
      <c r="K83" s="11" t="s">
        <v>25</v>
      </c>
      <c r="L83" s="11" t="s">
        <v>25</v>
      </c>
      <c r="M83" s="14" t="s">
        <v>25</v>
      </c>
      <c r="N83" s="13" t="s">
        <v>25</v>
      </c>
      <c r="O83" s="13" t="s">
        <v>25</v>
      </c>
      <c r="P83" s="25">
        <v>34168.699999999997</v>
      </c>
      <c r="Q83" s="26">
        <v>1103767</v>
      </c>
      <c r="R83" s="26">
        <v>1</v>
      </c>
      <c r="S83" s="27" t="s">
        <v>25</v>
      </c>
      <c r="T83" s="28" t="s">
        <v>25</v>
      </c>
      <c r="U83" s="28" t="s">
        <v>25</v>
      </c>
      <c r="V83" s="12">
        <v>34168.699999999997</v>
      </c>
      <c r="W83" s="11">
        <v>1103767</v>
      </c>
      <c r="X83" s="11">
        <v>1</v>
      </c>
    </row>
    <row r="84" spans="1:24" x14ac:dyDescent="0.35">
      <c r="A84" s="8">
        <v>2020</v>
      </c>
      <c r="B84" s="9">
        <v>1325</v>
      </c>
      <c r="C84" s="10" t="s">
        <v>769</v>
      </c>
      <c r="D84" s="8" t="s">
        <v>709</v>
      </c>
      <c r="E84" s="10" t="s">
        <v>710</v>
      </c>
      <c r="F84" s="8" t="s">
        <v>711</v>
      </c>
      <c r="G84" s="10" t="s">
        <v>163</v>
      </c>
      <c r="H84" s="10" t="s">
        <v>712</v>
      </c>
      <c r="I84" s="10" t="s">
        <v>45</v>
      </c>
      <c r="J84" s="12">
        <v>12612</v>
      </c>
      <c r="K84" s="11">
        <v>89816</v>
      </c>
      <c r="L84" s="11">
        <v>9763</v>
      </c>
      <c r="M84" s="14">
        <v>16139</v>
      </c>
      <c r="N84" s="13">
        <v>135608</v>
      </c>
      <c r="O84" s="13">
        <v>1339</v>
      </c>
      <c r="P84" s="25">
        <v>16301</v>
      </c>
      <c r="Q84" s="26">
        <v>181400</v>
      </c>
      <c r="R84" s="26">
        <v>9</v>
      </c>
      <c r="S84" s="27" t="s">
        <v>25</v>
      </c>
      <c r="T84" s="28" t="s">
        <v>25</v>
      </c>
      <c r="U84" s="28" t="s">
        <v>25</v>
      </c>
      <c r="V84" s="12">
        <v>45052</v>
      </c>
      <c r="W84" s="11">
        <v>406824</v>
      </c>
      <c r="X84" s="11">
        <v>11111</v>
      </c>
    </row>
    <row r="85" spans="1:24" x14ac:dyDescent="0.35">
      <c r="A85" s="8">
        <v>2020</v>
      </c>
      <c r="B85" s="9">
        <v>1366</v>
      </c>
      <c r="C85" s="10" t="s">
        <v>69</v>
      </c>
      <c r="D85" s="8" t="s">
        <v>709</v>
      </c>
      <c r="E85" s="10" t="s">
        <v>710</v>
      </c>
      <c r="F85" s="8" t="s">
        <v>711</v>
      </c>
      <c r="G85" s="10" t="s">
        <v>70</v>
      </c>
      <c r="H85" s="10" t="s">
        <v>712</v>
      </c>
      <c r="I85" s="10" t="s">
        <v>36</v>
      </c>
      <c r="J85" s="12">
        <v>18109</v>
      </c>
      <c r="K85" s="11">
        <v>133171</v>
      </c>
      <c r="L85" s="11">
        <v>17802</v>
      </c>
      <c r="M85" s="14">
        <v>14963</v>
      </c>
      <c r="N85" s="13">
        <v>116846</v>
      </c>
      <c r="O85" s="13">
        <v>2216</v>
      </c>
      <c r="P85" s="25">
        <v>5154</v>
      </c>
      <c r="Q85" s="26">
        <v>47727</v>
      </c>
      <c r="R85" s="26">
        <v>141</v>
      </c>
      <c r="S85" s="27" t="s">
        <v>25</v>
      </c>
      <c r="T85" s="28" t="s">
        <v>25</v>
      </c>
      <c r="U85" s="28" t="s">
        <v>25</v>
      </c>
      <c r="V85" s="12">
        <v>38226</v>
      </c>
      <c r="W85" s="11">
        <v>297744</v>
      </c>
      <c r="X85" s="11">
        <v>20159</v>
      </c>
    </row>
    <row r="86" spans="1:24" x14ac:dyDescent="0.35">
      <c r="A86" s="8">
        <v>2020</v>
      </c>
      <c r="B86" s="9">
        <v>1456</v>
      </c>
      <c r="C86" s="10" t="s">
        <v>770</v>
      </c>
      <c r="D86" s="8" t="s">
        <v>709</v>
      </c>
      <c r="E86" s="10" t="s">
        <v>710</v>
      </c>
      <c r="F86" s="8" t="s">
        <v>711</v>
      </c>
      <c r="G86" s="10" t="s">
        <v>44</v>
      </c>
      <c r="H86" s="10" t="s">
        <v>712</v>
      </c>
      <c r="I86" s="10" t="s">
        <v>45</v>
      </c>
      <c r="J86" s="12">
        <v>10070</v>
      </c>
      <c r="K86" s="11">
        <v>79690</v>
      </c>
      <c r="L86" s="11">
        <v>5821</v>
      </c>
      <c r="M86" s="14">
        <v>4579.7</v>
      </c>
      <c r="N86" s="13">
        <v>37620</v>
      </c>
      <c r="O86" s="13">
        <v>900</v>
      </c>
      <c r="P86" s="25">
        <v>4415.8999999999996</v>
      </c>
      <c r="Q86" s="26">
        <v>53210</v>
      </c>
      <c r="R86" s="26">
        <v>2</v>
      </c>
      <c r="S86" s="27" t="s">
        <v>25</v>
      </c>
      <c r="T86" s="28" t="s">
        <v>25</v>
      </c>
      <c r="U86" s="28" t="s">
        <v>25</v>
      </c>
      <c r="V86" s="12">
        <v>19065.599999999999</v>
      </c>
      <c r="W86" s="11">
        <v>170520</v>
      </c>
      <c r="X86" s="11">
        <v>6723</v>
      </c>
    </row>
    <row r="87" spans="1:24" x14ac:dyDescent="0.35">
      <c r="A87" s="8">
        <v>2020</v>
      </c>
      <c r="B87" s="9">
        <v>1458</v>
      </c>
      <c r="C87" s="10" t="s">
        <v>771</v>
      </c>
      <c r="D87" s="8" t="s">
        <v>709</v>
      </c>
      <c r="E87" s="10" t="s">
        <v>710</v>
      </c>
      <c r="F87" s="8" t="s">
        <v>711</v>
      </c>
      <c r="G87" s="10" t="s">
        <v>338</v>
      </c>
      <c r="H87" s="10" t="s">
        <v>714</v>
      </c>
      <c r="I87" s="10" t="s">
        <v>36</v>
      </c>
      <c r="J87" s="12">
        <v>60908</v>
      </c>
      <c r="K87" s="11">
        <v>564311</v>
      </c>
      <c r="L87" s="11">
        <v>39198</v>
      </c>
      <c r="M87" s="14">
        <v>14725</v>
      </c>
      <c r="N87" s="13">
        <v>141247</v>
      </c>
      <c r="O87" s="13">
        <v>4258</v>
      </c>
      <c r="P87" s="25">
        <v>29038</v>
      </c>
      <c r="Q87" s="26">
        <v>562969</v>
      </c>
      <c r="R87" s="26">
        <v>5</v>
      </c>
      <c r="S87" s="27" t="s">
        <v>25</v>
      </c>
      <c r="T87" s="28" t="s">
        <v>25</v>
      </c>
      <c r="U87" s="28" t="s">
        <v>25</v>
      </c>
      <c r="V87" s="12">
        <v>104671</v>
      </c>
      <c r="W87" s="11">
        <v>1268527</v>
      </c>
      <c r="X87" s="11">
        <v>43461</v>
      </c>
    </row>
    <row r="88" spans="1:24" x14ac:dyDescent="0.35">
      <c r="A88" s="8">
        <v>2020</v>
      </c>
      <c r="B88" s="9">
        <v>1529</v>
      </c>
      <c r="C88" s="10" t="s">
        <v>72</v>
      </c>
      <c r="D88" s="8" t="s">
        <v>709</v>
      </c>
      <c r="E88" s="10" t="s">
        <v>710</v>
      </c>
      <c r="F88" s="8" t="s">
        <v>711</v>
      </c>
      <c r="G88" s="10" t="s">
        <v>35</v>
      </c>
      <c r="H88" s="10" t="s">
        <v>714</v>
      </c>
      <c r="I88" s="10" t="s">
        <v>36</v>
      </c>
      <c r="J88" s="12">
        <v>40024.300000000003</v>
      </c>
      <c r="K88" s="11">
        <v>287061</v>
      </c>
      <c r="L88" s="11">
        <v>19938</v>
      </c>
      <c r="M88" s="14">
        <v>8737.4</v>
      </c>
      <c r="N88" s="13">
        <v>73789</v>
      </c>
      <c r="O88" s="13">
        <v>1541</v>
      </c>
      <c r="P88" s="25">
        <v>17.600000000000001</v>
      </c>
      <c r="Q88" s="26">
        <v>54</v>
      </c>
      <c r="R88" s="26">
        <v>18</v>
      </c>
      <c r="S88" s="27">
        <v>0</v>
      </c>
      <c r="T88" s="28">
        <v>0</v>
      </c>
      <c r="U88" s="28">
        <v>0</v>
      </c>
      <c r="V88" s="12">
        <v>48779.3</v>
      </c>
      <c r="W88" s="11">
        <v>360904</v>
      </c>
      <c r="X88" s="11">
        <v>21497</v>
      </c>
    </row>
    <row r="89" spans="1:24" x14ac:dyDescent="0.35">
      <c r="A89" s="8">
        <v>2020</v>
      </c>
      <c r="B89" s="9">
        <v>1578</v>
      </c>
      <c r="C89" s="10" t="s">
        <v>772</v>
      </c>
      <c r="D89" s="8" t="s">
        <v>709</v>
      </c>
      <c r="E89" s="10" t="s">
        <v>710</v>
      </c>
      <c r="F89" s="8" t="s">
        <v>711</v>
      </c>
      <c r="G89" s="10" t="s">
        <v>567</v>
      </c>
      <c r="H89" s="10" t="s">
        <v>712</v>
      </c>
      <c r="I89" s="10" t="s">
        <v>566</v>
      </c>
      <c r="J89" s="12">
        <v>13688</v>
      </c>
      <c r="K89" s="11">
        <v>107145</v>
      </c>
      <c r="L89" s="11">
        <v>8483</v>
      </c>
      <c r="M89" s="14">
        <v>7114</v>
      </c>
      <c r="N89" s="13">
        <v>52878</v>
      </c>
      <c r="O89" s="13">
        <v>1768</v>
      </c>
      <c r="P89" s="25">
        <v>2352</v>
      </c>
      <c r="Q89" s="26">
        <v>24399</v>
      </c>
      <c r="R89" s="26">
        <v>3</v>
      </c>
      <c r="S89" s="27">
        <v>0</v>
      </c>
      <c r="T89" s="28">
        <v>0</v>
      </c>
      <c r="U89" s="28">
        <v>0</v>
      </c>
      <c r="V89" s="12">
        <v>23154</v>
      </c>
      <c r="W89" s="11">
        <v>184422</v>
      </c>
      <c r="X89" s="11">
        <v>10254</v>
      </c>
    </row>
    <row r="90" spans="1:24" x14ac:dyDescent="0.35">
      <c r="A90" s="8">
        <v>2020</v>
      </c>
      <c r="B90" s="9">
        <v>1579</v>
      </c>
      <c r="C90" s="10" t="s">
        <v>73</v>
      </c>
      <c r="D90" s="8" t="s">
        <v>709</v>
      </c>
      <c r="E90" s="10" t="s">
        <v>710</v>
      </c>
      <c r="F90" s="8" t="s">
        <v>711</v>
      </c>
      <c r="G90" s="10" t="s">
        <v>74</v>
      </c>
      <c r="H90" s="10" t="s">
        <v>773</v>
      </c>
      <c r="I90" s="10" t="s">
        <v>75</v>
      </c>
      <c r="J90" s="12">
        <v>62192</v>
      </c>
      <c r="K90" s="11">
        <v>705332</v>
      </c>
      <c r="L90" s="11">
        <v>47856</v>
      </c>
      <c r="M90" s="14">
        <v>35901</v>
      </c>
      <c r="N90" s="13">
        <v>509202</v>
      </c>
      <c r="O90" s="13">
        <v>6497</v>
      </c>
      <c r="P90" s="25">
        <v>29772</v>
      </c>
      <c r="Q90" s="26">
        <v>524899</v>
      </c>
      <c r="R90" s="26">
        <v>989</v>
      </c>
      <c r="S90" s="27" t="s">
        <v>25</v>
      </c>
      <c r="T90" s="28" t="s">
        <v>25</v>
      </c>
      <c r="U90" s="28" t="s">
        <v>25</v>
      </c>
      <c r="V90" s="12">
        <v>127865</v>
      </c>
      <c r="W90" s="11">
        <v>1739433</v>
      </c>
      <c r="X90" s="11">
        <v>55342</v>
      </c>
    </row>
    <row r="91" spans="1:24" x14ac:dyDescent="0.35">
      <c r="A91" s="8">
        <v>2020</v>
      </c>
      <c r="B91" s="9">
        <v>1581</v>
      </c>
      <c r="C91" s="10" t="s">
        <v>76</v>
      </c>
      <c r="D91" s="8" t="s">
        <v>709</v>
      </c>
      <c r="E91" s="10" t="s">
        <v>710</v>
      </c>
      <c r="F91" s="8" t="s">
        <v>711</v>
      </c>
      <c r="G91" s="10" t="s">
        <v>51</v>
      </c>
      <c r="H91" s="10" t="s">
        <v>712</v>
      </c>
      <c r="I91" s="10" t="s">
        <v>36</v>
      </c>
      <c r="J91" s="12">
        <v>15094.3</v>
      </c>
      <c r="K91" s="11">
        <v>146750</v>
      </c>
      <c r="L91" s="11">
        <v>12387</v>
      </c>
      <c r="M91" s="14">
        <v>6309.8</v>
      </c>
      <c r="N91" s="13">
        <v>72145</v>
      </c>
      <c r="O91" s="13">
        <v>1843</v>
      </c>
      <c r="P91" s="25">
        <v>3246.6</v>
      </c>
      <c r="Q91" s="26">
        <v>39189</v>
      </c>
      <c r="R91" s="26">
        <v>21</v>
      </c>
      <c r="S91" s="27">
        <v>0</v>
      </c>
      <c r="T91" s="28" t="s">
        <v>25</v>
      </c>
      <c r="U91" s="28" t="s">
        <v>25</v>
      </c>
      <c r="V91" s="12">
        <v>24650.7</v>
      </c>
      <c r="W91" s="11">
        <v>258084</v>
      </c>
      <c r="X91" s="11">
        <v>14251</v>
      </c>
    </row>
    <row r="92" spans="1:24" x14ac:dyDescent="0.35">
      <c r="A92" s="8">
        <v>2020</v>
      </c>
      <c r="B92" s="9">
        <v>1582</v>
      </c>
      <c r="C92" s="10" t="s">
        <v>774</v>
      </c>
      <c r="D92" s="8" t="s">
        <v>709</v>
      </c>
      <c r="E92" s="10" t="s">
        <v>710</v>
      </c>
      <c r="F92" s="8" t="s">
        <v>711</v>
      </c>
      <c r="G92" s="10" t="s">
        <v>79</v>
      </c>
      <c r="H92" s="10" t="s">
        <v>712</v>
      </c>
      <c r="I92" s="10" t="s">
        <v>566</v>
      </c>
      <c r="J92" s="12">
        <v>2830</v>
      </c>
      <c r="K92" s="11">
        <v>23356</v>
      </c>
      <c r="L92" s="11">
        <v>1852</v>
      </c>
      <c r="M92" s="14">
        <v>3545</v>
      </c>
      <c r="N92" s="13">
        <v>30945</v>
      </c>
      <c r="O92" s="13">
        <v>686</v>
      </c>
      <c r="P92" s="25">
        <v>823</v>
      </c>
      <c r="Q92" s="26">
        <v>10432</v>
      </c>
      <c r="R92" s="26">
        <v>1</v>
      </c>
      <c r="S92" s="27">
        <v>0</v>
      </c>
      <c r="T92" s="28">
        <v>0</v>
      </c>
      <c r="U92" s="28">
        <v>0</v>
      </c>
      <c r="V92" s="12">
        <v>7198</v>
      </c>
      <c r="W92" s="11">
        <v>64733</v>
      </c>
      <c r="X92" s="11">
        <v>2539</v>
      </c>
    </row>
    <row r="93" spans="1:24" x14ac:dyDescent="0.35">
      <c r="A93" s="8">
        <v>2020</v>
      </c>
      <c r="B93" s="9">
        <v>1586</v>
      </c>
      <c r="C93" s="10" t="s">
        <v>775</v>
      </c>
      <c r="D93" s="8" t="s">
        <v>709</v>
      </c>
      <c r="E93" s="10" t="s">
        <v>710</v>
      </c>
      <c r="F93" s="8" t="s">
        <v>711</v>
      </c>
      <c r="G93" s="10" t="s">
        <v>51</v>
      </c>
      <c r="H93" s="10" t="s">
        <v>712</v>
      </c>
      <c r="I93" s="10" t="s">
        <v>54</v>
      </c>
      <c r="J93" s="12">
        <v>30279</v>
      </c>
      <c r="K93" s="11">
        <v>258259</v>
      </c>
      <c r="L93" s="11">
        <v>22451</v>
      </c>
      <c r="M93" s="14">
        <v>34322</v>
      </c>
      <c r="N93" s="13">
        <v>383467</v>
      </c>
      <c r="O93" s="13">
        <v>3421</v>
      </c>
      <c r="P93" s="25" t="s">
        <v>25</v>
      </c>
      <c r="Q93" s="26" t="s">
        <v>25</v>
      </c>
      <c r="R93" s="26" t="s">
        <v>25</v>
      </c>
      <c r="S93" s="27" t="s">
        <v>25</v>
      </c>
      <c r="T93" s="28" t="s">
        <v>25</v>
      </c>
      <c r="U93" s="28" t="s">
        <v>25</v>
      </c>
      <c r="V93" s="12">
        <v>64601</v>
      </c>
      <c r="W93" s="11">
        <v>641726</v>
      </c>
      <c r="X93" s="11">
        <v>25872</v>
      </c>
    </row>
    <row r="94" spans="1:24" x14ac:dyDescent="0.35">
      <c r="A94" s="8">
        <v>2020</v>
      </c>
      <c r="B94" s="9">
        <v>1591</v>
      </c>
      <c r="C94" s="10" t="s">
        <v>776</v>
      </c>
      <c r="D94" s="8" t="s">
        <v>709</v>
      </c>
      <c r="E94" s="10" t="s">
        <v>710</v>
      </c>
      <c r="F94" s="8" t="s">
        <v>711</v>
      </c>
      <c r="G94" s="10" t="s">
        <v>59</v>
      </c>
      <c r="H94" s="10" t="s">
        <v>714</v>
      </c>
      <c r="I94" s="10" t="s">
        <v>60</v>
      </c>
      <c r="J94" s="12">
        <v>11136</v>
      </c>
      <c r="K94" s="11">
        <v>87064</v>
      </c>
      <c r="L94" s="11">
        <v>8995</v>
      </c>
      <c r="M94" s="14">
        <v>16007</v>
      </c>
      <c r="N94" s="13">
        <v>142610</v>
      </c>
      <c r="O94" s="13">
        <v>3441</v>
      </c>
      <c r="P94" s="25">
        <v>2050</v>
      </c>
      <c r="Q94" s="26">
        <v>25803</v>
      </c>
      <c r="R94" s="26">
        <v>692</v>
      </c>
      <c r="S94" s="27" t="s">
        <v>25</v>
      </c>
      <c r="T94" s="28" t="s">
        <v>25</v>
      </c>
      <c r="U94" s="28" t="s">
        <v>25</v>
      </c>
      <c r="V94" s="12">
        <v>29193</v>
      </c>
      <c r="W94" s="11">
        <v>255477</v>
      </c>
      <c r="X94" s="11">
        <v>13128</v>
      </c>
    </row>
    <row r="95" spans="1:24" x14ac:dyDescent="0.35">
      <c r="A95" s="8">
        <v>2020</v>
      </c>
      <c r="B95" s="9">
        <v>1611</v>
      </c>
      <c r="C95" s="10" t="s">
        <v>777</v>
      </c>
      <c r="D95" s="8" t="s">
        <v>717</v>
      </c>
      <c r="E95" s="10" t="s">
        <v>718</v>
      </c>
      <c r="F95" s="8" t="s">
        <v>711</v>
      </c>
      <c r="G95" s="10" t="s">
        <v>185</v>
      </c>
      <c r="H95" s="10" t="s">
        <v>719</v>
      </c>
      <c r="I95" s="10" t="s">
        <v>45</v>
      </c>
      <c r="J95" s="12">
        <v>0</v>
      </c>
      <c r="K95" s="11">
        <v>0</v>
      </c>
      <c r="L95" s="11">
        <v>0</v>
      </c>
      <c r="M95" s="14">
        <v>0</v>
      </c>
      <c r="N95" s="13">
        <v>0</v>
      </c>
      <c r="O95" s="13">
        <v>0</v>
      </c>
      <c r="P95" s="25">
        <v>9127</v>
      </c>
      <c r="Q95" s="26">
        <v>216370</v>
      </c>
      <c r="R95" s="26">
        <v>1</v>
      </c>
      <c r="S95" s="27">
        <v>0</v>
      </c>
      <c r="T95" s="28">
        <v>0</v>
      </c>
      <c r="U95" s="28">
        <v>0</v>
      </c>
      <c r="V95" s="12">
        <v>9127</v>
      </c>
      <c r="W95" s="11">
        <v>216370</v>
      </c>
      <c r="X95" s="11">
        <v>1</v>
      </c>
    </row>
    <row r="96" spans="1:24" x14ac:dyDescent="0.35">
      <c r="A96" s="8">
        <v>2020</v>
      </c>
      <c r="B96" s="9">
        <v>1611</v>
      </c>
      <c r="C96" s="10" t="s">
        <v>777</v>
      </c>
      <c r="D96" s="8" t="s">
        <v>717</v>
      </c>
      <c r="E96" s="10" t="s">
        <v>718</v>
      </c>
      <c r="F96" s="8" t="s">
        <v>711</v>
      </c>
      <c r="G96" s="10" t="s">
        <v>163</v>
      </c>
      <c r="H96" s="10" t="s">
        <v>719</v>
      </c>
      <c r="I96" s="10" t="s">
        <v>36</v>
      </c>
      <c r="J96" s="12">
        <v>0</v>
      </c>
      <c r="K96" s="11">
        <v>0</v>
      </c>
      <c r="L96" s="11">
        <v>0</v>
      </c>
      <c r="M96" s="14">
        <v>0</v>
      </c>
      <c r="N96" s="13">
        <v>0</v>
      </c>
      <c r="O96" s="13">
        <v>0</v>
      </c>
      <c r="P96" s="25">
        <v>6399</v>
      </c>
      <c r="Q96" s="26">
        <v>160583</v>
      </c>
      <c r="R96" s="26">
        <v>3</v>
      </c>
      <c r="S96" s="27">
        <v>0</v>
      </c>
      <c r="T96" s="28">
        <v>0</v>
      </c>
      <c r="U96" s="28">
        <v>0</v>
      </c>
      <c r="V96" s="12">
        <v>6399</v>
      </c>
      <c r="W96" s="11">
        <v>160583</v>
      </c>
      <c r="X96" s="11">
        <v>3</v>
      </c>
    </row>
    <row r="97" spans="1:24" x14ac:dyDescent="0.35">
      <c r="A97" s="8">
        <v>2020</v>
      </c>
      <c r="B97" s="9">
        <v>1611</v>
      </c>
      <c r="C97" s="10" t="s">
        <v>777</v>
      </c>
      <c r="D97" s="8" t="s">
        <v>717</v>
      </c>
      <c r="E97" s="10" t="s">
        <v>718</v>
      </c>
      <c r="F97" s="8" t="s">
        <v>711</v>
      </c>
      <c r="G97" s="10" t="s">
        <v>139</v>
      </c>
      <c r="H97" s="10" t="s">
        <v>719</v>
      </c>
      <c r="I97" s="10" t="s">
        <v>95</v>
      </c>
      <c r="J97" s="12">
        <v>0</v>
      </c>
      <c r="K97" s="11">
        <v>0</v>
      </c>
      <c r="L97" s="11">
        <v>0</v>
      </c>
      <c r="M97" s="14">
        <v>0</v>
      </c>
      <c r="N97" s="13">
        <v>0</v>
      </c>
      <c r="O97" s="13">
        <v>0</v>
      </c>
      <c r="P97" s="25">
        <v>0</v>
      </c>
      <c r="Q97" s="26">
        <v>0</v>
      </c>
      <c r="R97" s="26">
        <v>0</v>
      </c>
      <c r="S97" s="27">
        <v>0</v>
      </c>
      <c r="T97" s="28">
        <v>0</v>
      </c>
      <c r="U97" s="28">
        <v>0</v>
      </c>
      <c r="V97" s="12">
        <v>0</v>
      </c>
      <c r="W97" s="11">
        <v>0</v>
      </c>
      <c r="X97" s="11">
        <v>0</v>
      </c>
    </row>
    <row r="98" spans="1:24" x14ac:dyDescent="0.35">
      <c r="A98" s="8">
        <v>2020</v>
      </c>
      <c r="B98" s="9">
        <v>1611</v>
      </c>
      <c r="C98" s="10" t="s">
        <v>777</v>
      </c>
      <c r="D98" s="8" t="s">
        <v>717</v>
      </c>
      <c r="E98" s="10" t="s">
        <v>718</v>
      </c>
      <c r="F98" s="8" t="s">
        <v>711</v>
      </c>
      <c r="G98" s="10" t="s">
        <v>671</v>
      </c>
      <c r="H98" s="10" t="s">
        <v>719</v>
      </c>
      <c r="I98" s="10" t="s">
        <v>95</v>
      </c>
      <c r="J98" s="12">
        <v>0</v>
      </c>
      <c r="K98" s="11">
        <v>0</v>
      </c>
      <c r="L98" s="11">
        <v>0</v>
      </c>
      <c r="M98" s="14">
        <v>0</v>
      </c>
      <c r="N98" s="13">
        <v>0</v>
      </c>
      <c r="O98" s="13">
        <v>0</v>
      </c>
      <c r="P98" s="25">
        <v>4574</v>
      </c>
      <c r="Q98" s="26">
        <v>87949</v>
      </c>
      <c r="R98" s="26">
        <v>1</v>
      </c>
      <c r="S98" s="27">
        <v>0</v>
      </c>
      <c r="T98" s="28">
        <v>0</v>
      </c>
      <c r="U98" s="28">
        <v>0</v>
      </c>
      <c r="V98" s="12">
        <v>4574</v>
      </c>
      <c r="W98" s="11">
        <v>87949</v>
      </c>
      <c r="X98" s="11">
        <v>1</v>
      </c>
    </row>
    <row r="99" spans="1:24" x14ac:dyDescent="0.35">
      <c r="A99" s="8">
        <v>2020</v>
      </c>
      <c r="B99" s="9">
        <v>1611</v>
      </c>
      <c r="C99" s="10" t="s">
        <v>777</v>
      </c>
      <c r="D99" s="8" t="s">
        <v>717</v>
      </c>
      <c r="E99" s="10" t="s">
        <v>718</v>
      </c>
      <c r="F99" s="8" t="s">
        <v>711</v>
      </c>
      <c r="G99" s="10" t="s">
        <v>122</v>
      </c>
      <c r="H99" s="10" t="s">
        <v>719</v>
      </c>
      <c r="I99" s="10" t="s">
        <v>123</v>
      </c>
      <c r="J99" s="12">
        <v>0</v>
      </c>
      <c r="K99" s="11">
        <v>0</v>
      </c>
      <c r="L99" s="11">
        <v>0</v>
      </c>
      <c r="M99" s="14">
        <v>0</v>
      </c>
      <c r="N99" s="13">
        <v>0</v>
      </c>
      <c r="O99" s="13">
        <v>0</v>
      </c>
      <c r="P99" s="25">
        <v>188</v>
      </c>
      <c r="Q99" s="26">
        <v>6571</v>
      </c>
      <c r="R99" s="26">
        <v>2</v>
      </c>
      <c r="S99" s="27">
        <v>0</v>
      </c>
      <c r="T99" s="28">
        <v>0</v>
      </c>
      <c r="U99" s="28">
        <v>0</v>
      </c>
      <c r="V99" s="12">
        <v>188</v>
      </c>
      <c r="W99" s="11">
        <v>6571</v>
      </c>
      <c r="X99" s="11">
        <v>2</v>
      </c>
    </row>
    <row r="100" spans="1:24" x14ac:dyDescent="0.35">
      <c r="A100" s="8">
        <v>2020</v>
      </c>
      <c r="B100" s="9">
        <v>1611</v>
      </c>
      <c r="C100" s="10" t="s">
        <v>777</v>
      </c>
      <c r="D100" s="8" t="s">
        <v>717</v>
      </c>
      <c r="E100" s="10" t="s">
        <v>718</v>
      </c>
      <c r="F100" s="8" t="s">
        <v>711</v>
      </c>
      <c r="G100" s="10" t="s">
        <v>143</v>
      </c>
      <c r="H100" s="10" t="s">
        <v>719</v>
      </c>
      <c r="I100" s="10" t="s">
        <v>45</v>
      </c>
      <c r="J100" s="12">
        <v>0</v>
      </c>
      <c r="K100" s="11">
        <v>0</v>
      </c>
      <c r="L100" s="11">
        <v>0</v>
      </c>
      <c r="M100" s="14">
        <v>0</v>
      </c>
      <c r="N100" s="13">
        <v>0</v>
      </c>
      <c r="O100" s="13">
        <v>0</v>
      </c>
      <c r="P100" s="25">
        <v>7477</v>
      </c>
      <c r="Q100" s="26">
        <v>180568</v>
      </c>
      <c r="R100" s="26">
        <v>4</v>
      </c>
      <c r="S100" s="27">
        <v>0</v>
      </c>
      <c r="T100" s="28">
        <v>0</v>
      </c>
      <c r="U100" s="28">
        <v>0</v>
      </c>
      <c r="V100" s="12">
        <v>7477</v>
      </c>
      <c r="W100" s="11">
        <v>180568</v>
      </c>
      <c r="X100" s="11">
        <v>4</v>
      </c>
    </row>
    <row r="101" spans="1:24" x14ac:dyDescent="0.35">
      <c r="A101" s="8">
        <v>2020</v>
      </c>
      <c r="B101" s="9">
        <v>1611</v>
      </c>
      <c r="C101" s="10" t="s">
        <v>777</v>
      </c>
      <c r="D101" s="8" t="s">
        <v>717</v>
      </c>
      <c r="E101" s="10" t="s">
        <v>718</v>
      </c>
      <c r="F101" s="8" t="s">
        <v>711</v>
      </c>
      <c r="G101" s="10" t="s">
        <v>197</v>
      </c>
      <c r="H101" s="10" t="s">
        <v>719</v>
      </c>
      <c r="I101" s="10" t="s">
        <v>45</v>
      </c>
      <c r="J101" s="12">
        <v>0</v>
      </c>
      <c r="K101" s="11">
        <v>0</v>
      </c>
      <c r="L101" s="11">
        <v>0</v>
      </c>
      <c r="M101" s="14">
        <v>0</v>
      </c>
      <c r="N101" s="13">
        <v>0</v>
      </c>
      <c r="O101" s="13">
        <v>0</v>
      </c>
      <c r="P101" s="25">
        <v>23014</v>
      </c>
      <c r="Q101" s="26">
        <v>607889</v>
      </c>
      <c r="R101" s="26">
        <v>3</v>
      </c>
      <c r="S101" s="27">
        <v>0</v>
      </c>
      <c r="T101" s="28">
        <v>0</v>
      </c>
      <c r="U101" s="28">
        <v>0</v>
      </c>
      <c r="V101" s="12">
        <v>23014</v>
      </c>
      <c r="W101" s="11">
        <v>607889</v>
      </c>
      <c r="X101" s="11">
        <v>3</v>
      </c>
    </row>
    <row r="102" spans="1:24" x14ac:dyDescent="0.35">
      <c r="A102" s="8">
        <v>2020</v>
      </c>
      <c r="B102" s="9">
        <v>1613</v>
      </c>
      <c r="C102" s="10" t="s">
        <v>77</v>
      </c>
      <c r="D102" s="8" t="s">
        <v>709</v>
      </c>
      <c r="E102" s="10" t="s">
        <v>710</v>
      </c>
      <c r="F102" s="8" t="s">
        <v>711</v>
      </c>
      <c r="G102" s="10" t="s">
        <v>24</v>
      </c>
      <c r="H102" s="10" t="s">
        <v>714</v>
      </c>
      <c r="I102" s="10" t="s">
        <v>24</v>
      </c>
      <c r="J102" s="12">
        <v>185821</v>
      </c>
      <c r="K102" s="11">
        <v>1390070</v>
      </c>
      <c r="L102" s="11">
        <v>95905</v>
      </c>
      <c r="M102" s="14">
        <v>57977</v>
      </c>
      <c r="N102" s="13">
        <v>467952</v>
      </c>
      <c r="O102" s="13">
        <v>12281</v>
      </c>
      <c r="P102" s="25">
        <v>89873</v>
      </c>
      <c r="Q102" s="26">
        <v>1728216</v>
      </c>
      <c r="R102" s="26">
        <v>10</v>
      </c>
      <c r="S102" s="27">
        <v>0</v>
      </c>
      <c r="T102" s="28">
        <v>0</v>
      </c>
      <c r="U102" s="28">
        <v>0</v>
      </c>
      <c r="V102" s="12">
        <v>333671</v>
      </c>
      <c r="W102" s="11">
        <v>3586238</v>
      </c>
      <c r="X102" s="11">
        <v>108196</v>
      </c>
    </row>
    <row r="103" spans="1:24" x14ac:dyDescent="0.35">
      <c r="A103" s="8">
        <v>2020</v>
      </c>
      <c r="B103" s="9">
        <v>1625</v>
      </c>
      <c r="C103" s="10" t="s">
        <v>778</v>
      </c>
      <c r="D103" s="8" t="s">
        <v>709</v>
      </c>
      <c r="E103" s="10" t="s">
        <v>710</v>
      </c>
      <c r="F103" s="8" t="s">
        <v>711</v>
      </c>
      <c r="G103" s="10" t="s">
        <v>74</v>
      </c>
      <c r="H103" s="10" t="s">
        <v>714</v>
      </c>
      <c r="I103" s="10" t="s">
        <v>75</v>
      </c>
      <c r="J103" s="12">
        <v>18254</v>
      </c>
      <c r="K103" s="11">
        <v>209997</v>
      </c>
      <c r="L103" s="11">
        <v>11948</v>
      </c>
      <c r="M103" s="14">
        <v>9474</v>
      </c>
      <c r="N103" s="13">
        <v>141798</v>
      </c>
      <c r="O103" s="13">
        <v>1477</v>
      </c>
      <c r="P103" s="25">
        <v>12848</v>
      </c>
      <c r="Q103" s="26">
        <v>208455</v>
      </c>
      <c r="R103" s="26">
        <v>1392</v>
      </c>
      <c r="S103" s="27" t="s">
        <v>25</v>
      </c>
      <c r="T103" s="28" t="s">
        <v>25</v>
      </c>
      <c r="U103" s="28" t="s">
        <v>25</v>
      </c>
      <c r="V103" s="12">
        <v>40576</v>
      </c>
      <c r="W103" s="11">
        <v>560250</v>
      </c>
      <c r="X103" s="11">
        <v>14817</v>
      </c>
    </row>
    <row r="104" spans="1:24" x14ac:dyDescent="0.35">
      <c r="A104" s="8">
        <v>2020</v>
      </c>
      <c r="B104" s="9">
        <v>1640</v>
      </c>
      <c r="C104" s="10" t="s">
        <v>779</v>
      </c>
      <c r="D104" s="8" t="s">
        <v>709</v>
      </c>
      <c r="E104" s="10" t="s">
        <v>710</v>
      </c>
      <c r="F104" s="8" t="s">
        <v>711</v>
      </c>
      <c r="G104" s="10" t="s">
        <v>27</v>
      </c>
      <c r="H104" s="10" t="s">
        <v>712</v>
      </c>
      <c r="I104" s="10" t="s">
        <v>566</v>
      </c>
      <c r="J104" s="12">
        <v>12008</v>
      </c>
      <c r="K104" s="11">
        <v>111751</v>
      </c>
      <c r="L104" s="11">
        <v>9463</v>
      </c>
      <c r="M104" s="14">
        <v>16826</v>
      </c>
      <c r="N104" s="13">
        <v>154025</v>
      </c>
      <c r="O104" s="13">
        <v>1767</v>
      </c>
      <c r="P104" s="25">
        <v>589</v>
      </c>
      <c r="Q104" s="26">
        <v>8955</v>
      </c>
      <c r="R104" s="26">
        <v>1</v>
      </c>
      <c r="S104" s="27">
        <v>0</v>
      </c>
      <c r="T104" s="28">
        <v>0</v>
      </c>
      <c r="U104" s="28">
        <v>0</v>
      </c>
      <c r="V104" s="12">
        <v>29423</v>
      </c>
      <c r="W104" s="11">
        <v>274731</v>
      </c>
      <c r="X104" s="11">
        <v>11231</v>
      </c>
    </row>
    <row r="105" spans="1:24" x14ac:dyDescent="0.35">
      <c r="A105" s="8">
        <v>2020</v>
      </c>
      <c r="B105" s="9">
        <v>1708</v>
      </c>
      <c r="C105" s="10" t="s">
        <v>780</v>
      </c>
      <c r="D105" s="8" t="s">
        <v>709</v>
      </c>
      <c r="E105" s="10" t="s">
        <v>710</v>
      </c>
      <c r="F105" s="8" t="s">
        <v>711</v>
      </c>
      <c r="G105" s="10" t="s">
        <v>79</v>
      </c>
      <c r="H105" s="10" t="s">
        <v>714</v>
      </c>
      <c r="I105" s="10" t="s">
        <v>45</v>
      </c>
      <c r="J105" s="12">
        <v>17877</v>
      </c>
      <c r="K105" s="11">
        <v>160222</v>
      </c>
      <c r="L105" s="11">
        <v>11738</v>
      </c>
      <c r="M105" s="14">
        <v>3365</v>
      </c>
      <c r="N105" s="13">
        <v>33357</v>
      </c>
      <c r="O105" s="13">
        <v>1040</v>
      </c>
      <c r="P105" s="25">
        <v>1120</v>
      </c>
      <c r="Q105" s="26">
        <v>15743</v>
      </c>
      <c r="R105" s="26">
        <v>11</v>
      </c>
      <c r="S105" s="27" t="s">
        <v>25</v>
      </c>
      <c r="T105" s="28" t="s">
        <v>25</v>
      </c>
      <c r="U105" s="28" t="s">
        <v>25</v>
      </c>
      <c r="V105" s="12">
        <v>22362</v>
      </c>
      <c r="W105" s="11">
        <v>209322</v>
      </c>
      <c r="X105" s="11">
        <v>12789</v>
      </c>
    </row>
    <row r="106" spans="1:24" x14ac:dyDescent="0.35">
      <c r="A106" s="8">
        <v>2020</v>
      </c>
      <c r="B106" s="9">
        <v>1723</v>
      </c>
      <c r="C106" s="10" t="s">
        <v>81</v>
      </c>
      <c r="D106" s="8" t="s">
        <v>709</v>
      </c>
      <c r="E106" s="10" t="s">
        <v>710</v>
      </c>
      <c r="F106" s="8" t="s">
        <v>711</v>
      </c>
      <c r="G106" s="10" t="s">
        <v>74</v>
      </c>
      <c r="H106" s="10" t="s">
        <v>714</v>
      </c>
      <c r="I106" s="10" t="s">
        <v>75</v>
      </c>
      <c r="J106" s="12">
        <v>8918.2000000000007</v>
      </c>
      <c r="K106" s="11">
        <v>106877</v>
      </c>
      <c r="L106" s="11">
        <v>5186</v>
      </c>
      <c r="M106" s="14">
        <v>8646.2000000000007</v>
      </c>
      <c r="N106" s="13">
        <v>112219</v>
      </c>
      <c r="O106" s="13">
        <v>1916</v>
      </c>
      <c r="P106" s="25">
        <v>21480.9</v>
      </c>
      <c r="Q106" s="26">
        <v>345863</v>
      </c>
      <c r="R106" s="26">
        <v>2482</v>
      </c>
      <c r="S106" s="27">
        <v>0</v>
      </c>
      <c r="T106" s="28">
        <v>0</v>
      </c>
      <c r="U106" s="28">
        <v>0</v>
      </c>
      <c r="V106" s="12">
        <v>39045.300000000003</v>
      </c>
      <c r="W106" s="11">
        <v>564959</v>
      </c>
      <c r="X106" s="11">
        <v>9584</v>
      </c>
    </row>
    <row r="107" spans="1:24" x14ac:dyDescent="0.35">
      <c r="A107" s="8">
        <v>2020</v>
      </c>
      <c r="B107" s="9">
        <v>1738</v>
      </c>
      <c r="C107" s="10" t="s">
        <v>781</v>
      </c>
      <c r="D107" s="8" t="s">
        <v>709</v>
      </c>
      <c r="E107" s="10" t="s">
        <v>710</v>
      </c>
      <c r="F107" s="8" t="s">
        <v>711</v>
      </c>
      <c r="G107" s="10" t="s">
        <v>116</v>
      </c>
      <c r="H107" s="10" t="s">
        <v>782</v>
      </c>
      <c r="I107" s="10" t="s">
        <v>75</v>
      </c>
      <c r="J107" s="12" t="s">
        <v>25</v>
      </c>
      <c r="K107" s="11" t="s">
        <v>25</v>
      </c>
      <c r="L107" s="11" t="s">
        <v>25</v>
      </c>
      <c r="M107" s="14">
        <v>224.9</v>
      </c>
      <c r="N107" s="13">
        <v>5795</v>
      </c>
      <c r="O107" s="13">
        <v>1</v>
      </c>
      <c r="P107" s="25" t="s">
        <v>25</v>
      </c>
      <c r="Q107" s="26" t="s">
        <v>25</v>
      </c>
      <c r="R107" s="26" t="s">
        <v>25</v>
      </c>
      <c r="S107" s="27" t="s">
        <v>25</v>
      </c>
      <c r="T107" s="28" t="s">
        <v>25</v>
      </c>
      <c r="U107" s="28" t="s">
        <v>25</v>
      </c>
      <c r="V107" s="12">
        <v>224.9</v>
      </c>
      <c r="W107" s="11">
        <v>5795</v>
      </c>
      <c r="X107" s="11">
        <v>1</v>
      </c>
    </row>
    <row r="108" spans="1:24" x14ac:dyDescent="0.35">
      <c r="A108" s="8">
        <v>2020</v>
      </c>
      <c r="B108" s="9">
        <v>1738</v>
      </c>
      <c r="C108" s="10" t="s">
        <v>781</v>
      </c>
      <c r="D108" s="8" t="s">
        <v>709</v>
      </c>
      <c r="E108" s="10" t="s">
        <v>710</v>
      </c>
      <c r="F108" s="8" t="s">
        <v>711</v>
      </c>
      <c r="G108" s="10" t="s">
        <v>74</v>
      </c>
      <c r="H108" s="10" t="s">
        <v>782</v>
      </c>
      <c r="I108" s="10" t="s">
        <v>75</v>
      </c>
      <c r="J108" s="12" t="s">
        <v>25</v>
      </c>
      <c r="K108" s="11" t="s">
        <v>25</v>
      </c>
      <c r="L108" s="11" t="s">
        <v>25</v>
      </c>
      <c r="M108" s="14">
        <v>31317.1</v>
      </c>
      <c r="N108" s="13">
        <v>688369</v>
      </c>
      <c r="O108" s="13">
        <v>7</v>
      </c>
      <c r="P108" s="25">
        <v>17217.3</v>
      </c>
      <c r="Q108" s="26">
        <v>2112319</v>
      </c>
      <c r="R108" s="26">
        <v>3</v>
      </c>
      <c r="S108" s="27" t="s">
        <v>25</v>
      </c>
      <c r="T108" s="28" t="s">
        <v>25</v>
      </c>
      <c r="U108" s="28" t="s">
        <v>25</v>
      </c>
      <c r="V108" s="12">
        <v>48534.400000000001</v>
      </c>
      <c r="W108" s="11">
        <v>2800688</v>
      </c>
      <c r="X108" s="11">
        <v>10</v>
      </c>
    </row>
    <row r="109" spans="1:24" x14ac:dyDescent="0.35">
      <c r="A109" s="8">
        <v>2020</v>
      </c>
      <c r="B109" s="9">
        <v>1763</v>
      </c>
      <c r="C109" s="10" t="s">
        <v>83</v>
      </c>
      <c r="D109" s="8" t="s">
        <v>709</v>
      </c>
      <c r="E109" s="10" t="s">
        <v>710</v>
      </c>
      <c r="F109" s="8" t="s">
        <v>711</v>
      </c>
      <c r="G109" s="10" t="s">
        <v>24</v>
      </c>
      <c r="H109" s="10" t="s">
        <v>714</v>
      </c>
      <c r="I109" s="10" t="s">
        <v>24</v>
      </c>
      <c r="J109" s="12">
        <v>53482.9</v>
      </c>
      <c r="K109" s="11">
        <v>444912</v>
      </c>
      <c r="L109" s="11">
        <v>29065</v>
      </c>
      <c r="M109" s="14">
        <v>13866.7</v>
      </c>
      <c r="N109" s="13">
        <v>120328</v>
      </c>
      <c r="O109" s="13">
        <v>4053</v>
      </c>
      <c r="P109" s="25">
        <v>8492.2000000000007</v>
      </c>
      <c r="Q109" s="26">
        <v>110655</v>
      </c>
      <c r="R109" s="26">
        <v>18</v>
      </c>
      <c r="S109" s="27" t="s">
        <v>25</v>
      </c>
      <c r="T109" s="28" t="s">
        <v>25</v>
      </c>
      <c r="U109" s="28" t="s">
        <v>25</v>
      </c>
      <c r="V109" s="12">
        <v>75841.8</v>
      </c>
      <c r="W109" s="11">
        <v>675895</v>
      </c>
      <c r="X109" s="11">
        <v>33136</v>
      </c>
    </row>
    <row r="110" spans="1:24" x14ac:dyDescent="0.35">
      <c r="A110" s="8">
        <v>2020</v>
      </c>
      <c r="B110" s="9">
        <v>1764</v>
      </c>
      <c r="C110" s="10" t="s">
        <v>783</v>
      </c>
      <c r="D110" s="8" t="s">
        <v>709</v>
      </c>
      <c r="E110" s="10" t="s">
        <v>710</v>
      </c>
      <c r="F110" s="8" t="s">
        <v>711</v>
      </c>
      <c r="G110" s="10" t="s">
        <v>46</v>
      </c>
      <c r="H110" s="10" t="s">
        <v>722</v>
      </c>
      <c r="I110" s="10" t="s">
        <v>45</v>
      </c>
      <c r="J110" s="12">
        <v>4600</v>
      </c>
      <c r="K110" s="11">
        <v>34636</v>
      </c>
      <c r="L110" s="11">
        <v>3873</v>
      </c>
      <c r="M110" s="14">
        <v>1597</v>
      </c>
      <c r="N110" s="13">
        <v>12711</v>
      </c>
      <c r="O110" s="13">
        <v>534</v>
      </c>
      <c r="P110" s="25">
        <v>0</v>
      </c>
      <c r="Q110" s="26">
        <v>0</v>
      </c>
      <c r="R110" s="26">
        <v>0</v>
      </c>
      <c r="S110" s="27">
        <v>0</v>
      </c>
      <c r="T110" s="28">
        <v>0</v>
      </c>
      <c r="U110" s="28">
        <v>0</v>
      </c>
      <c r="V110" s="12">
        <v>6197</v>
      </c>
      <c r="W110" s="11">
        <v>47347</v>
      </c>
      <c r="X110" s="11">
        <v>4407</v>
      </c>
    </row>
    <row r="111" spans="1:24" x14ac:dyDescent="0.35">
      <c r="A111" s="8">
        <v>2020</v>
      </c>
      <c r="B111" s="9">
        <v>1769</v>
      </c>
      <c r="C111" s="10" t="s">
        <v>784</v>
      </c>
      <c r="D111" s="8" t="s">
        <v>709</v>
      </c>
      <c r="E111" s="10" t="s">
        <v>710</v>
      </c>
      <c r="F111" s="8" t="s">
        <v>711</v>
      </c>
      <c r="G111" s="10" t="s">
        <v>98</v>
      </c>
      <c r="H111" s="10" t="s">
        <v>714</v>
      </c>
      <c r="I111" s="10" t="s">
        <v>54</v>
      </c>
      <c r="J111" s="12">
        <v>16341.8</v>
      </c>
      <c r="K111" s="11">
        <v>115004</v>
      </c>
      <c r="L111" s="11">
        <v>8436</v>
      </c>
      <c r="M111" s="14">
        <v>4493.8</v>
      </c>
      <c r="N111" s="13">
        <v>32391</v>
      </c>
      <c r="O111" s="13">
        <v>1820</v>
      </c>
      <c r="P111" s="25">
        <v>533.5</v>
      </c>
      <c r="Q111" s="26">
        <v>3914</v>
      </c>
      <c r="R111" s="26">
        <v>87</v>
      </c>
      <c r="S111" s="27">
        <v>0</v>
      </c>
      <c r="T111" s="28">
        <v>0</v>
      </c>
      <c r="U111" s="28">
        <v>0</v>
      </c>
      <c r="V111" s="12">
        <v>21369.1</v>
      </c>
      <c r="W111" s="11">
        <v>151309</v>
      </c>
      <c r="X111" s="11">
        <v>10343</v>
      </c>
    </row>
    <row r="112" spans="1:24" x14ac:dyDescent="0.35">
      <c r="A112" s="8">
        <v>2020</v>
      </c>
      <c r="B112" s="9">
        <v>1775</v>
      </c>
      <c r="C112" s="10" t="s">
        <v>84</v>
      </c>
      <c r="D112" s="8" t="s">
        <v>709</v>
      </c>
      <c r="E112" s="10" t="s">
        <v>710</v>
      </c>
      <c r="F112" s="8" t="s">
        <v>711</v>
      </c>
      <c r="G112" s="10" t="s">
        <v>53</v>
      </c>
      <c r="H112" s="10" t="s">
        <v>714</v>
      </c>
      <c r="I112" s="10" t="s">
        <v>85</v>
      </c>
      <c r="J112" s="12">
        <v>30474</v>
      </c>
      <c r="K112" s="11">
        <v>294426</v>
      </c>
      <c r="L112" s="11">
        <v>20937</v>
      </c>
      <c r="M112" s="14">
        <v>13701</v>
      </c>
      <c r="N112" s="13">
        <v>140898</v>
      </c>
      <c r="O112" s="13">
        <v>3809</v>
      </c>
      <c r="P112" s="25">
        <v>1802</v>
      </c>
      <c r="Q112" s="26">
        <v>29365</v>
      </c>
      <c r="R112" s="26">
        <v>2</v>
      </c>
      <c r="S112" s="27">
        <v>0</v>
      </c>
      <c r="T112" s="28">
        <v>0</v>
      </c>
      <c r="U112" s="28">
        <v>0</v>
      </c>
      <c r="V112" s="12">
        <v>45977</v>
      </c>
      <c r="W112" s="11">
        <v>464689</v>
      </c>
      <c r="X112" s="11">
        <v>24748</v>
      </c>
    </row>
    <row r="113" spans="1:24" x14ac:dyDescent="0.35">
      <c r="A113" s="8">
        <v>2020</v>
      </c>
      <c r="B113" s="9">
        <v>1776</v>
      </c>
      <c r="C113" s="10" t="s">
        <v>785</v>
      </c>
      <c r="D113" s="8" t="s">
        <v>709</v>
      </c>
      <c r="E113" s="10" t="s">
        <v>710</v>
      </c>
      <c r="F113" s="8" t="s">
        <v>711</v>
      </c>
      <c r="G113" s="10" t="s">
        <v>66</v>
      </c>
      <c r="H113" s="10" t="s">
        <v>712</v>
      </c>
      <c r="I113" s="10" t="s">
        <v>36</v>
      </c>
      <c r="J113" s="12">
        <v>2361</v>
      </c>
      <c r="K113" s="11">
        <v>19343</v>
      </c>
      <c r="L113" s="11">
        <v>2219</v>
      </c>
      <c r="M113" s="14">
        <v>3712.5</v>
      </c>
      <c r="N113" s="13">
        <v>33978</v>
      </c>
      <c r="O113" s="13">
        <v>553</v>
      </c>
      <c r="P113" s="25">
        <v>0</v>
      </c>
      <c r="Q113" s="26">
        <v>0</v>
      </c>
      <c r="R113" s="26">
        <v>0</v>
      </c>
      <c r="S113" s="27">
        <v>0</v>
      </c>
      <c r="T113" s="28">
        <v>0</v>
      </c>
      <c r="U113" s="28">
        <v>0</v>
      </c>
      <c r="V113" s="12">
        <v>6073.5</v>
      </c>
      <c r="W113" s="11">
        <v>53321</v>
      </c>
      <c r="X113" s="11">
        <v>2772</v>
      </c>
    </row>
    <row r="114" spans="1:24" x14ac:dyDescent="0.35">
      <c r="A114" s="8">
        <v>2020</v>
      </c>
      <c r="B114" s="9">
        <v>1780</v>
      </c>
      <c r="C114" s="10" t="s">
        <v>786</v>
      </c>
      <c r="D114" s="8" t="s">
        <v>709</v>
      </c>
      <c r="E114" s="10" t="s">
        <v>710</v>
      </c>
      <c r="F114" s="8" t="s">
        <v>711</v>
      </c>
      <c r="G114" s="10" t="s">
        <v>27</v>
      </c>
      <c r="H114" s="10" t="s">
        <v>714</v>
      </c>
      <c r="I114" s="10" t="s">
        <v>30</v>
      </c>
      <c r="J114" s="12">
        <v>28937.7</v>
      </c>
      <c r="K114" s="11">
        <v>260485</v>
      </c>
      <c r="L114" s="11">
        <v>20144</v>
      </c>
      <c r="M114" s="14">
        <v>10589</v>
      </c>
      <c r="N114" s="13">
        <v>97121</v>
      </c>
      <c r="O114" s="13">
        <v>6447</v>
      </c>
      <c r="P114" s="25">
        <v>723.3</v>
      </c>
      <c r="Q114" s="26">
        <v>8599</v>
      </c>
      <c r="R114" s="26">
        <v>2</v>
      </c>
      <c r="S114" s="27" t="s">
        <v>25</v>
      </c>
      <c r="T114" s="28" t="s">
        <v>25</v>
      </c>
      <c r="U114" s="28" t="s">
        <v>25</v>
      </c>
      <c r="V114" s="12">
        <v>40250</v>
      </c>
      <c r="W114" s="11">
        <v>366205</v>
      </c>
      <c r="X114" s="11">
        <v>26593</v>
      </c>
    </row>
    <row r="115" spans="1:24" x14ac:dyDescent="0.35">
      <c r="A115" s="8">
        <v>2020</v>
      </c>
      <c r="B115" s="9">
        <v>1857</v>
      </c>
      <c r="C115" s="10" t="s">
        <v>787</v>
      </c>
      <c r="D115" s="8" t="s">
        <v>709</v>
      </c>
      <c r="E115" s="10" t="s">
        <v>710</v>
      </c>
      <c r="F115" s="8" t="s">
        <v>711</v>
      </c>
      <c r="G115" s="10" t="s">
        <v>390</v>
      </c>
      <c r="H115" s="10" t="s">
        <v>773</v>
      </c>
      <c r="I115" s="10" t="s">
        <v>95</v>
      </c>
      <c r="J115" s="12">
        <v>2358</v>
      </c>
      <c r="K115" s="11">
        <v>5724</v>
      </c>
      <c r="L115" s="11">
        <v>1440</v>
      </c>
      <c r="M115" s="14">
        <v>2934</v>
      </c>
      <c r="N115" s="13">
        <v>7322</v>
      </c>
      <c r="O115" s="13">
        <v>526</v>
      </c>
      <c r="P115" s="25">
        <v>0</v>
      </c>
      <c r="Q115" s="26">
        <v>0</v>
      </c>
      <c r="R115" s="26">
        <v>0</v>
      </c>
      <c r="S115" s="27">
        <v>0</v>
      </c>
      <c r="T115" s="28">
        <v>0</v>
      </c>
      <c r="U115" s="28">
        <v>0</v>
      </c>
      <c r="V115" s="12">
        <v>5292</v>
      </c>
      <c r="W115" s="11">
        <v>13046</v>
      </c>
      <c r="X115" s="11">
        <v>1966</v>
      </c>
    </row>
    <row r="116" spans="1:24" x14ac:dyDescent="0.35">
      <c r="A116" s="8">
        <v>2020</v>
      </c>
      <c r="B116" s="9">
        <v>1884</v>
      </c>
      <c r="C116" s="10" t="s">
        <v>788</v>
      </c>
      <c r="D116" s="8" t="s">
        <v>709</v>
      </c>
      <c r="E116" s="10" t="s">
        <v>710</v>
      </c>
      <c r="F116" s="8" t="s">
        <v>711</v>
      </c>
      <c r="G116" s="10" t="s">
        <v>35</v>
      </c>
      <c r="H116" s="10" t="s">
        <v>714</v>
      </c>
      <c r="I116" s="10" t="s">
        <v>36</v>
      </c>
      <c r="J116" s="12">
        <v>30536.6</v>
      </c>
      <c r="K116" s="11">
        <v>219979</v>
      </c>
      <c r="L116" s="11">
        <v>17454</v>
      </c>
      <c r="M116" s="14">
        <v>12724</v>
      </c>
      <c r="N116" s="13">
        <v>109062</v>
      </c>
      <c r="O116" s="13">
        <v>1517</v>
      </c>
      <c r="P116" s="25">
        <v>1213.4000000000001</v>
      </c>
      <c r="Q116" s="26">
        <v>12002</v>
      </c>
      <c r="R116" s="26">
        <v>5</v>
      </c>
      <c r="S116" s="27" t="s">
        <v>25</v>
      </c>
      <c r="T116" s="28" t="s">
        <v>25</v>
      </c>
      <c r="U116" s="28" t="s">
        <v>25</v>
      </c>
      <c r="V116" s="12">
        <v>44474</v>
      </c>
      <c r="W116" s="11">
        <v>341043</v>
      </c>
      <c r="X116" s="11">
        <v>18976</v>
      </c>
    </row>
    <row r="117" spans="1:24" x14ac:dyDescent="0.35">
      <c r="A117" s="8">
        <v>2020</v>
      </c>
      <c r="B117" s="9">
        <v>1886</v>
      </c>
      <c r="C117" s="10" t="s">
        <v>789</v>
      </c>
      <c r="D117" s="8" t="s">
        <v>709</v>
      </c>
      <c r="E117" s="10" t="s">
        <v>710</v>
      </c>
      <c r="F117" s="8" t="s">
        <v>711</v>
      </c>
      <c r="G117" s="10" t="s">
        <v>79</v>
      </c>
      <c r="H117" s="10" t="s">
        <v>714</v>
      </c>
      <c r="I117" s="10" t="s">
        <v>45</v>
      </c>
      <c r="J117" s="12">
        <v>83973</v>
      </c>
      <c r="K117" s="11">
        <v>826870</v>
      </c>
      <c r="L117" s="11">
        <v>56881</v>
      </c>
      <c r="M117" s="14">
        <v>15263</v>
      </c>
      <c r="N117" s="13">
        <v>152044</v>
      </c>
      <c r="O117" s="13">
        <v>2998</v>
      </c>
      <c r="P117" s="25">
        <v>16664</v>
      </c>
      <c r="Q117" s="26">
        <v>289605</v>
      </c>
      <c r="R117" s="26">
        <v>10</v>
      </c>
      <c r="S117" s="27" t="s">
        <v>25</v>
      </c>
      <c r="T117" s="28" t="s">
        <v>25</v>
      </c>
      <c r="U117" s="28" t="s">
        <v>25</v>
      </c>
      <c r="V117" s="12">
        <v>115900</v>
      </c>
      <c r="W117" s="11">
        <v>1268519</v>
      </c>
      <c r="X117" s="11">
        <v>59889</v>
      </c>
    </row>
    <row r="118" spans="1:24" x14ac:dyDescent="0.35">
      <c r="A118" s="8">
        <v>2020</v>
      </c>
      <c r="B118" s="9">
        <v>1889</v>
      </c>
      <c r="C118" s="10" t="s">
        <v>86</v>
      </c>
      <c r="D118" s="8" t="s">
        <v>709</v>
      </c>
      <c r="E118" s="10" t="s">
        <v>710</v>
      </c>
      <c r="F118" s="8" t="s">
        <v>711</v>
      </c>
      <c r="G118" s="10" t="s">
        <v>87</v>
      </c>
      <c r="H118" s="10" t="s">
        <v>714</v>
      </c>
      <c r="I118" s="10" t="s">
        <v>88</v>
      </c>
      <c r="J118" s="12">
        <v>94635</v>
      </c>
      <c r="K118" s="11">
        <v>735855</v>
      </c>
      <c r="L118" s="11">
        <v>69179</v>
      </c>
      <c r="M118" s="14">
        <v>28054</v>
      </c>
      <c r="N118" s="13">
        <v>247574</v>
      </c>
      <c r="O118" s="13">
        <v>8363</v>
      </c>
      <c r="P118" s="25">
        <v>6870</v>
      </c>
      <c r="Q118" s="26">
        <v>92760</v>
      </c>
      <c r="R118" s="26">
        <v>7</v>
      </c>
      <c r="S118" s="27" t="s">
        <v>25</v>
      </c>
      <c r="T118" s="28" t="s">
        <v>25</v>
      </c>
      <c r="U118" s="28" t="s">
        <v>25</v>
      </c>
      <c r="V118" s="12">
        <v>129559</v>
      </c>
      <c r="W118" s="11">
        <v>1076189</v>
      </c>
      <c r="X118" s="11">
        <v>77549</v>
      </c>
    </row>
    <row r="119" spans="1:24" x14ac:dyDescent="0.35">
      <c r="A119" s="8">
        <v>2020</v>
      </c>
      <c r="B119" s="9">
        <v>1890</v>
      </c>
      <c r="C119" s="10" t="s">
        <v>790</v>
      </c>
      <c r="D119" s="8" t="s">
        <v>709</v>
      </c>
      <c r="E119" s="10" t="s">
        <v>710</v>
      </c>
      <c r="F119" s="8" t="s">
        <v>711</v>
      </c>
      <c r="G119" s="10" t="s">
        <v>24</v>
      </c>
      <c r="H119" s="10" t="s">
        <v>714</v>
      </c>
      <c r="I119" s="10" t="s">
        <v>88</v>
      </c>
      <c r="J119" s="12">
        <v>115116.9</v>
      </c>
      <c r="K119" s="11">
        <v>754062</v>
      </c>
      <c r="L119" s="11">
        <v>62285</v>
      </c>
      <c r="M119" s="14">
        <v>21718</v>
      </c>
      <c r="N119" s="13">
        <v>175983</v>
      </c>
      <c r="O119" s="13">
        <v>5276</v>
      </c>
      <c r="P119" s="25">
        <v>9732</v>
      </c>
      <c r="Q119" s="26">
        <v>120044</v>
      </c>
      <c r="R119" s="26">
        <v>28</v>
      </c>
      <c r="S119" s="27" t="s">
        <v>25</v>
      </c>
      <c r="T119" s="28" t="s">
        <v>25</v>
      </c>
      <c r="U119" s="28" t="s">
        <v>25</v>
      </c>
      <c r="V119" s="12">
        <v>146566.9</v>
      </c>
      <c r="W119" s="11">
        <v>1050089</v>
      </c>
      <c r="X119" s="11">
        <v>67589</v>
      </c>
    </row>
    <row r="120" spans="1:24" x14ac:dyDescent="0.35">
      <c r="A120" s="8">
        <v>2020</v>
      </c>
      <c r="B120" s="9">
        <v>1891</v>
      </c>
      <c r="C120" s="10" t="s">
        <v>791</v>
      </c>
      <c r="D120" s="8" t="s">
        <v>709</v>
      </c>
      <c r="E120" s="10" t="s">
        <v>710</v>
      </c>
      <c r="F120" s="8" t="s">
        <v>711</v>
      </c>
      <c r="G120" s="10" t="s">
        <v>38</v>
      </c>
      <c r="H120" s="10" t="s">
        <v>714</v>
      </c>
      <c r="I120" s="10" t="s">
        <v>566</v>
      </c>
      <c r="J120" s="12">
        <v>38222</v>
      </c>
      <c r="K120" s="11">
        <v>303511</v>
      </c>
      <c r="L120" s="11">
        <v>28768</v>
      </c>
      <c r="M120" s="14">
        <v>21403</v>
      </c>
      <c r="N120" s="13">
        <v>160372</v>
      </c>
      <c r="O120" s="13">
        <v>7442</v>
      </c>
      <c r="P120" s="25">
        <v>0</v>
      </c>
      <c r="Q120" s="26">
        <v>0</v>
      </c>
      <c r="R120" s="26">
        <v>0</v>
      </c>
      <c r="S120" s="27">
        <v>0</v>
      </c>
      <c r="T120" s="28">
        <v>0</v>
      </c>
      <c r="U120" s="28">
        <v>0</v>
      </c>
      <c r="V120" s="12">
        <v>59625</v>
      </c>
      <c r="W120" s="11">
        <v>463883</v>
      </c>
      <c r="X120" s="11">
        <v>36210</v>
      </c>
    </row>
    <row r="121" spans="1:24" x14ac:dyDescent="0.35">
      <c r="A121" s="8">
        <v>2020</v>
      </c>
      <c r="B121" s="9">
        <v>1891</v>
      </c>
      <c r="C121" s="10" t="s">
        <v>791</v>
      </c>
      <c r="D121" s="8" t="s">
        <v>709</v>
      </c>
      <c r="E121" s="10" t="s">
        <v>710</v>
      </c>
      <c r="F121" s="8" t="s">
        <v>711</v>
      </c>
      <c r="G121" s="10" t="s">
        <v>87</v>
      </c>
      <c r="H121" s="10" t="s">
        <v>714</v>
      </c>
      <c r="I121" s="10" t="s">
        <v>566</v>
      </c>
      <c r="J121" s="12">
        <v>19780</v>
      </c>
      <c r="K121" s="11">
        <v>157684</v>
      </c>
      <c r="L121" s="11">
        <v>14691</v>
      </c>
      <c r="M121" s="14">
        <v>6837</v>
      </c>
      <c r="N121" s="13">
        <v>44306</v>
      </c>
      <c r="O121" s="13">
        <v>3905</v>
      </c>
      <c r="P121" s="25">
        <v>0</v>
      </c>
      <c r="Q121" s="26">
        <v>0</v>
      </c>
      <c r="R121" s="26">
        <v>0</v>
      </c>
      <c r="S121" s="27">
        <v>0</v>
      </c>
      <c r="T121" s="28">
        <v>0</v>
      </c>
      <c r="U121" s="28">
        <v>0</v>
      </c>
      <c r="V121" s="12">
        <v>26617</v>
      </c>
      <c r="W121" s="11">
        <v>201990</v>
      </c>
      <c r="X121" s="11">
        <v>18596</v>
      </c>
    </row>
    <row r="122" spans="1:24" x14ac:dyDescent="0.35">
      <c r="A122" s="8">
        <v>2020</v>
      </c>
      <c r="B122" s="9">
        <v>1892</v>
      </c>
      <c r="C122" s="10" t="s">
        <v>792</v>
      </c>
      <c r="D122" s="8" t="s">
        <v>709</v>
      </c>
      <c r="E122" s="10" t="s">
        <v>710</v>
      </c>
      <c r="F122" s="8" t="s">
        <v>711</v>
      </c>
      <c r="G122" s="10" t="s">
        <v>59</v>
      </c>
      <c r="H122" s="10" t="s">
        <v>714</v>
      </c>
      <c r="I122" s="10" t="s">
        <v>60</v>
      </c>
      <c r="J122" s="12">
        <v>140808.4</v>
      </c>
      <c r="K122" s="11">
        <v>1346930</v>
      </c>
      <c r="L122" s="11">
        <v>91614</v>
      </c>
      <c r="M122" s="14">
        <v>60079.7</v>
      </c>
      <c r="N122" s="13">
        <v>744835</v>
      </c>
      <c r="O122" s="13">
        <v>13199</v>
      </c>
      <c r="P122" s="25">
        <v>17905.099999999999</v>
      </c>
      <c r="Q122" s="26">
        <v>255874</v>
      </c>
      <c r="R122" s="26">
        <v>1551</v>
      </c>
      <c r="S122" s="27" t="s">
        <v>25</v>
      </c>
      <c r="T122" s="28" t="s">
        <v>25</v>
      </c>
      <c r="U122" s="28" t="s">
        <v>25</v>
      </c>
      <c r="V122" s="12">
        <v>218793.2</v>
      </c>
      <c r="W122" s="11">
        <v>2347639</v>
      </c>
      <c r="X122" s="11">
        <v>106364</v>
      </c>
    </row>
    <row r="123" spans="1:24" x14ac:dyDescent="0.35">
      <c r="A123" s="8">
        <v>2020</v>
      </c>
      <c r="B123" s="9">
        <v>1896</v>
      </c>
      <c r="C123" s="10" t="s">
        <v>793</v>
      </c>
      <c r="D123" s="8" t="s">
        <v>709</v>
      </c>
      <c r="E123" s="10" t="s">
        <v>710</v>
      </c>
      <c r="F123" s="8" t="s">
        <v>711</v>
      </c>
      <c r="G123" s="10" t="s">
        <v>257</v>
      </c>
      <c r="H123" s="10" t="s">
        <v>712</v>
      </c>
      <c r="I123" s="10" t="s">
        <v>45</v>
      </c>
      <c r="J123" s="12">
        <v>4650</v>
      </c>
      <c r="K123" s="11">
        <v>50109</v>
      </c>
      <c r="L123" s="11">
        <v>4910</v>
      </c>
      <c r="M123" s="14">
        <v>3275</v>
      </c>
      <c r="N123" s="13">
        <v>32122</v>
      </c>
      <c r="O123" s="13">
        <v>963</v>
      </c>
      <c r="P123" s="25">
        <v>12248</v>
      </c>
      <c r="Q123" s="26">
        <v>144718</v>
      </c>
      <c r="R123" s="26">
        <v>37</v>
      </c>
      <c r="S123" s="27" t="s">
        <v>25</v>
      </c>
      <c r="T123" s="28" t="s">
        <v>25</v>
      </c>
      <c r="U123" s="28" t="s">
        <v>25</v>
      </c>
      <c r="V123" s="12">
        <v>20173</v>
      </c>
      <c r="W123" s="11">
        <v>226949</v>
      </c>
      <c r="X123" s="11">
        <v>5910</v>
      </c>
    </row>
    <row r="124" spans="1:24" x14ac:dyDescent="0.35">
      <c r="A124" s="8">
        <v>2020</v>
      </c>
      <c r="B124" s="9">
        <v>1936</v>
      </c>
      <c r="C124" s="10" t="s">
        <v>794</v>
      </c>
      <c r="D124" s="8" t="s">
        <v>709</v>
      </c>
      <c r="E124" s="10" t="s">
        <v>710</v>
      </c>
      <c r="F124" s="8" t="s">
        <v>711</v>
      </c>
      <c r="G124" s="10" t="s">
        <v>567</v>
      </c>
      <c r="H124" s="10" t="s">
        <v>712</v>
      </c>
      <c r="I124" s="10" t="s">
        <v>566</v>
      </c>
      <c r="J124" s="12">
        <v>14627</v>
      </c>
      <c r="K124" s="11">
        <v>122248</v>
      </c>
      <c r="L124" s="11">
        <v>8868</v>
      </c>
      <c r="M124" s="14">
        <v>9541</v>
      </c>
      <c r="N124" s="13">
        <v>72802</v>
      </c>
      <c r="O124" s="13">
        <v>2377</v>
      </c>
      <c r="P124" s="25">
        <v>1233</v>
      </c>
      <c r="Q124" s="26">
        <v>16958</v>
      </c>
      <c r="R124" s="26">
        <v>1</v>
      </c>
      <c r="S124" s="27">
        <v>0</v>
      </c>
      <c r="T124" s="28">
        <v>0</v>
      </c>
      <c r="U124" s="28">
        <v>0</v>
      </c>
      <c r="V124" s="12">
        <v>25401</v>
      </c>
      <c r="W124" s="11">
        <v>212008</v>
      </c>
      <c r="X124" s="11">
        <v>11246</v>
      </c>
    </row>
    <row r="125" spans="1:24" x14ac:dyDescent="0.35">
      <c r="A125" s="8">
        <v>2020</v>
      </c>
      <c r="B125" s="9">
        <v>1997</v>
      </c>
      <c r="C125" s="10" t="s">
        <v>795</v>
      </c>
      <c r="D125" s="8" t="s">
        <v>709</v>
      </c>
      <c r="E125" s="10" t="s">
        <v>710</v>
      </c>
      <c r="F125" s="8" t="s">
        <v>711</v>
      </c>
      <c r="G125" s="10" t="s">
        <v>66</v>
      </c>
      <c r="H125" s="10" t="s">
        <v>712</v>
      </c>
      <c r="I125" s="10" t="s">
        <v>36</v>
      </c>
      <c r="J125" s="12">
        <v>1221.3</v>
      </c>
      <c r="K125" s="11">
        <v>11891</v>
      </c>
      <c r="L125" s="11">
        <v>1454</v>
      </c>
      <c r="M125" s="14">
        <v>2590.6999999999998</v>
      </c>
      <c r="N125" s="13">
        <v>30632</v>
      </c>
      <c r="O125" s="13">
        <v>340</v>
      </c>
      <c r="P125" s="25">
        <v>0</v>
      </c>
      <c r="Q125" s="26">
        <v>0</v>
      </c>
      <c r="R125" s="26">
        <v>0</v>
      </c>
      <c r="S125" s="27">
        <v>0</v>
      </c>
      <c r="T125" s="28">
        <v>0</v>
      </c>
      <c r="U125" s="28">
        <v>0</v>
      </c>
      <c r="V125" s="12">
        <v>3812</v>
      </c>
      <c r="W125" s="11">
        <v>42523</v>
      </c>
      <c r="X125" s="11">
        <v>1794</v>
      </c>
    </row>
    <row r="126" spans="1:24" x14ac:dyDescent="0.35">
      <c r="A126" s="8">
        <v>2020</v>
      </c>
      <c r="B126" s="9">
        <v>2001</v>
      </c>
      <c r="C126" s="10" t="s">
        <v>89</v>
      </c>
      <c r="D126" s="8" t="s">
        <v>709</v>
      </c>
      <c r="E126" s="10" t="s">
        <v>710</v>
      </c>
      <c r="F126" s="8" t="s">
        <v>711</v>
      </c>
      <c r="G126" s="10" t="s">
        <v>53</v>
      </c>
      <c r="H126" s="10" t="s">
        <v>714</v>
      </c>
      <c r="I126" s="10" t="s">
        <v>85</v>
      </c>
      <c r="J126" s="12">
        <v>49019</v>
      </c>
      <c r="K126" s="11">
        <v>420517</v>
      </c>
      <c r="L126" s="11">
        <v>32128</v>
      </c>
      <c r="M126" s="14">
        <v>8053</v>
      </c>
      <c r="N126" s="13">
        <v>84302</v>
      </c>
      <c r="O126" s="13">
        <v>1168</v>
      </c>
      <c r="P126" s="25">
        <v>4407</v>
      </c>
      <c r="Q126" s="26">
        <v>47481</v>
      </c>
      <c r="R126" s="26">
        <v>7</v>
      </c>
      <c r="S126" s="27" t="s">
        <v>25</v>
      </c>
      <c r="T126" s="28" t="s">
        <v>25</v>
      </c>
      <c r="U126" s="28" t="s">
        <v>25</v>
      </c>
      <c r="V126" s="12">
        <v>61479</v>
      </c>
      <c r="W126" s="11">
        <v>552300</v>
      </c>
      <c r="X126" s="11">
        <v>33303</v>
      </c>
    </row>
    <row r="127" spans="1:24" x14ac:dyDescent="0.35">
      <c r="A127" s="8">
        <v>2020</v>
      </c>
      <c r="B127" s="9">
        <v>2008</v>
      </c>
      <c r="C127" s="10" t="s">
        <v>90</v>
      </c>
      <c r="D127" s="8" t="s">
        <v>709</v>
      </c>
      <c r="E127" s="10" t="s">
        <v>710</v>
      </c>
      <c r="F127" s="8" t="s">
        <v>711</v>
      </c>
      <c r="G127" s="10" t="s">
        <v>91</v>
      </c>
      <c r="H127" s="10" t="s">
        <v>712</v>
      </c>
      <c r="I127" s="10" t="s">
        <v>92</v>
      </c>
      <c r="J127" s="12">
        <v>10373</v>
      </c>
      <c r="K127" s="11">
        <v>100592</v>
      </c>
      <c r="L127" s="11">
        <v>7049</v>
      </c>
      <c r="M127" s="14">
        <v>6510</v>
      </c>
      <c r="N127" s="13">
        <v>52797</v>
      </c>
      <c r="O127" s="13">
        <v>1047</v>
      </c>
      <c r="P127" s="25">
        <v>124</v>
      </c>
      <c r="Q127" s="26">
        <v>952</v>
      </c>
      <c r="R127" s="26">
        <v>6</v>
      </c>
      <c r="S127" s="27">
        <v>0</v>
      </c>
      <c r="T127" s="28">
        <v>0</v>
      </c>
      <c r="U127" s="28">
        <v>0</v>
      </c>
      <c r="V127" s="12">
        <v>17007</v>
      </c>
      <c r="W127" s="11">
        <v>154341</v>
      </c>
      <c r="X127" s="11">
        <v>8102</v>
      </c>
    </row>
    <row r="128" spans="1:24" x14ac:dyDescent="0.35">
      <c r="A128" s="8">
        <v>2020</v>
      </c>
      <c r="B128" s="9">
        <v>2010</v>
      </c>
      <c r="C128" s="10" t="s">
        <v>796</v>
      </c>
      <c r="D128" s="8" t="s">
        <v>709</v>
      </c>
      <c r="E128" s="10" t="s">
        <v>710</v>
      </c>
      <c r="F128" s="8" t="s">
        <v>711</v>
      </c>
      <c r="G128" s="10" t="s">
        <v>325</v>
      </c>
      <c r="H128" s="10" t="s">
        <v>712</v>
      </c>
      <c r="I128" s="10" t="s">
        <v>272</v>
      </c>
      <c r="J128" s="12">
        <v>16649</v>
      </c>
      <c r="K128" s="11">
        <v>157153</v>
      </c>
      <c r="L128" s="11">
        <v>15517</v>
      </c>
      <c r="M128" s="14">
        <v>8226</v>
      </c>
      <c r="N128" s="13">
        <v>85597</v>
      </c>
      <c r="O128" s="13">
        <v>1615</v>
      </c>
      <c r="P128" s="25">
        <v>1988</v>
      </c>
      <c r="Q128" s="26">
        <v>29107</v>
      </c>
      <c r="R128" s="26">
        <v>1</v>
      </c>
      <c r="S128" s="27">
        <v>0</v>
      </c>
      <c r="T128" s="28">
        <v>0</v>
      </c>
      <c r="U128" s="28">
        <v>0</v>
      </c>
      <c r="V128" s="12">
        <v>26863</v>
      </c>
      <c r="W128" s="11">
        <v>271857</v>
      </c>
      <c r="X128" s="11">
        <v>17133</v>
      </c>
    </row>
    <row r="129" spans="1:24" x14ac:dyDescent="0.35">
      <c r="A129" s="8">
        <v>2020</v>
      </c>
      <c r="B129" s="9">
        <v>2049</v>
      </c>
      <c r="C129" s="10" t="s">
        <v>797</v>
      </c>
      <c r="D129" s="8" t="s">
        <v>709</v>
      </c>
      <c r="E129" s="10" t="s">
        <v>710</v>
      </c>
      <c r="F129" s="8" t="s">
        <v>711</v>
      </c>
      <c r="G129" s="10" t="s">
        <v>59</v>
      </c>
      <c r="H129" s="10" t="s">
        <v>714</v>
      </c>
      <c r="I129" s="10" t="s">
        <v>54</v>
      </c>
      <c r="J129" s="12">
        <v>54678.8</v>
      </c>
      <c r="K129" s="11">
        <v>464596</v>
      </c>
      <c r="L129" s="11">
        <v>33625</v>
      </c>
      <c r="M129" s="14">
        <v>10765.9</v>
      </c>
      <c r="N129" s="13">
        <v>96859</v>
      </c>
      <c r="O129" s="13">
        <v>4541</v>
      </c>
      <c r="P129" s="25">
        <v>3900.7</v>
      </c>
      <c r="Q129" s="26">
        <v>45346</v>
      </c>
      <c r="R129" s="26">
        <v>8</v>
      </c>
      <c r="S129" s="27" t="s">
        <v>25</v>
      </c>
      <c r="T129" s="28" t="s">
        <v>25</v>
      </c>
      <c r="U129" s="28" t="s">
        <v>25</v>
      </c>
      <c r="V129" s="12">
        <v>69345.399999999994</v>
      </c>
      <c r="W129" s="11">
        <v>606801</v>
      </c>
      <c r="X129" s="11">
        <v>38174</v>
      </c>
    </row>
    <row r="130" spans="1:24" x14ac:dyDescent="0.35">
      <c r="A130" s="8">
        <v>2020</v>
      </c>
      <c r="B130" s="9">
        <v>2054</v>
      </c>
      <c r="C130" s="10" t="s">
        <v>798</v>
      </c>
      <c r="D130" s="8" t="s">
        <v>709</v>
      </c>
      <c r="E130" s="10" t="s">
        <v>710</v>
      </c>
      <c r="F130" s="8" t="s">
        <v>711</v>
      </c>
      <c r="G130" s="10" t="s">
        <v>143</v>
      </c>
      <c r="H130" s="10" t="s">
        <v>712</v>
      </c>
      <c r="I130" s="10" t="s">
        <v>45</v>
      </c>
      <c r="J130" s="12">
        <v>14707</v>
      </c>
      <c r="K130" s="11">
        <v>99670</v>
      </c>
      <c r="L130" s="11">
        <v>12866</v>
      </c>
      <c r="M130" s="14">
        <v>7617</v>
      </c>
      <c r="N130" s="13">
        <v>54066</v>
      </c>
      <c r="O130" s="13">
        <v>1816</v>
      </c>
      <c r="P130" s="25">
        <v>34373</v>
      </c>
      <c r="Q130" s="26">
        <v>329718</v>
      </c>
      <c r="R130" s="26">
        <v>73</v>
      </c>
      <c r="S130" s="27" t="s">
        <v>25</v>
      </c>
      <c r="T130" s="28" t="s">
        <v>25</v>
      </c>
      <c r="U130" s="28" t="s">
        <v>25</v>
      </c>
      <c r="V130" s="12">
        <v>56697</v>
      </c>
      <c r="W130" s="11">
        <v>483454</v>
      </c>
      <c r="X130" s="11">
        <v>14755</v>
      </c>
    </row>
    <row r="131" spans="1:24" x14ac:dyDescent="0.35">
      <c r="A131" s="8">
        <v>2020</v>
      </c>
      <c r="B131" s="9">
        <v>2056</v>
      </c>
      <c r="C131" s="10" t="s">
        <v>799</v>
      </c>
      <c r="D131" s="8" t="s">
        <v>709</v>
      </c>
      <c r="E131" s="10" t="s">
        <v>710</v>
      </c>
      <c r="F131" s="8" t="s">
        <v>711</v>
      </c>
      <c r="G131" s="10" t="s">
        <v>79</v>
      </c>
      <c r="H131" s="10" t="s">
        <v>712</v>
      </c>
      <c r="I131" s="10" t="s">
        <v>566</v>
      </c>
      <c r="J131" s="12">
        <v>28350</v>
      </c>
      <c r="K131" s="11">
        <v>272137</v>
      </c>
      <c r="L131" s="11">
        <v>25812</v>
      </c>
      <c r="M131" s="14">
        <v>41203</v>
      </c>
      <c r="N131" s="13">
        <v>428451</v>
      </c>
      <c r="O131" s="13">
        <v>5176</v>
      </c>
      <c r="P131" s="25">
        <v>7039</v>
      </c>
      <c r="Q131" s="26">
        <v>114525</v>
      </c>
      <c r="R131" s="26">
        <v>6</v>
      </c>
      <c r="S131" s="27">
        <v>0</v>
      </c>
      <c r="T131" s="28">
        <v>0</v>
      </c>
      <c r="U131" s="28">
        <v>0</v>
      </c>
      <c r="V131" s="12">
        <v>76592</v>
      </c>
      <c r="W131" s="11">
        <v>815113</v>
      </c>
      <c r="X131" s="11">
        <v>30994</v>
      </c>
    </row>
    <row r="132" spans="1:24" x14ac:dyDescent="0.35">
      <c r="A132" s="8">
        <v>2020</v>
      </c>
      <c r="B132" s="9">
        <v>2089</v>
      </c>
      <c r="C132" s="10" t="s">
        <v>93</v>
      </c>
      <c r="D132" s="8" t="s">
        <v>709</v>
      </c>
      <c r="E132" s="10" t="s">
        <v>710</v>
      </c>
      <c r="F132" s="8" t="s">
        <v>711</v>
      </c>
      <c r="G132" s="10" t="s">
        <v>94</v>
      </c>
      <c r="H132" s="10" t="s">
        <v>712</v>
      </c>
      <c r="I132" s="10" t="s">
        <v>95</v>
      </c>
      <c r="J132" s="12">
        <v>4380.5</v>
      </c>
      <c r="K132" s="11">
        <v>23244</v>
      </c>
      <c r="L132" s="11">
        <v>2416</v>
      </c>
      <c r="M132" s="14">
        <v>1582.6</v>
      </c>
      <c r="N132" s="13">
        <v>7684</v>
      </c>
      <c r="O132" s="13">
        <v>377</v>
      </c>
      <c r="P132" s="25">
        <v>12024.6</v>
      </c>
      <c r="Q132" s="26">
        <v>184766</v>
      </c>
      <c r="R132" s="26">
        <v>14</v>
      </c>
      <c r="S132" s="27" t="s">
        <v>25</v>
      </c>
      <c r="T132" s="28" t="s">
        <v>25</v>
      </c>
      <c r="U132" s="28" t="s">
        <v>25</v>
      </c>
      <c r="V132" s="12">
        <v>17987.7</v>
      </c>
      <c r="W132" s="11">
        <v>215694</v>
      </c>
      <c r="X132" s="11">
        <v>2807</v>
      </c>
    </row>
    <row r="133" spans="1:24" x14ac:dyDescent="0.35">
      <c r="A133" s="8">
        <v>2020</v>
      </c>
      <c r="B133" s="9">
        <v>2144</v>
      </c>
      <c r="C133" s="10" t="s">
        <v>800</v>
      </c>
      <c r="D133" s="8" t="s">
        <v>709</v>
      </c>
      <c r="E133" s="10" t="s">
        <v>710</v>
      </c>
      <c r="F133" s="8" t="s">
        <v>711</v>
      </c>
      <c r="G133" s="10" t="s">
        <v>139</v>
      </c>
      <c r="H133" s="10" t="s">
        <v>712</v>
      </c>
      <c r="I133" s="10" t="s">
        <v>95</v>
      </c>
      <c r="J133" s="12">
        <v>17086</v>
      </c>
      <c r="K133" s="11">
        <v>119809</v>
      </c>
      <c r="L133" s="11">
        <v>14013</v>
      </c>
      <c r="M133" s="14">
        <v>27452</v>
      </c>
      <c r="N133" s="13">
        <v>179358</v>
      </c>
      <c r="O133" s="13">
        <v>2748</v>
      </c>
      <c r="P133" s="25">
        <v>1851</v>
      </c>
      <c r="Q133" s="26">
        <v>13471</v>
      </c>
      <c r="R133" s="26">
        <v>5</v>
      </c>
      <c r="S133" s="27" t="s">
        <v>25</v>
      </c>
      <c r="T133" s="28" t="s">
        <v>25</v>
      </c>
      <c r="U133" s="28" t="s">
        <v>25</v>
      </c>
      <c r="V133" s="12">
        <v>46389</v>
      </c>
      <c r="W133" s="11">
        <v>312638</v>
      </c>
      <c r="X133" s="11">
        <v>16766</v>
      </c>
    </row>
    <row r="134" spans="1:24" x14ac:dyDescent="0.35">
      <c r="A134" s="8">
        <v>2020</v>
      </c>
      <c r="B134" s="9">
        <v>2194</v>
      </c>
      <c r="C134" s="10" t="s">
        <v>801</v>
      </c>
      <c r="D134" s="8" t="s">
        <v>709</v>
      </c>
      <c r="E134" s="10" t="s">
        <v>710</v>
      </c>
      <c r="F134" s="8" t="s">
        <v>711</v>
      </c>
      <c r="G134" s="10" t="s">
        <v>59</v>
      </c>
      <c r="H134" s="10" t="s">
        <v>712</v>
      </c>
      <c r="I134" s="10" t="s">
        <v>60</v>
      </c>
      <c r="J134" s="12">
        <v>6929</v>
      </c>
      <c r="K134" s="11">
        <v>79086</v>
      </c>
      <c r="L134" s="11">
        <v>5873</v>
      </c>
      <c r="M134" s="14">
        <v>5677</v>
      </c>
      <c r="N134" s="13">
        <v>75543</v>
      </c>
      <c r="O134" s="13">
        <v>2628</v>
      </c>
      <c r="P134" s="25">
        <v>7158</v>
      </c>
      <c r="Q134" s="26">
        <v>117621</v>
      </c>
      <c r="R134" s="26">
        <v>23</v>
      </c>
      <c r="S134" s="27">
        <v>0</v>
      </c>
      <c r="T134" s="28">
        <v>0</v>
      </c>
      <c r="U134" s="28">
        <v>0</v>
      </c>
      <c r="V134" s="12">
        <v>19764</v>
      </c>
      <c r="W134" s="11">
        <v>272250</v>
      </c>
      <c r="X134" s="11">
        <v>8524</v>
      </c>
    </row>
    <row r="135" spans="1:24" x14ac:dyDescent="0.35">
      <c r="A135" s="8">
        <v>2020</v>
      </c>
      <c r="B135" s="9">
        <v>2212</v>
      </c>
      <c r="C135" s="10" t="s">
        <v>96</v>
      </c>
      <c r="D135" s="8" t="s">
        <v>709</v>
      </c>
      <c r="E135" s="10" t="s">
        <v>710</v>
      </c>
      <c r="F135" s="8" t="s">
        <v>711</v>
      </c>
      <c r="G135" s="10" t="s">
        <v>87</v>
      </c>
      <c r="H135" s="10" t="s">
        <v>714</v>
      </c>
      <c r="I135" s="10" t="s">
        <v>88</v>
      </c>
      <c r="J135" s="12">
        <v>778</v>
      </c>
      <c r="K135" s="11">
        <v>5581</v>
      </c>
      <c r="L135" s="11">
        <v>437</v>
      </c>
      <c r="M135" s="14">
        <v>14</v>
      </c>
      <c r="N135" s="13">
        <v>83</v>
      </c>
      <c r="O135" s="13">
        <v>6</v>
      </c>
      <c r="P135" s="25" t="s">
        <v>25</v>
      </c>
      <c r="Q135" s="26" t="s">
        <v>25</v>
      </c>
      <c r="R135" s="26" t="s">
        <v>25</v>
      </c>
      <c r="S135" s="27" t="s">
        <v>25</v>
      </c>
      <c r="T135" s="28" t="s">
        <v>25</v>
      </c>
      <c r="U135" s="28" t="s">
        <v>25</v>
      </c>
      <c r="V135" s="12">
        <v>792</v>
      </c>
      <c r="W135" s="11">
        <v>5664</v>
      </c>
      <c r="X135" s="11">
        <v>443</v>
      </c>
    </row>
    <row r="136" spans="1:24" x14ac:dyDescent="0.35">
      <c r="A136" s="8">
        <v>2020</v>
      </c>
      <c r="B136" s="9">
        <v>2212</v>
      </c>
      <c r="C136" s="10" t="s">
        <v>96</v>
      </c>
      <c r="D136" s="8" t="s">
        <v>709</v>
      </c>
      <c r="E136" s="10" t="s">
        <v>710</v>
      </c>
      <c r="F136" s="8" t="s">
        <v>711</v>
      </c>
      <c r="G136" s="10" t="s">
        <v>24</v>
      </c>
      <c r="H136" s="10" t="s">
        <v>714</v>
      </c>
      <c r="I136" s="10" t="s">
        <v>88</v>
      </c>
      <c r="J136" s="12">
        <v>38819.699999999997</v>
      </c>
      <c r="K136" s="11">
        <v>266694</v>
      </c>
      <c r="L136" s="11">
        <v>21038</v>
      </c>
      <c r="M136" s="14">
        <v>5461.5</v>
      </c>
      <c r="N136" s="13">
        <v>40001</v>
      </c>
      <c r="O136" s="13">
        <v>1391</v>
      </c>
      <c r="P136" s="25">
        <v>5462.8</v>
      </c>
      <c r="Q136" s="26">
        <v>67487</v>
      </c>
      <c r="R136" s="26">
        <v>7</v>
      </c>
      <c r="S136" s="27" t="s">
        <v>25</v>
      </c>
      <c r="T136" s="28" t="s">
        <v>25</v>
      </c>
      <c r="U136" s="28" t="s">
        <v>25</v>
      </c>
      <c r="V136" s="12">
        <v>49744</v>
      </c>
      <c r="W136" s="11">
        <v>374182</v>
      </c>
      <c r="X136" s="11">
        <v>22436</v>
      </c>
    </row>
    <row r="137" spans="1:24" x14ac:dyDescent="0.35">
      <c r="A137" s="8">
        <v>2020</v>
      </c>
      <c r="B137" s="9">
        <v>2247</v>
      </c>
      <c r="C137" s="10" t="s">
        <v>802</v>
      </c>
      <c r="D137" s="8" t="s">
        <v>709</v>
      </c>
      <c r="E137" s="10" t="s">
        <v>710</v>
      </c>
      <c r="F137" s="8" t="s">
        <v>711</v>
      </c>
      <c r="G137" s="10" t="s">
        <v>567</v>
      </c>
      <c r="H137" s="10" t="s">
        <v>712</v>
      </c>
      <c r="I137" s="10" t="s">
        <v>566</v>
      </c>
      <c r="J137" s="12">
        <v>41876</v>
      </c>
      <c r="K137" s="11">
        <v>437053</v>
      </c>
      <c r="L137" s="11">
        <v>29074</v>
      </c>
      <c r="M137" s="14">
        <v>31898</v>
      </c>
      <c r="N137" s="13">
        <v>293356</v>
      </c>
      <c r="O137" s="13">
        <v>4760</v>
      </c>
      <c r="P137" s="25">
        <v>7233</v>
      </c>
      <c r="Q137" s="26">
        <v>114863</v>
      </c>
      <c r="R137" s="26">
        <v>9</v>
      </c>
      <c r="S137" s="27">
        <v>0</v>
      </c>
      <c r="T137" s="28">
        <v>0</v>
      </c>
      <c r="U137" s="28">
        <v>0</v>
      </c>
      <c r="V137" s="12">
        <v>81007</v>
      </c>
      <c r="W137" s="11">
        <v>845272</v>
      </c>
      <c r="X137" s="11">
        <v>33843</v>
      </c>
    </row>
    <row r="138" spans="1:24" x14ac:dyDescent="0.35">
      <c r="A138" s="8">
        <v>2020</v>
      </c>
      <c r="B138" s="9">
        <v>2248</v>
      </c>
      <c r="C138" s="10" t="s">
        <v>803</v>
      </c>
      <c r="D138" s="8" t="s">
        <v>709</v>
      </c>
      <c r="E138" s="10" t="s">
        <v>710</v>
      </c>
      <c r="F138" s="8" t="s">
        <v>711</v>
      </c>
      <c r="G138" s="10" t="s">
        <v>44</v>
      </c>
      <c r="H138" s="10" t="s">
        <v>712</v>
      </c>
      <c r="I138" s="10" t="s">
        <v>566</v>
      </c>
      <c r="J138" s="12">
        <v>19134</v>
      </c>
      <c r="K138" s="11">
        <v>190819</v>
      </c>
      <c r="L138" s="11">
        <v>13589</v>
      </c>
      <c r="M138" s="14">
        <v>17670</v>
      </c>
      <c r="N138" s="13">
        <v>167571</v>
      </c>
      <c r="O138" s="13">
        <v>2758</v>
      </c>
      <c r="P138" s="25">
        <v>3932</v>
      </c>
      <c r="Q138" s="26">
        <v>62528</v>
      </c>
      <c r="R138" s="26">
        <v>3</v>
      </c>
      <c r="S138" s="27">
        <v>0</v>
      </c>
      <c r="T138" s="28">
        <v>0</v>
      </c>
      <c r="U138" s="28">
        <v>0</v>
      </c>
      <c r="V138" s="12">
        <v>40736</v>
      </c>
      <c r="W138" s="11">
        <v>420918</v>
      </c>
      <c r="X138" s="11">
        <v>16350</v>
      </c>
    </row>
    <row r="139" spans="1:24" x14ac:dyDescent="0.35">
      <c r="A139" s="8">
        <v>2020</v>
      </c>
      <c r="B139" s="9">
        <v>2273</v>
      </c>
      <c r="C139" s="10" t="s">
        <v>804</v>
      </c>
      <c r="D139" s="8" t="s">
        <v>709</v>
      </c>
      <c r="E139" s="10" t="s">
        <v>710</v>
      </c>
      <c r="F139" s="8" t="s">
        <v>711</v>
      </c>
      <c r="G139" s="10" t="s">
        <v>66</v>
      </c>
      <c r="H139" s="10" t="s">
        <v>712</v>
      </c>
      <c r="I139" s="10" t="s">
        <v>36</v>
      </c>
      <c r="J139" s="12">
        <v>1555.7</v>
      </c>
      <c r="K139" s="11">
        <v>13077</v>
      </c>
      <c r="L139" s="11">
        <v>1537</v>
      </c>
      <c r="M139" s="14">
        <v>1068.7</v>
      </c>
      <c r="N139" s="13">
        <v>9731</v>
      </c>
      <c r="O139" s="13">
        <v>312</v>
      </c>
      <c r="P139" s="25">
        <v>987.2</v>
      </c>
      <c r="Q139" s="26">
        <v>10112</v>
      </c>
      <c r="R139" s="26">
        <v>2</v>
      </c>
      <c r="S139" s="27">
        <v>0</v>
      </c>
      <c r="T139" s="28">
        <v>0</v>
      </c>
      <c r="U139" s="28">
        <v>0</v>
      </c>
      <c r="V139" s="12">
        <v>3611.6</v>
      </c>
      <c r="W139" s="11">
        <v>32920</v>
      </c>
      <c r="X139" s="11">
        <v>1851</v>
      </c>
    </row>
    <row r="140" spans="1:24" x14ac:dyDescent="0.35">
      <c r="A140" s="8">
        <v>2020</v>
      </c>
      <c r="B140" s="9">
        <v>2285</v>
      </c>
      <c r="C140" s="10" t="s">
        <v>97</v>
      </c>
      <c r="D140" s="8" t="s">
        <v>709</v>
      </c>
      <c r="E140" s="10" t="s">
        <v>710</v>
      </c>
      <c r="F140" s="8" t="s">
        <v>711</v>
      </c>
      <c r="G140" s="10" t="s">
        <v>98</v>
      </c>
      <c r="H140" s="10" t="s">
        <v>712</v>
      </c>
      <c r="I140" s="10" t="s">
        <v>99</v>
      </c>
      <c r="J140" s="12">
        <v>11102</v>
      </c>
      <c r="K140" s="11">
        <v>102564</v>
      </c>
      <c r="L140" s="11">
        <v>9760</v>
      </c>
      <c r="M140" s="14">
        <v>4079</v>
      </c>
      <c r="N140" s="13">
        <v>36096</v>
      </c>
      <c r="O140" s="13">
        <v>1471</v>
      </c>
      <c r="P140" s="25">
        <v>14185</v>
      </c>
      <c r="Q140" s="26">
        <v>174880</v>
      </c>
      <c r="R140" s="26">
        <v>170</v>
      </c>
      <c r="S140" s="27">
        <v>0</v>
      </c>
      <c r="T140" s="28">
        <v>0</v>
      </c>
      <c r="U140" s="28">
        <v>0</v>
      </c>
      <c r="V140" s="12">
        <v>29366</v>
      </c>
      <c r="W140" s="11">
        <v>313540</v>
      </c>
      <c r="X140" s="11">
        <v>11401</v>
      </c>
    </row>
    <row r="141" spans="1:24" x14ac:dyDescent="0.35">
      <c r="A141" s="8">
        <v>2020</v>
      </c>
      <c r="B141" s="9">
        <v>2394</v>
      </c>
      <c r="C141" s="10" t="s">
        <v>805</v>
      </c>
      <c r="D141" s="8" t="s">
        <v>709</v>
      </c>
      <c r="E141" s="10" t="s">
        <v>710</v>
      </c>
      <c r="F141" s="8" t="s">
        <v>711</v>
      </c>
      <c r="G141" s="10" t="s">
        <v>355</v>
      </c>
      <c r="H141" s="10" t="s">
        <v>714</v>
      </c>
      <c r="I141" s="10" t="s">
        <v>54</v>
      </c>
      <c r="J141" s="12">
        <v>3447</v>
      </c>
      <c r="K141" s="11">
        <v>42558</v>
      </c>
      <c r="L141" s="11">
        <v>2197</v>
      </c>
      <c r="M141" s="14">
        <v>18365</v>
      </c>
      <c r="N141" s="13">
        <v>147626</v>
      </c>
      <c r="O141" s="13">
        <v>1218</v>
      </c>
      <c r="P141" s="25" t="s">
        <v>25</v>
      </c>
      <c r="Q141" s="26" t="s">
        <v>25</v>
      </c>
      <c r="R141" s="26" t="s">
        <v>25</v>
      </c>
      <c r="S141" s="27" t="s">
        <v>25</v>
      </c>
      <c r="T141" s="28" t="s">
        <v>25</v>
      </c>
      <c r="U141" s="28" t="s">
        <v>25</v>
      </c>
      <c r="V141" s="12">
        <v>21812</v>
      </c>
      <c r="W141" s="11">
        <v>190184</v>
      </c>
      <c r="X141" s="11">
        <v>3415</v>
      </c>
    </row>
    <row r="142" spans="1:24" x14ac:dyDescent="0.35">
      <c r="A142" s="8">
        <v>2020</v>
      </c>
      <c r="B142" s="9">
        <v>2409</v>
      </c>
      <c r="C142" s="10" t="s">
        <v>100</v>
      </c>
      <c r="D142" s="8" t="s">
        <v>709</v>
      </c>
      <c r="E142" s="10" t="s">
        <v>710</v>
      </c>
      <c r="F142" s="8" t="s">
        <v>711</v>
      </c>
      <c r="G142" s="10" t="s">
        <v>59</v>
      </c>
      <c r="H142" s="10" t="s">
        <v>712</v>
      </c>
      <c r="I142" s="10" t="s">
        <v>60</v>
      </c>
      <c r="J142" s="12">
        <v>62698</v>
      </c>
      <c r="K142" s="11">
        <v>571035</v>
      </c>
      <c r="L142" s="11">
        <v>45827</v>
      </c>
      <c r="M142" s="14">
        <v>63372</v>
      </c>
      <c r="N142" s="13">
        <v>637152</v>
      </c>
      <c r="O142" s="13">
        <v>6321</v>
      </c>
      <c r="P142" s="25">
        <v>0</v>
      </c>
      <c r="Q142" s="26">
        <v>0</v>
      </c>
      <c r="R142" s="26">
        <v>0</v>
      </c>
      <c r="S142" s="27">
        <v>0</v>
      </c>
      <c r="T142" s="28">
        <v>0</v>
      </c>
      <c r="U142" s="28">
        <v>0</v>
      </c>
      <c r="V142" s="12">
        <v>126070</v>
      </c>
      <c r="W142" s="11">
        <v>1208187</v>
      </c>
      <c r="X142" s="11">
        <v>52148</v>
      </c>
    </row>
    <row r="143" spans="1:24" x14ac:dyDescent="0.35">
      <c r="A143" s="8">
        <v>2020</v>
      </c>
      <c r="B143" s="9">
        <v>2411</v>
      </c>
      <c r="C143" s="10" t="s">
        <v>806</v>
      </c>
      <c r="D143" s="8" t="s">
        <v>709</v>
      </c>
      <c r="E143" s="10" t="s">
        <v>710</v>
      </c>
      <c r="F143" s="8" t="s">
        <v>711</v>
      </c>
      <c r="G143" s="10" t="s">
        <v>567</v>
      </c>
      <c r="H143" s="10" t="s">
        <v>712</v>
      </c>
      <c r="I143" s="10" t="s">
        <v>566</v>
      </c>
      <c r="J143" s="12">
        <v>4977</v>
      </c>
      <c r="K143" s="11">
        <v>50513</v>
      </c>
      <c r="L143" s="11">
        <v>4203</v>
      </c>
      <c r="M143" s="14">
        <v>5396</v>
      </c>
      <c r="N143" s="13">
        <v>52341</v>
      </c>
      <c r="O143" s="13">
        <v>1197</v>
      </c>
      <c r="P143" s="25">
        <v>5125</v>
      </c>
      <c r="Q143" s="26">
        <v>92462</v>
      </c>
      <c r="R143" s="26">
        <v>4</v>
      </c>
      <c r="S143" s="27">
        <v>0</v>
      </c>
      <c r="T143" s="28">
        <v>0</v>
      </c>
      <c r="U143" s="28">
        <v>0</v>
      </c>
      <c r="V143" s="12">
        <v>15498</v>
      </c>
      <c r="W143" s="11">
        <v>195316</v>
      </c>
      <c r="X143" s="11">
        <v>5404</v>
      </c>
    </row>
    <row r="144" spans="1:24" x14ac:dyDescent="0.35">
      <c r="A144" s="8">
        <v>2020</v>
      </c>
      <c r="B144" s="9">
        <v>2442</v>
      </c>
      <c r="C144" s="10" t="s">
        <v>101</v>
      </c>
      <c r="D144" s="8" t="s">
        <v>709</v>
      </c>
      <c r="E144" s="10" t="s">
        <v>710</v>
      </c>
      <c r="F144" s="8" t="s">
        <v>711</v>
      </c>
      <c r="G144" s="10" t="s">
        <v>59</v>
      </c>
      <c r="H144" s="10" t="s">
        <v>712</v>
      </c>
      <c r="I144" s="10" t="s">
        <v>60</v>
      </c>
      <c r="J144" s="12">
        <v>70091.3</v>
      </c>
      <c r="K144" s="11">
        <v>706632</v>
      </c>
      <c r="L144" s="11">
        <v>53200</v>
      </c>
      <c r="M144" s="14">
        <v>47207</v>
      </c>
      <c r="N144" s="13">
        <v>554072</v>
      </c>
      <c r="O144" s="13">
        <v>9514</v>
      </c>
      <c r="P144" s="25">
        <v>13146</v>
      </c>
      <c r="Q144" s="26">
        <v>187301</v>
      </c>
      <c r="R144" s="26">
        <v>18</v>
      </c>
      <c r="S144" s="27" t="s">
        <v>25</v>
      </c>
      <c r="T144" s="28" t="s">
        <v>25</v>
      </c>
      <c r="U144" s="28" t="s">
        <v>25</v>
      </c>
      <c r="V144" s="12">
        <v>130444.3</v>
      </c>
      <c r="W144" s="11">
        <v>1448005</v>
      </c>
      <c r="X144" s="11">
        <v>62732</v>
      </c>
    </row>
    <row r="145" spans="1:24" x14ac:dyDescent="0.35">
      <c r="A145" s="8">
        <v>2020</v>
      </c>
      <c r="B145" s="9">
        <v>2487</v>
      </c>
      <c r="C145" s="10" t="s">
        <v>807</v>
      </c>
      <c r="D145" s="8" t="s">
        <v>709</v>
      </c>
      <c r="E145" s="10" t="s">
        <v>710</v>
      </c>
      <c r="F145" s="8" t="s">
        <v>711</v>
      </c>
      <c r="G145" s="10" t="s">
        <v>38</v>
      </c>
      <c r="H145" s="10" t="s">
        <v>712</v>
      </c>
      <c r="I145" s="10" t="s">
        <v>30</v>
      </c>
      <c r="J145" s="12">
        <v>3984.2</v>
      </c>
      <c r="K145" s="11">
        <v>34134</v>
      </c>
      <c r="L145" s="11">
        <v>2790</v>
      </c>
      <c r="M145" s="14">
        <v>7983.5</v>
      </c>
      <c r="N145" s="13">
        <v>67013</v>
      </c>
      <c r="O145" s="13">
        <v>965</v>
      </c>
      <c r="P145" s="25">
        <v>9529.2000000000007</v>
      </c>
      <c r="Q145" s="26">
        <v>105346</v>
      </c>
      <c r="R145" s="26">
        <v>16</v>
      </c>
      <c r="S145" s="27" t="s">
        <v>25</v>
      </c>
      <c r="T145" s="28" t="s">
        <v>25</v>
      </c>
      <c r="U145" s="28" t="s">
        <v>25</v>
      </c>
      <c r="V145" s="12">
        <v>21496.9</v>
      </c>
      <c r="W145" s="11">
        <v>206493</v>
      </c>
      <c r="X145" s="11">
        <v>3771</v>
      </c>
    </row>
    <row r="146" spans="1:24" x14ac:dyDescent="0.35">
      <c r="A146" s="8">
        <v>2020</v>
      </c>
      <c r="B146" s="9">
        <v>2502</v>
      </c>
      <c r="C146" s="10" t="s">
        <v>808</v>
      </c>
      <c r="D146" s="8" t="s">
        <v>709</v>
      </c>
      <c r="E146" s="10" t="s">
        <v>710</v>
      </c>
      <c r="F146" s="8" t="s">
        <v>711</v>
      </c>
      <c r="G146" s="10" t="s">
        <v>143</v>
      </c>
      <c r="H146" s="10" t="s">
        <v>714</v>
      </c>
      <c r="I146" s="10" t="s">
        <v>45</v>
      </c>
      <c r="J146" s="12">
        <v>36002.300000000003</v>
      </c>
      <c r="K146" s="11">
        <v>220349</v>
      </c>
      <c r="L146" s="11">
        <v>17732</v>
      </c>
      <c r="M146" s="14">
        <v>2100.8000000000002</v>
      </c>
      <c r="N146" s="13">
        <v>14924</v>
      </c>
      <c r="O146" s="13">
        <v>544</v>
      </c>
      <c r="P146" s="25">
        <v>849.4</v>
      </c>
      <c r="Q146" s="26">
        <v>5522</v>
      </c>
      <c r="R146" s="26">
        <v>274</v>
      </c>
      <c r="S146" s="27" t="s">
        <v>25</v>
      </c>
      <c r="T146" s="28" t="s">
        <v>25</v>
      </c>
      <c r="U146" s="28" t="s">
        <v>25</v>
      </c>
      <c r="V146" s="12">
        <v>38952.5</v>
      </c>
      <c r="W146" s="11">
        <v>240795</v>
      </c>
      <c r="X146" s="11">
        <v>18550</v>
      </c>
    </row>
    <row r="147" spans="1:24" x14ac:dyDescent="0.35">
      <c r="A147" s="8">
        <v>2020</v>
      </c>
      <c r="B147" s="9">
        <v>2507</v>
      </c>
      <c r="C147" s="10" t="s">
        <v>102</v>
      </c>
      <c r="D147" s="8" t="s">
        <v>709</v>
      </c>
      <c r="E147" s="10" t="s">
        <v>710</v>
      </c>
      <c r="F147" s="8" t="s">
        <v>711</v>
      </c>
      <c r="G147" s="10" t="s">
        <v>32</v>
      </c>
      <c r="H147" s="10" t="s">
        <v>712</v>
      </c>
      <c r="I147" s="10" t="s">
        <v>103</v>
      </c>
      <c r="J147" s="12">
        <v>43495.1</v>
      </c>
      <c r="K147" s="11">
        <v>274690</v>
      </c>
      <c r="L147" s="11">
        <v>46098</v>
      </c>
      <c r="M147" s="14">
        <v>114121</v>
      </c>
      <c r="N147" s="13">
        <v>744681</v>
      </c>
      <c r="O147" s="13">
        <v>6932</v>
      </c>
      <c r="P147" s="25" t="s">
        <v>25</v>
      </c>
      <c r="Q147" s="26" t="s">
        <v>25</v>
      </c>
      <c r="R147" s="26" t="s">
        <v>25</v>
      </c>
      <c r="S147" s="27" t="s">
        <v>25</v>
      </c>
      <c r="T147" s="28" t="s">
        <v>25</v>
      </c>
      <c r="U147" s="28" t="s">
        <v>25</v>
      </c>
      <c r="V147" s="12">
        <v>157616.1</v>
      </c>
      <c r="W147" s="11">
        <v>1019371</v>
      </c>
      <c r="X147" s="11">
        <v>53030</v>
      </c>
    </row>
    <row r="148" spans="1:24" x14ac:dyDescent="0.35">
      <c r="A148" s="8">
        <v>2020</v>
      </c>
      <c r="B148" s="9">
        <v>2548</v>
      </c>
      <c r="C148" s="10" t="s">
        <v>104</v>
      </c>
      <c r="D148" s="8" t="s">
        <v>709</v>
      </c>
      <c r="E148" s="10" t="s">
        <v>710</v>
      </c>
      <c r="F148" s="8" t="s">
        <v>711</v>
      </c>
      <c r="G148" s="10" t="s">
        <v>105</v>
      </c>
      <c r="H148" s="10" t="s">
        <v>712</v>
      </c>
      <c r="I148" s="10" t="s">
        <v>95</v>
      </c>
      <c r="J148" s="12">
        <v>13936.3</v>
      </c>
      <c r="K148" s="11">
        <v>89033</v>
      </c>
      <c r="L148" s="11">
        <v>17348</v>
      </c>
      <c r="M148" s="14">
        <v>22596.1</v>
      </c>
      <c r="N148" s="13">
        <v>155365</v>
      </c>
      <c r="O148" s="13">
        <v>3995</v>
      </c>
      <c r="P148" s="25">
        <v>7480.8</v>
      </c>
      <c r="Q148" s="26">
        <v>65928</v>
      </c>
      <c r="R148" s="26">
        <v>9</v>
      </c>
      <c r="S148" s="27">
        <v>0</v>
      </c>
      <c r="T148" s="28">
        <v>0</v>
      </c>
      <c r="U148" s="28">
        <v>0</v>
      </c>
      <c r="V148" s="12">
        <v>44013.2</v>
      </c>
      <c r="W148" s="11">
        <v>310326</v>
      </c>
      <c r="X148" s="11">
        <v>21352</v>
      </c>
    </row>
    <row r="149" spans="1:24" x14ac:dyDescent="0.35">
      <c r="A149" s="8">
        <v>2020</v>
      </c>
      <c r="B149" s="9">
        <v>2651</v>
      </c>
      <c r="C149" s="10" t="s">
        <v>809</v>
      </c>
      <c r="D149" s="8" t="s">
        <v>709</v>
      </c>
      <c r="E149" s="10" t="s">
        <v>710</v>
      </c>
      <c r="F149" s="8" t="s">
        <v>711</v>
      </c>
      <c r="G149" s="10" t="s">
        <v>143</v>
      </c>
      <c r="H149" s="10" t="s">
        <v>714</v>
      </c>
      <c r="I149" s="10" t="s">
        <v>45</v>
      </c>
      <c r="J149" s="12">
        <v>29459</v>
      </c>
      <c r="K149" s="11">
        <v>181473</v>
      </c>
      <c r="L149" s="11">
        <v>11074</v>
      </c>
      <c r="M149" s="14">
        <v>2077</v>
      </c>
      <c r="N149" s="13">
        <v>13738</v>
      </c>
      <c r="O149" s="13">
        <v>466</v>
      </c>
      <c r="P149" s="25">
        <v>1441</v>
      </c>
      <c r="Q149" s="26">
        <v>14877</v>
      </c>
      <c r="R149" s="26">
        <v>8</v>
      </c>
      <c r="S149" s="27" t="s">
        <v>25</v>
      </c>
      <c r="T149" s="28" t="s">
        <v>25</v>
      </c>
      <c r="U149" s="28" t="s">
        <v>25</v>
      </c>
      <c r="V149" s="12">
        <v>32977</v>
      </c>
      <c r="W149" s="11">
        <v>210088</v>
      </c>
      <c r="X149" s="11">
        <v>11548</v>
      </c>
    </row>
    <row r="150" spans="1:24" x14ac:dyDescent="0.35">
      <c r="A150" s="8">
        <v>2020</v>
      </c>
      <c r="B150" s="9">
        <v>2652</v>
      </c>
      <c r="C150" s="10" t="s">
        <v>106</v>
      </c>
      <c r="D150" s="8" t="s">
        <v>709</v>
      </c>
      <c r="E150" s="10" t="s">
        <v>710</v>
      </c>
      <c r="F150" s="8" t="s">
        <v>711</v>
      </c>
      <c r="G150" s="10" t="s">
        <v>40</v>
      </c>
      <c r="H150" s="10" t="s">
        <v>714</v>
      </c>
      <c r="I150" s="10" t="s">
        <v>54</v>
      </c>
      <c r="J150" s="12">
        <v>11083.4</v>
      </c>
      <c r="K150" s="11">
        <v>80369</v>
      </c>
      <c r="L150" s="11">
        <v>3859</v>
      </c>
      <c r="M150" s="14">
        <v>35.299999999999997</v>
      </c>
      <c r="N150" s="13">
        <v>217</v>
      </c>
      <c r="O150" s="13">
        <v>11</v>
      </c>
      <c r="P150" s="25">
        <v>12657.3</v>
      </c>
      <c r="Q150" s="26">
        <v>139902</v>
      </c>
      <c r="R150" s="26">
        <v>1192</v>
      </c>
      <c r="S150" s="27" t="s">
        <v>25</v>
      </c>
      <c r="T150" s="28" t="s">
        <v>25</v>
      </c>
      <c r="U150" s="28" t="s">
        <v>25</v>
      </c>
      <c r="V150" s="12">
        <v>23776</v>
      </c>
      <c r="W150" s="11">
        <v>220488</v>
      </c>
      <c r="X150" s="11">
        <v>5062</v>
      </c>
    </row>
    <row r="151" spans="1:24" x14ac:dyDescent="0.35">
      <c r="A151" s="8">
        <v>2020</v>
      </c>
      <c r="B151" s="9">
        <v>2678</v>
      </c>
      <c r="C151" s="10" t="s">
        <v>810</v>
      </c>
      <c r="D151" s="8" t="s">
        <v>709</v>
      </c>
      <c r="E151" s="10" t="s">
        <v>710</v>
      </c>
      <c r="F151" s="8" t="s">
        <v>711</v>
      </c>
      <c r="G151" s="10" t="s">
        <v>51</v>
      </c>
      <c r="H151" s="10" t="s">
        <v>714</v>
      </c>
      <c r="I151" s="10" t="s">
        <v>36</v>
      </c>
      <c r="J151" s="12">
        <v>27118</v>
      </c>
      <c r="K151" s="11">
        <v>242055</v>
      </c>
      <c r="L151" s="11">
        <v>20009</v>
      </c>
      <c r="M151" s="14">
        <v>9065</v>
      </c>
      <c r="N151" s="13">
        <v>78380</v>
      </c>
      <c r="O151" s="13">
        <v>2232</v>
      </c>
      <c r="P151" s="25">
        <v>1281</v>
      </c>
      <c r="Q151" s="26">
        <v>14760</v>
      </c>
      <c r="R151" s="26">
        <v>11</v>
      </c>
      <c r="S151" s="27" t="s">
        <v>25</v>
      </c>
      <c r="T151" s="28" t="s">
        <v>25</v>
      </c>
      <c r="U151" s="28" t="s">
        <v>25</v>
      </c>
      <c r="V151" s="12">
        <v>37464</v>
      </c>
      <c r="W151" s="11">
        <v>335195</v>
      </c>
      <c r="X151" s="11">
        <v>22252</v>
      </c>
    </row>
    <row r="152" spans="1:24" x14ac:dyDescent="0.35">
      <c r="A152" s="8">
        <v>2020</v>
      </c>
      <c r="B152" s="9">
        <v>2774</v>
      </c>
      <c r="C152" s="10" t="s">
        <v>811</v>
      </c>
      <c r="D152" s="8" t="s">
        <v>709</v>
      </c>
      <c r="E152" s="10" t="s">
        <v>710</v>
      </c>
      <c r="F152" s="8" t="s">
        <v>711</v>
      </c>
      <c r="G152" s="10" t="s">
        <v>301</v>
      </c>
      <c r="H152" s="10" t="s">
        <v>714</v>
      </c>
      <c r="I152" s="10" t="s">
        <v>54</v>
      </c>
      <c r="J152" s="12">
        <v>4137</v>
      </c>
      <c r="K152" s="11">
        <v>26515</v>
      </c>
      <c r="L152" s="11">
        <v>3153</v>
      </c>
      <c r="M152" s="14">
        <v>11448.3</v>
      </c>
      <c r="N152" s="13">
        <v>81547</v>
      </c>
      <c r="O152" s="13">
        <v>2605</v>
      </c>
      <c r="P152" s="25">
        <v>5880.2</v>
      </c>
      <c r="Q152" s="26">
        <v>75457</v>
      </c>
      <c r="R152" s="26">
        <v>89</v>
      </c>
      <c r="S152" s="27">
        <v>0</v>
      </c>
      <c r="T152" s="28">
        <v>0</v>
      </c>
      <c r="U152" s="28">
        <v>0</v>
      </c>
      <c r="V152" s="12">
        <v>21465.5</v>
      </c>
      <c r="W152" s="11">
        <v>183519</v>
      </c>
      <c r="X152" s="11">
        <v>5847</v>
      </c>
    </row>
    <row r="153" spans="1:24" x14ac:dyDescent="0.35">
      <c r="A153" s="8">
        <v>2020</v>
      </c>
      <c r="B153" s="9">
        <v>2812</v>
      </c>
      <c r="C153" s="10" t="s">
        <v>812</v>
      </c>
      <c r="D153" s="8" t="s">
        <v>709</v>
      </c>
      <c r="E153" s="10" t="s">
        <v>710</v>
      </c>
      <c r="F153" s="8" t="s">
        <v>711</v>
      </c>
      <c r="G153" s="10" t="s">
        <v>38</v>
      </c>
      <c r="H153" s="10" t="s">
        <v>712</v>
      </c>
      <c r="I153" s="10" t="s">
        <v>30</v>
      </c>
      <c r="J153" s="12">
        <v>5601.5</v>
      </c>
      <c r="K153" s="11">
        <v>46227</v>
      </c>
      <c r="L153" s="11">
        <v>4294</v>
      </c>
      <c r="M153" s="14">
        <v>8734.7000000000007</v>
      </c>
      <c r="N153" s="13">
        <v>69917</v>
      </c>
      <c r="O153" s="13">
        <v>1193</v>
      </c>
      <c r="P153" s="25">
        <v>17614.3</v>
      </c>
      <c r="Q153" s="26">
        <v>242651</v>
      </c>
      <c r="R153" s="26">
        <v>18</v>
      </c>
      <c r="S153" s="27" t="s">
        <v>25</v>
      </c>
      <c r="T153" s="28" t="s">
        <v>25</v>
      </c>
      <c r="U153" s="28" t="s">
        <v>25</v>
      </c>
      <c r="V153" s="12">
        <v>31950.5</v>
      </c>
      <c r="W153" s="11">
        <v>358795</v>
      </c>
      <c r="X153" s="11">
        <v>5505</v>
      </c>
    </row>
    <row r="154" spans="1:24" x14ac:dyDescent="0.35">
      <c r="A154" s="8">
        <v>2020</v>
      </c>
      <c r="B154" s="9">
        <v>2830</v>
      </c>
      <c r="C154" s="10" t="s">
        <v>813</v>
      </c>
      <c r="D154" s="8" t="s">
        <v>717</v>
      </c>
      <c r="E154" s="10" t="s">
        <v>718</v>
      </c>
      <c r="F154" s="8" t="s">
        <v>711</v>
      </c>
      <c r="G154" s="10" t="s">
        <v>32</v>
      </c>
      <c r="H154" s="10" t="s">
        <v>719</v>
      </c>
      <c r="I154" s="10" t="s">
        <v>33</v>
      </c>
      <c r="J154" s="12">
        <v>0</v>
      </c>
      <c r="K154" s="11">
        <v>0</v>
      </c>
      <c r="L154" s="11">
        <v>0</v>
      </c>
      <c r="M154" s="14">
        <v>80561</v>
      </c>
      <c r="N154" s="13">
        <v>1611278</v>
      </c>
      <c r="O154" s="13">
        <v>3</v>
      </c>
      <c r="P154" s="25">
        <v>0</v>
      </c>
      <c r="Q154" s="26">
        <v>0</v>
      </c>
      <c r="R154" s="26">
        <v>0</v>
      </c>
      <c r="S154" s="27">
        <v>0</v>
      </c>
      <c r="T154" s="28">
        <v>0</v>
      </c>
      <c r="U154" s="28">
        <v>0</v>
      </c>
      <c r="V154" s="12">
        <v>80561</v>
      </c>
      <c r="W154" s="11">
        <v>1611278</v>
      </c>
      <c r="X154" s="11">
        <v>3</v>
      </c>
    </row>
    <row r="155" spans="1:24" x14ac:dyDescent="0.35">
      <c r="A155" s="8">
        <v>2020</v>
      </c>
      <c r="B155" s="9">
        <v>2830</v>
      </c>
      <c r="C155" s="10" t="s">
        <v>813</v>
      </c>
      <c r="D155" s="8" t="s">
        <v>717</v>
      </c>
      <c r="E155" s="10" t="s">
        <v>718</v>
      </c>
      <c r="F155" s="8" t="s">
        <v>711</v>
      </c>
      <c r="G155" s="10" t="s">
        <v>671</v>
      </c>
      <c r="H155" s="10" t="s">
        <v>719</v>
      </c>
      <c r="I155" s="10" t="s">
        <v>95</v>
      </c>
      <c r="J155" s="12">
        <v>0</v>
      </c>
      <c r="K155" s="11">
        <v>0</v>
      </c>
      <c r="L155" s="11">
        <v>0</v>
      </c>
      <c r="M155" s="14">
        <v>0</v>
      </c>
      <c r="N155" s="13">
        <v>0</v>
      </c>
      <c r="O155" s="13">
        <v>0</v>
      </c>
      <c r="P155" s="25">
        <v>326</v>
      </c>
      <c r="Q155" s="26">
        <v>15956</v>
      </c>
      <c r="R155" s="26">
        <v>1</v>
      </c>
      <c r="S155" s="27">
        <v>0</v>
      </c>
      <c r="T155" s="28">
        <v>0</v>
      </c>
      <c r="U155" s="28">
        <v>0</v>
      </c>
      <c r="V155" s="12">
        <v>326</v>
      </c>
      <c r="W155" s="11">
        <v>15956</v>
      </c>
      <c r="X155" s="11">
        <v>1</v>
      </c>
    </row>
    <row r="156" spans="1:24" x14ac:dyDescent="0.35">
      <c r="A156" s="8">
        <v>2020</v>
      </c>
      <c r="B156" s="9">
        <v>2830</v>
      </c>
      <c r="C156" s="10" t="s">
        <v>813</v>
      </c>
      <c r="D156" s="8" t="s">
        <v>739</v>
      </c>
      <c r="E156" s="10" t="s">
        <v>710</v>
      </c>
      <c r="F156" s="8" t="s">
        <v>711</v>
      </c>
      <c r="G156" s="10" t="s">
        <v>59</v>
      </c>
      <c r="H156" s="10" t="s">
        <v>719</v>
      </c>
      <c r="I156" s="10" t="s">
        <v>60</v>
      </c>
      <c r="J156" s="12">
        <v>0</v>
      </c>
      <c r="K156" s="11">
        <v>0</v>
      </c>
      <c r="L156" s="11">
        <v>0</v>
      </c>
      <c r="M156" s="14">
        <v>0</v>
      </c>
      <c r="N156" s="13">
        <v>0</v>
      </c>
      <c r="O156" s="13">
        <v>0</v>
      </c>
      <c r="P156" s="25">
        <v>6037</v>
      </c>
      <c r="Q156" s="26">
        <v>214623</v>
      </c>
      <c r="R156" s="26">
        <v>1</v>
      </c>
      <c r="S156" s="27">
        <v>0</v>
      </c>
      <c r="T156" s="28">
        <v>0</v>
      </c>
      <c r="U156" s="28">
        <v>0</v>
      </c>
      <c r="V156" s="12">
        <v>6037</v>
      </c>
      <c r="W156" s="11">
        <v>214623</v>
      </c>
      <c r="X156" s="11">
        <v>1</v>
      </c>
    </row>
    <row r="157" spans="1:24" x14ac:dyDescent="0.35">
      <c r="A157" s="8">
        <v>2020</v>
      </c>
      <c r="B157" s="9">
        <v>2849</v>
      </c>
      <c r="C157" s="10" t="s">
        <v>814</v>
      </c>
      <c r="D157" s="8" t="s">
        <v>709</v>
      </c>
      <c r="E157" s="10" t="s">
        <v>710</v>
      </c>
      <c r="F157" s="8" t="s">
        <v>711</v>
      </c>
      <c r="G157" s="10" t="s">
        <v>152</v>
      </c>
      <c r="H157" s="10" t="s">
        <v>714</v>
      </c>
      <c r="I157" s="10" t="s">
        <v>566</v>
      </c>
      <c r="J157" s="12">
        <v>47877</v>
      </c>
      <c r="K157" s="11">
        <v>439979</v>
      </c>
      <c r="L157" s="11">
        <v>30108</v>
      </c>
      <c r="M157" s="14">
        <v>27097</v>
      </c>
      <c r="N157" s="13">
        <v>229178</v>
      </c>
      <c r="O157" s="13">
        <v>7315</v>
      </c>
      <c r="P157" s="25">
        <v>10686</v>
      </c>
      <c r="Q157" s="26">
        <v>169755</v>
      </c>
      <c r="R157" s="26">
        <v>8</v>
      </c>
      <c r="S157" s="27">
        <v>0</v>
      </c>
      <c r="T157" s="28">
        <v>0</v>
      </c>
      <c r="U157" s="28">
        <v>0</v>
      </c>
      <c r="V157" s="12">
        <v>85660</v>
      </c>
      <c r="W157" s="11">
        <v>838912</v>
      </c>
      <c r="X157" s="11">
        <v>37431</v>
      </c>
    </row>
    <row r="158" spans="1:24" x14ac:dyDescent="0.35">
      <c r="A158" s="8">
        <v>2020</v>
      </c>
      <c r="B158" s="9">
        <v>2903</v>
      </c>
      <c r="C158" s="10" t="s">
        <v>815</v>
      </c>
      <c r="D158" s="8" t="s">
        <v>709</v>
      </c>
      <c r="E158" s="10" t="s">
        <v>710</v>
      </c>
      <c r="F158" s="8" t="s">
        <v>711</v>
      </c>
      <c r="G158" s="10" t="s">
        <v>38</v>
      </c>
      <c r="H158" s="10" t="s">
        <v>714</v>
      </c>
      <c r="I158" s="10" t="s">
        <v>30</v>
      </c>
      <c r="J158" s="12">
        <v>36723.599999999999</v>
      </c>
      <c r="K158" s="11">
        <v>296717</v>
      </c>
      <c r="L158" s="11">
        <v>21412</v>
      </c>
      <c r="M158" s="14">
        <v>6670</v>
      </c>
      <c r="N158" s="13">
        <v>80626</v>
      </c>
      <c r="O158" s="13">
        <v>403</v>
      </c>
      <c r="P158" s="25">
        <v>6135</v>
      </c>
      <c r="Q158" s="26">
        <v>65213</v>
      </c>
      <c r="R158" s="26">
        <v>771</v>
      </c>
      <c r="S158" s="27" t="s">
        <v>25</v>
      </c>
      <c r="T158" s="28" t="s">
        <v>25</v>
      </c>
      <c r="U158" s="28" t="s">
        <v>25</v>
      </c>
      <c r="V158" s="12">
        <v>49528.6</v>
      </c>
      <c r="W158" s="11">
        <v>442556</v>
      </c>
      <c r="X158" s="11">
        <v>22586</v>
      </c>
    </row>
    <row r="159" spans="1:24" x14ac:dyDescent="0.35">
      <c r="A159" s="8">
        <v>2020</v>
      </c>
      <c r="B159" s="9">
        <v>2911</v>
      </c>
      <c r="C159" s="10" t="s">
        <v>816</v>
      </c>
      <c r="D159" s="8" t="s">
        <v>709</v>
      </c>
      <c r="E159" s="10" t="s">
        <v>710</v>
      </c>
      <c r="F159" s="8" t="s">
        <v>711</v>
      </c>
      <c r="G159" s="10" t="s">
        <v>174</v>
      </c>
      <c r="H159" s="10" t="s">
        <v>714</v>
      </c>
      <c r="I159" s="10" t="s">
        <v>54</v>
      </c>
      <c r="J159" s="12">
        <v>35880.1</v>
      </c>
      <c r="K159" s="11">
        <v>351717</v>
      </c>
      <c r="L159" s="11">
        <v>22877</v>
      </c>
      <c r="M159" s="14">
        <v>12285.8</v>
      </c>
      <c r="N159" s="13">
        <v>132911</v>
      </c>
      <c r="O159" s="13">
        <v>2539</v>
      </c>
      <c r="P159" s="25">
        <v>12914.7</v>
      </c>
      <c r="Q159" s="26">
        <v>231718</v>
      </c>
      <c r="R159" s="26">
        <v>25</v>
      </c>
      <c r="S159" s="27" t="s">
        <v>25</v>
      </c>
      <c r="T159" s="28" t="s">
        <v>25</v>
      </c>
      <c r="U159" s="28" t="s">
        <v>25</v>
      </c>
      <c r="V159" s="12">
        <v>61080.6</v>
      </c>
      <c r="W159" s="11">
        <v>716346</v>
      </c>
      <c r="X159" s="11">
        <v>25441</v>
      </c>
    </row>
    <row r="160" spans="1:24" x14ac:dyDescent="0.35">
      <c r="A160" s="8">
        <v>2020</v>
      </c>
      <c r="B160" s="9">
        <v>2960</v>
      </c>
      <c r="C160" s="10" t="s">
        <v>817</v>
      </c>
      <c r="D160" s="8" t="s">
        <v>709</v>
      </c>
      <c r="E160" s="10" t="s">
        <v>710</v>
      </c>
      <c r="F160" s="8" t="s">
        <v>711</v>
      </c>
      <c r="G160" s="10" t="s">
        <v>567</v>
      </c>
      <c r="H160" s="10" t="s">
        <v>714</v>
      </c>
      <c r="I160" s="10" t="s">
        <v>566</v>
      </c>
      <c r="J160" s="12">
        <v>43688</v>
      </c>
      <c r="K160" s="11">
        <v>382125</v>
      </c>
      <c r="L160" s="11">
        <v>27746</v>
      </c>
      <c r="M160" s="14">
        <v>16879</v>
      </c>
      <c r="N160" s="13">
        <v>118279</v>
      </c>
      <c r="O160" s="13">
        <v>5616</v>
      </c>
      <c r="P160" s="25">
        <v>4183</v>
      </c>
      <c r="Q160" s="26">
        <v>65313</v>
      </c>
      <c r="R160" s="26">
        <v>4</v>
      </c>
      <c r="S160" s="27">
        <v>0</v>
      </c>
      <c r="T160" s="28">
        <v>0</v>
      </c>
      <c r="U160" s="28">
        <v>0</v>
      </c>
      <c r="V160" s="12">
        <v>64750</v>
      </c>
      <c r="W160" s="11">
        <v>565717</v>
      </c>
      <c r="X160" s="11">
        <v>33366</v>
      </c>
    </row>
    <row r="161" spans="1:24" x14ac:dyDescent="0.35">
      <c r="A161" s="8">
        <v>2020</v>
      </c>
      <c r="B161" s="9">
        <v>2985</v>
      </c>
      <c r="C161" s="10" t="s">
        <v>818</v>
      </c>
      <c r="D161" s="8" t="s">
        <v>709</v>
      </c>
      <c r="E161" s="10" t="s">
        <v>710</v>
      </c>
      <c r="F161" s="8" t="s">
        <v>711</v>
      </c>
      <c r="G161" s="10" t="s">
        <v>355</v>
      </c>
      <c r="H161" s="10" t="s">
        <v>714</v>
      </c>
      <c r="I161" s="10" t="s">
        <v>54</v>
      </c>
      <c r="J161" s="12">
        <v>24313.5</v>
      </c>
      <c r="K161" s="11">
        <v>230876</v>
      </c>
      <c r="L161" s="11">
        <v>18581</v>
      </c>
      <c r="M161" s="14">
        <v>14362.4</v>
      </c>
      <c r="N161" s="13">
        <v>137457</v>
      </c>
      <c r="O161" s="13">
        <v>2663</v>
      </c>
      <c r="P161" s="25">
        <v>259.89999999999998</v>
      </c>
      <c r="Q161" s="26">
        <v>1610</v>
      </c>
      <c r="R161" s="26">
        <v>61</v>
      </c>
      <c r="S161" s="27" t="s">
        <v>25</v>
      </c>
      <c r="T161" s="28" t="s">
        <v>25</v>
      </c>
      <c r="U161" s="28" t="s">
        <v>25</v>
      </c>
      <c r="V161" s="12">
        <v>38935.800000000003</v>
      </c>
      <c r="W161" s="11">
        <v>369943</v>
      </c>
      <c r="X161" s="11">
        <v>21305</v>
      </c>
    </row>
    <row r="162" spans="1:24" x14ac:dyDescent="0.35">
      <c r="A162" s="8">
        <v>2020</v>
      </c>
      <c r="B162" s="9">
        <v>3046</v>
      </c>
      <c r="C162" s="10" t="s">
        <v>107</v>
      </c>
      <c r="D162" s="8" t="s">
        <v>709</v>
      </c>
      <c r="E162" s="10" t="s">
        <v>710</v>
      </c>
      <c r="F162" s="8" t="s">
        <v>711</v>
      </c>
      <c r="G162" s="10" t="s">
        <v>87</v>
      </c>
      <c r="H162" s="10" t="s">
        <v>722</v>
      </c>
      <c r="I162" s="10" t="s">
        <v>108</v>
      </c>
      <c r="J162" s="12">
        <v>1813755.8</v>
      </c>
      <c r="K162" s="11">
        <v>15727252</v>
      </c>
      <c r="L162" s="11">
        <v>1236396</v>
      </c>
      <c r="M162" s="14">
        <v>1148127</v>
      </c>
      <c r="N162" s="13">
        <v>12755572</v>
      </c>
      <c r="O162" s="13">
        <v>208523</v>
      </c>
      <c r="P162" s="25">
        <v>508171.2</v>
      </c>
      <c r="Q162" s="26">
        <v>7814712</v>
      </c>
      <c r="R162" s="26">
        <v>3406</v>
      </c>
      <c r="S162" s="27" t="s">
        <v>25</v>
      </c>
      <c r="T162" s="28" t="s">
        <v>25</v>
      </c>
      <c r="U162" s="28" t="s">
        <v>25</v>
      </c>
      <c r="V162" s="12">
        <v>3470054</v>
      </c>
      <c r="W162" s="11">
        <v>36297536</v>
      </c>
      <c r="X162" s="11">
        <v>1448325</v>
      </c>
    </row>
    <row r="163" spans="1:24" x14ac:dyDescent="0.35">
      <c r="A163" s="8">
        <v>2020</v>
      </c>
      <c r="B163" s="9">
        <v>3046</v>
      </c>
      <c r="C163" s="10" t="s">
        <v>107</v>
      </c>
      <c r="D163" s="8" t="s">
        <v>709</v>
      </c>
      <c r="E163" s="10" t="s">
        <v>710</v>
      </c>
      <c r="F163" s="8" t="s">
        <v>711</v>
      </c>
      <c r="G163" s="10" t="s">
        <v>24</v>
      </c>
      <c r="H163" s="10" t="s">
        <v>722</v>
      </c>
      <c r="I163" s="10" t="s">
        <v>108</v>
      </c>
      <c r="J163" s="12">
        <v>243009.6</v>
      </c>
      <c r="K163" s="11">
        <v>2017699</v>
      </c>
      <c r="L163" s="11">
        <v>138974</v>
      </c>
      <c r="M163" s="14">
        <v>162876.6</v>
      </c>
      <c r="N163" s="13">
        <v>1634002</v>
      </c>
      <c r="O163" s="13">
        <v>31992</v>
      </c>
      <c r="P163" s="25">
        <v>139009.5</v>
      </c>
      <c r="Q163" s="26">
        <v>2304647</v>
      </c>
      <c r="R163" s="26">
        <v>594</v>
      </c>
      <c r="S163" s="27" t="s">
        <v>25</v>
      </c>
      <c r="T163" s="28" t="s">
        <v>25</v>
      </c>
      <c r="U163" s="28" t="s">
        <v>25</v>
      </c>
      <c r="V163" s="12">
        <v>544895.69999999995</v>
      </c>
      <c r="W163" s="11">
        <v>5956348</v>
      </c>
      <c r="X163" s="11">
        <v>171560</v>
      </c>
    </row>
    <row r="164" spans="1:24" x14ac:dyDescent="0.35">
      <c r="A164" s="8">
        <v>2020</v>
      </c>
      <c r="B164" s="9">
        <v>3075</v>
      </c>
      <c r="C164" s="10" t="s">
        <v>819</v>
      </c>
      <c r="D164" s="8" t="s">
        <v>709</v>
      </c>
      <c r="E164" s="10" t="s">
        <v>710</v>
      </c>
      <c r="F164" s="8" t="s">
        <v>711</v>
      </c>
      <c r="G164" s="10" t="s">
        <v>567</v>
      </c>
      <c r="H164" s="10" t="s">
        <v>712</v>
      </c>
      <c r="I164" s="10" t="s">
        <v>566</v>
      </c>
      <c r="J164" s="12">
        <v>17841</v>
      </c>
      <c r="K164" s="11">
        <v>170220</v>
      </c>
      <c r="L164" s="11">
        <v>12150</v>
      </c>
      <c r="M164" s="14">
        <v>10235</v>
      </c>
      <c r="N164" s="13">
        <v>92485</v>
      </c>
      <c r="O164" s="13">
        <v>3506</v>
      </c>
      <c r="P164" s="25">
        <v>8219</v>
      </c>
      <c r="Q164" s="26">
        <v>181652</v>
      </c>
      <c r="R164" s="26">
        <v>2</v>
      </c>
      <c r="S164" s="27">
        <v>0</v>
      </c>
      <c r="T164" s="28">
        <v>0</v>
      </c>
      <c r="U164" s="28">
        <v>0</v>
      </c>
      <c r="V164" s="12">
        <v>36295</v>
      </c>
      <c r="W164" s="11">
        <v>444357</v>
      </c>
      <c r="X164" s="11">
        <v>15658</v>
      </c>
    </row>
    <row r="165" spans="1:24" x14ac:dyDescent="0.35">
      <c r="A165" s="8">
        <v>2020</v>
      </c>
      <c r="B165" s="9">
        <v>3081</v>
      </c>
      <c r="C165" s="10" t="s">
        <v>820</v>
      </c>
      <c r="D165" s="8" t="s">
        <v>709</v>
      </c>
      <c r="E165" s="10" t="s">
        <v>710</v>
      </c>
      <c r="F165" s="8" t="s">
        <v>711</v>
      </c>
      <c r="G165" s="10" t="s">
        <v>38</v>
      </c>
      <c r="H165" s="10" t="s">
        <v>714</v>
      </c>
      <c r="I165" s="10" t="s">
        <v>30</v>
      </c>
      <c r="J165" s="12">
        <v>82079</v>
      </c>
      <c r="K165" s="11">
        <v>677457</v>
      </c>
      <c r="L165" s="11">
        <v>49511</v>
      </c>
      <c r="M165" s="14">
        <v>15082</v>
      </c>
      <c r="N165" s="13">
        <v>126250</v>
      </c>
      <c r="O165" s="13">
        <v>2913</v>
      </c>
      <c r="P165" s="25">
        <v>15631</v>
      </c>
      <c r="Q165" s="26">
        <v>251787</v>
      </c>
      <c r="R165" s="26">
        <v>36</v>
      </c>
      <c r="S165" s="27" t="s">
        <v>25</v>
      </c>
      <c r="T165" s="28" t="s">
        <v>25</v>
      </c>
      <c r="U165" s="28" t="s">
        <v>25</v>
      </c>
      <c r="V165" s="12">
        <v>112792</v>
      </c>
      <c r="W165" s="11">
        <v>1055494</v>
      </c>
      <c r="X165" s="11">
        <v>52460</v>
      </c>
    </row>
    <row r="166" spans="1:24" x14ac:dyDescent="0.35">
      <c r="A166" s="8">
        <v>2020</v>
      </c>
      <c r="B166" s="9">
        <v>3093</v>
      </c>
      <c r="C166" s="10" t="s">
        <v>821</v>
      </c>
      <c r="D166" s="8" t="s">
        <v>709</v>
      </c>
      <c r="E166" s="10" t="s">
        <v>710</v>
      </c>
      <c r="F166" s="8" t="s">
        <v>711</v>
      </c>
      <c r="G166" s="10" t="s">
        <v>51</v>
      </c>
      <c r="H166" s="10" t="s">
        <v>714</v>
      </c>
      <c r="I166" s="10" t="s">
        <v>54</v>
      </c>
      <c r="J166" s="12">
        <v>120059</v>
      </c>
      <c r="K166" s="11">
        <v>1243015</v>
      </c>
      <c r="L166" s="11">
        <v>86688</v>
      </c>
      <c r="M166" s="14">
        <v>29556</v>
      </c>
      <c r="N166" s="13">
        <v>349940</v>
      </c>
      <c r="O166" s="13">
        <v>6043</v>
      </c>
      <c r="P166" s="25">
        <v>20564</v>
      </c>
      <c r="Q166" s="26">
        <v>343888</v>
      </c>
      <c r="R166" s="26">
        <v>45</v>
      </c>
      <c r="S166" s="27">
        <v>0</v>
      </c>
      <c r="T166" s="28">
        <v>0</v>
      </c>
      <c r="U166" s="28">
        <v>0</v>
      </c>
      <c r="V166" s="12">
        <v>170179</v>
      </c>
      <c r="W166" s="11">
        <v>1936843</v>
      </c>
      <c r="X166" s="11">
        <v>92776</v>
      </c>
    </row>
    <row r="167" spans="1:24" x14ac:dyDescent="0.35">
      <c r="A167" s="8">
        <v>2020</v>
      </c>
      <c r="B167" s="9">
        <v>3093</v>
      </c>
      <c r="C167" s="10" t="s">
        <v>821</v>
      </c>
      <c r="D167" s="8" t="s">
        <v>709</v>
      </c>
      <c r="E167" s="10" t="s">
        <v>710</v>
      </c>
      <c r="F167" s="8" t="s">
        <v>711</v>
      </c>
      <c r="G167" s="10" t="s">
        <v>53</v>
      </c>
      <c r="H167" s="10" t="s">
        <v>714</v>
      </c>
      <c r="I167" s="10" t="s">
        <v>54</v>
      </c>
      <c r="J167" s="12">
        <v>12265</v>
      </c>
      <c r="K167" s="11">
        <v>121985</v>
      </c>
      <c r="L167" s="11">
        <v>11472</v>
      </c>
      <c r="M167" s="14">
        <v>1963</v>
      </c>
      <c r="N167" s="13">
        <v>21379</v>
      </c>
      <c r="O167" s="13">
        <v>867</v>
      </c>
      <c r="P167" s="25">
        <v>0</v>
      </c>
      <c r="Q167" s="26">
        <v>0</v>
      </c>
      <c r="R167" s="26">
        <v>0</v>
      </c>
      <c r="S167" s="27">
        <v>0</v>
      </c>
      <c r="T167" s="28">
        <v>0</v>
      </c>
      <c r="U167" s="28">
        <v>0</v>
      </c>
      <c r="V167" s="12">
        <v>14228</v>
      </c>
      <c r="W167" s="11">
        <v>143364</v>
      </c>
      <c r="X167" s="11">
        <v>12339</v>
      </c>
    </row>
    <row r="168" spans="1:24" x14ac:dyDescent="0.35">
      <c r="A168" s="8">
        <v>2020</v>
      </c>
      <c r="B168" s="9">
        <v>3107</v>
      </c>
      <c r="C168" s="10" t="s">
        <v>109</v>
      </c>
      <c r="D168" s="8" t="s">
        <v>709</v>
      </c>
      <c r="E168" s="10" t="s">
        <v>710</v>
      </c>
      <c r="F168" s="8" t="s">
        <v>711</v>
      </c>
      <c r="G168" s="10" t="s">
        <v>87</v>
      </c>
      <c r="H168" s="10" t="s">
        <v>714</v>
      </c>
      <c r="I168" s="10" t="s">
        <v>108</v>
      </c>
      <c r="J168" s="12">
        <v>51863.9</v>
      </c>
      <c r="K168" s="11">
        <v>447811</v>
      </c>
      <c r="L168" s="11">
        <v>37251</v>
      </c>
      <c r="M168" s="14">
        <v>13324.4</v>
      </c>
      <c r="N168" s="13">
        <v>131246</v>
      </c>
      <c r="O168" s="13">
        <v>4111</v>
      </c>
      <c r="P168" s="25" t="s">
        <v>25</v>
      </c>
      <c r="Q168" s="26" t="s">
        <v>25</v>
      </c>
      <c r="R168" s="26" t="s">
        <v>25</v>
      </c>
      <c r="S168" s="27" t="s">
        <v>25</v>
      </c>
      <c r="T168" s="28" t="s">
        <v>25</v>
      </c>
      <c r="U168" s="28" t="s">
        <v>25</v>
      </c>
      <c r="V168" s="12">
        <v>65188.3</v>
      </c>
      <c r="W168" s="11">
        <v>579057</v>
      </c>
      <c r="X168" s="11">
        <v>41362</v>
      </c>
    </row>
    <row r="169" spans="1:24" x14ac:dyDescent="0.35">
      <c r="A169" s="8">
        <v>2020</v>
      </c>
      <c r="B169" s="9">
        <v>3108</v>
      </c>
      <c r="C169" s="10" t="s">
        <v>111</v>
      </c>
      <c r="D169" s="8" t="s">
        <v>709</v>
      </c>
      <c r="E169" s="10" t="s">
        <v>710</v>
      </c>
      <c r="F169" s="8" t="s">
        <v>711</v>
      </c>
      <c r="G169" s="10" t="s">
        <v>38</v>
      </c>
      <c r="H169" s="10" t="s">
        <v>712</v>
      </c>
      <c r="I169" s="10" t="s">
        <v>30</v>
      </c>
      <c r="J169" s="12">
        <v>9262.9</v>
      </c>
      <c r="K169" s="11">
        <v>82239</v>
      </c>
      <c r="L169" s="11">
        <v>6461</v>
      </c>
      <c r="M169" s="14">
        <v>22567.8</v>
      </c>
      <c r="N169" s="13">
        <v>214193</v>
      </c>
      <c r="O169" s="13">
        <v>1516</v>
      </c>
      <c r="P169" s="25">
        <v>14358.7</v>
      </c>
      <c r="Q169" s="26">
        <v>259937</v>
      </c>
      <c r="R169" s="26">
        <v>5</v>
      </c>
      <c r="S169" s="27" t="s">
        <v>25</v>
      </c>
      <c r="T169" s="28" t="s">
        <v>25</v>
      </c>
      <c r="U169" s="28" t="s">
        <v>25</v>
      </c>
      <c r="V169" s="12">
        <v>46189.4</v>
      </c>
      <c r="W169" s="11">
        <v>556369</v>
      </c>
      <c r="X169" s="11">
        <v>7982</v>
      </c>
    </row>
    <row r="170" spans="1:24" x14ac:dyDescent="0.35">
      <c r="A170" s="8">
        <v>2020</v>
      </c>
      <c r="B170" s="9">
        <v>3113</v>
      </c>
      <c r="C170" s="10" t="s">
        <v>822</v>
      </c>
      <c r="D170" s="8" t="s">
        <v>709</v>
      </c>
      <c r="E170" s="10" t="s">
        <v>710</v>
      </c>
      <c r="F170" s="8" t="s">
        <v>711</v>
      </c>
      <c r="G170" s="10" t="s">
        <v>53</v>
      </c>
      <c r="H170" s="10" t="s">
        <v>712</v>
      </c>
      <c r="I170" s="10" t="s">
        <v>54</v>
      </c>
      <c r="J170" s="12">
        <v>8837</v>
      </c>
      <c r="K170" s="11">
        <v>76420</v>
      </c>
      <c r="L170" s="11">
        <v>6792</v>
      </c>
      <c r="M170" s="14">
        <v>6075</v>
      </c>
      <c r="N170" s="13">
        <v>62859</v>
      </c>
      <c r="O170" s="13">
        <v>1090</v>
      </c>
      <c r="P170" s="25">
        <v>10617</v>
      </c>
      <c r="Q170" s="26">
        <v>144543</v>
      </c>
      <c r="R170" s="26">
        <v>27</v>
      </c>
      <c r="S170" s="27">
        <v>0</v>
      </c>
      <c r="T170" s="28" t="s">
        <v>25</v>
      </c>
      <c r="U170" s="28" t="s">
        <v>25</v>
      </c>
      <c r="V170" s="12">
        <v>25529</v>
      </c>
      <c r="W170" s="11">
        <v>283822</v>
      </c>
      <c r="X170" s="11">
        <v>7909</v>
      </c>
    </row>
    <row r="171" spans="1:24" x14ac:dyDescent="0.35">
      <c r="A171" s="8">
        <v>2020</v>
      </c>
      <c r="B171" s="9">
        <v>3203</v>
      </c>
      <c r="C171" s="10" t="s">
        <v>112</v>
      </c>
      <c r="D171" s="8" t="s">
        <v>709</v>
      </c>
      <c r="E171" s="10" t="s">
        <v>710</v>
      </c>
      <c r="F171" s="8" t="s">
        <v>711</v>
      </c>
      <c r="G171" s="10" t="s">
        <v>40</v>
      </c>
      <c r="H171" s="10" t="s">
        <v>712</v>
      </c>
      <c r="I171" s="10" t="s">
        <v>36</v>
      </c>
      <c r="J171" s="12">
        <v>16256.3</v>
      </c>
      <c r="K171" s="11">
        <v>172296</v>
      </c>
      <c r="L171" s="11">
        <v>17212</v>
      </c>
      <c r="M171" s="14">
        <v>15535.4</v>
      </c>
      <c r="N171" s="13">
        <v>226378</v>
      </c>
      <c r="O171" s="13">
        <v>2167</v>
      </c>
      <c r="P171" s="25">
        <v>4668</v>
      </c>
      <c r="Q171" s="26">
        <v>68220</v>
      </c>
      <c r="R171" s="26">
        <v>251</v>
      </c>
      <c r="S171" s="27" t="s">
        <v>25</v>
      </c>
      <c r="T171" s="28" t="s">
        <v>25</v>
      </c>
      <c r="U171" s="28" t="s">
        <v>25</v>
      </c>
      <c r="V171" s="12">
        <v>36459.699999999997</v>
      </c>
      <c r="W171" s="11">
        <v>466894</v>
      </c>
      <c r="X171" s="11">
        <v>19630</v>
      </c>
    </row>
    <row r="172" spans="1:24" x14ac:dyDescent="0.35">
      <c r="A172" s="8">
        <v>2020</v>
      </c>
      <c r="B172" s="9">
        <v>3205</v>
      </c>
      <c r="C172" s="10" t="s">
        <v>113</v>
      </c>
      <c r="D172" s="8" t="s">
        <v>709</v>
      </c>
      <c r="E172" s="10" t="s">
        <v>710</v>
      </c>
      <c r="F172" s="8" t="s">
        <v>711</v>
      </c>
      <c r="G172" s="10" t="s">
        <v>114</v>
      </c>
      <c r="H172" s="10" t="s">
        <v>773</v>
      </c>
      <c r="I172" s="10" t="s">
        <v>54</v>
      </c>
      <c r="J172" s="12">
        <v>8461</v>
      </c>
      <c r="K172" s="11">
        <v>102702</v>
      </c>
      <c r="L172" s="11">
        <v>5506</v>
      </c>
      <c r="M172" s="14">
        <v>9744</v>
      </c>
      <c r="N172" s="13">
        <v>132422</v>
      </c>
      <c r="O172" s="13">
        <v>729</v>
      </c>
      <c r="P172" s="25">
        <v>5037</v>
      </c>
      <c r="Q172" s="26">
        <v>43952</v>
      </c>
      <c r="R172" s="26">
        <v>1240</v>
      </c>
      <c r="S172" s="27" t="s">
        <v>25</v>
      </c>
      <c r="T172" s="28" t="s">
        <v>25</v>
      </c>
      <c r="U172" s="28" t="s">
        <v>25</v>
      </c>
      <c r="V172" s="12">
        <v>23242</v>
      </c>
      <c r="W172" s="11">
        <v>279076</v>
      </c>
      <c r="X172" s="11">
        <v>7475</v>
      </c>
    </row>
    <row r="173" spans="1:24" x14ac:dyDescent="0.35">
      <c r="A173" s="8">
        <v>2020</v>
      </c>
      <c r="B173" s="9">
        <v>3208</v>
      </c>
      <c r="C173" s="10" t="s">
        <v>823</v>
      </c>
      <c r="D173" s="8" t="s">
        <v>709</v>
      </c>
      <c r="E173" s="10" t="s">
        <v>710</v>
      </c>
      <c r="F173" s="8" t="s">
        <v>711</v>
      </c>
      <c r="G173" s="10" t="s">
        <v>66</v>
      </c>
      <c r="H173" s="10" t="s">
        <v>712</v>
      </c>
      <c r="I173" s="10" t="s">
        <v>36</v>
      </c>
      <c r="J173" s="12">
        <v>5618.2</v>
      </c>
      <c r="K173" s="11">
        <v>47865</v>
      </c>
      <c r="L173" s="11">
        <v>5677</v>
      </c>
      <c r="M173" s="14">
        <v>4813.6000000000004</v>
      </c>
      <c r="N173" s="13">
        <v>46964</v>
      </c>
      <c r="O173" s="13">
        <v>932</v>
      </c>
      <c r="P173" s="25">
        <v>884.8</v>
      </c>
      <c r="Q173" s="26">
        <v>12067</v>
      </c>
      <c r="R173" s="26">
        <v>1</v>
      </c>
      <c r="S173" s="27">
        <v>0</v>
      </c>
      <c r="T173" s="28">
        <v>0</v>
      </c>
      <c r="U173" s="28">
        <v>0</v>
      </c>
      <c r="V173" s="12">
        <v>11316.6</v>
      </c>
      <c r="W173" s="11">
        <v>106896</v>
      </c>
      <c r="X173" s="11">
        <v>6610</v>
      </c>
    </row>
    <row r="174" spans="1:24" x14ac:dyDescent="0.35">
      <c r="A174" s="8">
        <v>2020</v>
      </c>
      <c r="B174" s="9">
        <v>3216</v>
      </c>
      <c r="C174" s="10" t="s">
        <v>824</v>
      </c>
      <c r="D174" s="8" t="s">
        <v>709</v>
      </c>
      <c r="E174" s="10" t="s">
        <v>710</v>
      </c>
      <c r="F174" s="8" t="s">
        <v>711</v>
      </c>
      <c r="G174" s="10" t="s">
        <v>143</v>
      </c>
      <c r="H174" s="10" t="s">
        <v>712</v>
      </c>
      <c r="I174" s="10" t="s">
        <v>45</v>
      </c>
      <c r="J174" s="12">
        <v>9590</v>
      </c>
      <c r="K174" s="11">
        <v>81840</v>
      </c>
      <c r="L174" s="11">
        <v>7008</v>
      </c>
      <c r="M174" s="14">
        <v>7256</v>
      </c>
      <c r="N174" s="13">
        <v>61959</v>
      </c>
      <c r="O174" s="13">
        <v>884</v>
      </c>
      <c r="P174" s="25">
        <v>7538</v>
      </c>
      <c r="Q174" s="26">
        <v>96169</v>
      </c>
      <c r="R174" s="26">
        <v>14</v>
      </c>
      <c r="S174" s="27" t="s">
        <v>25</v>
      </c>
      <c r="T174" s="28" t="s">
        <v>25</v>
      </c>
      <c r="U174" s="28" t="s">
        <v>25</v>
      </c>
      <c r="V174" s="12">
        <v>24384</v>
      </c>
      <c r="W174" s="11">
        <v>239968</v>
      </c>
      <c r="X174" s="11">
        <v>7906</v>
      </c>
    </row>
    <row r="175" spans="1:24" x14ac:dyDescent="0.35">
      <c r="A175" s="8">
        <v>2020</v>
      </c>
      <c r="B175" s="9">
        <v>3222</v>
      </c>
      <c r="C175" s="10" t="s">
        <v>825</v>
      </c>
      <c r="D175" s="8" t="s">
        <v>709</v>
      </c>
      <c r="E175" s="10" t="s">
        <v>710</v>
      </c>
      <c r="F175" s="8" t="s">
        <v>711</v>
      </c>
      <c r="G175" s="10" t="s">
        <v>27</v>
      </c>
      <c r="H175" s="10" t="s">
        <v>714</v>
      </c>
      <c r="I175" s="10" t="s">
        <v>28</v>
      </c>
      <c r="J175" s="12">
        <v>79047</v>
      </c>
      <c r="K175" s="11">
        <v>586104</v>
      </c>
      <c r="L175" s="11">
        <v>42043</v>
      </c>
      <c r="M175" s="14">
        <v>9777</v>
      </c>
      <c r="N175" s="13">
        <v>82634</v>
      </c>
      <c r="O175" s="13">
        <v>1913</v>
      </c>
      <c r="P175" s="25">
        <v>1300</v>
      </c>
      <c r="Q175" s="26">
        <v>14960</v>
      </c>
      <c r="R175" s="26">
        <v>3</v>
      </c>
      <c r="S175" s="27" t="s">
        <v>25</v>
      </c>
      <c r="T175" s="28" t="s">
        <v>25</v>
      </c>
      <c r="U175" s="28" t="s">
        <v>25</v>
      </c>
      <c r="V175" s="12">
        <v>90124</v>
      </c>
      <c r="W175" s="11">
        <v>683698</v>
      </c>
      <c r="X175" s="11">
        <v>43959</v>
      </c>
    </row>
    <row r="176" spans="1:24" x14ac:dyDescent="0.35">
      <c r="A176" s="8">
        <v>2020</v>
      </c>
      <c r="B176" s="9">
        <v>3226</v>
      </c>
      <c r="C176" s="10" t="s">
        <v>826</v>
      </c>
      <c r="D176" s="8" t="s">
        <v>709</v>
      </c>
      <c r="E176" s="10" t="s">
        <v>710</v>
      </c>
      <c r="F176" s="8" t="s">
        <v>711</v>
      </c>
      <c r="G176" s="10" t="s">
        <v>174</v>
      </c>
      <c r="H176" s="10" t="s">
        <v>714</v>
      </c>
      <c r="I176" s="10" t="s">
        <v>85</v>
      </c>
      <c r="J176" s="12">
        <v>33078.400000000001</v>
      </c>
      <c r="K176" s="11">
        <v>321079</v>
      </c>
      <c r="L176" s="11">
        <v>17846</v>
      </c>
      <c r="M176" s="14">
        <v>19387.8</v>
      </c>
      <c r="N176" s="13">
        <v>181547</v>
      </c>
      <c r="O176" s="13">
        <v>4464</v>
      </c>
      <c r="P176" s="25">
        <v>1343.6</v>
      </c>
      <c r="Q176" s="26">
        <v>11990</v>
      </c>
      <c r="R176" s="26">
        <v>9</v>
      </c>
      <c r="S176" s="27" t="s">
        <v>25</v>
      </c>
      <c r="T176" s="28" t="s">
        <v>25</v>
      </c>
      <c r="U176" s="28" t="s">
        <v>25</v>
      </c>
      <c r="V176" s="12">
        <v>53809.8</v>
      </c>
      <c r="W176" s="11">
        <v>514616</v>
      </c>
      <c r="X176" s="11">
        <v>22319</v>
      </c>
    </row>
    <row r="177" spans="1:24" x14ac:dyDescent="0.35">
      <c r="A177" s="8">
        <v>2020</v>
      </c>
      <c r="B177" s="9">
        <v>3236</v>
      </c>
      <c r="C177" s="10" t="s">
        <v>827</v>
      </c>
      <c r="D177" s="8" t="s">
        <v>709</v>
      </c>
      <c r="E177" s="10" t="s">
        <v>710</v>
      </c>
      <c r="F177" s="8" t="s">
        <v>711</v>
      </c>
      <c r="G177" s="10" t="s">
        <v>98</v>
      </c>
      <c r="H177" s="10" t="s">
        <v>714</v>
      </c>
      <c r="I177" s="10" t="s">
        <v>99</v>
      </c>
      <c r="J177" s="12">
        <v>14029.3</v>
      </c>
      <c r="K177" s="11">
        <v>117647</v>
      </c>
      <c r="L177" s="11">
        <v>6386</v>
      </c>
      <c r="M177" s="14">
        <v>3084.3</v>
      </c>
      <c r="N177" s="13">
        <v>27874</v>
      </c>
      <c r="O177" s="13">
        <v>659</v>
      </c>
      <c r="P177" s="25">
        <v>14985.7</v>
      </c>
      <c r="Q177" s="26">
        <v>187785</v>
      </c>
      <c r="R177" s="26">
        <v>172</v>
      </c>
      <c r="S177" s="27">
        <v>0</v>
      </c>
      <c r="T177" s="28">
        <v>0</v>
      </c>
      <c r="U177" s="28">
        <v>0</v>
      </c>
      <c r="V177" s="12">
        <v>32099.3</v>
      </c>
      <c r="W177" s="11">
        <v>333306</v>
      </c>
      <c r="X177" s="11">
        <v>7217</v>
      </c>
    </row>
    <row r="178" spans="1:24" x14ac:dyDescent="0.35">
      <c r="A178" s="8">
        <v>2020</v>
      </c>
      <c r="B178" s="9">
        <v>3240</v>
      </c>
      <c r="C178" s="10" t="s">
        <v>115</v>
      </c>
      <c r="D178" s="8" t="s">
        <v>709</v>
      </c>
      <c r="E178" s="10" t="s">
        <v>710</v>
      </c>
      <c r="F178" s="8" t="s">
        <v>711</v>
      </c>
      <c r="G178" s="10" t="s">
        <v>116</v>
      </c>
      <c r="H178" s="10" t="s">
        <v>714</v>
      </c>
      <c r="I178" s="10" t="s">
        <v>75</v>
      </c>
      <c r="J178" s="12">
        <v>47550</v>
      </c>
      <c r="K178" s="11">
        <v>520518</v>
      </c>
      <c r="L178" s="11">
        <v>31588</v>
      </c>
      <c r="M178" s="14">
        <v>9998</v>
      </c>
      <c r="N178" s="13">
        <v>124072</v>
      </c>
      <c r="O178" s="13">
        <v>2959</v>
      </c>
      <c r="P178" s="25">
        <v>7271</v>
      </c>
      <c r="Q178" s="26">
        <v>108907</v>
      </c>
      <c r="R178" s="26">
        <v>1112</v>
      </c>
      <c r="S178" s="27" t="s">
        <v>25</v>
      </c>
      <c r="T178" s="28" t="s">
        <v>25</v>
      </c>
      <c r="U178" s="28" t="s">
        <v>25</v>
      </c>
      <c r="V178" s="12">
        <v>64819</v>
      </c>
      <c r="W178" s="11">
        <v>753497</v>
      </c>
      <c r="X178" s="11">
        <v>35659</v>
      </c>
    </row>
    <row r="179" spans="1:24" x14ac:dyDescent="0.35">
      <c r="A179" s="8">
        <v>2020</v>
      </c>
      <c r="B179" s="9">
        <v>3245</v>
      </c>
      <c r="C179" s="10" t="s">
        <v>117</v>
      </c>
      <c r="D179" s="8" t="s">
        <v>709</v>
      </c>
      <c r="E179" s="10" t="s">
        <v>710</v>
      </c>
      <c r="F179" s="8" t="s">
        <v>711</v>
      </c>
      <c r="G179" s="10" t="s">
        <v>118</v>
      </c>
      <c r="H179" s="10" t="s">
        <v>714</v>
      </c>
      <c r="I179" s="10" t="s">
        <v>119</v>
      </c>
      <c r="J179" s="12">
        <v>47703.5</v>
      </c>
      <c r="K179" s="11">
        <v>382845</v>
      </c>
      <c r="L179" s="11">
        <v>30664</v>
      </c>
      <c r="M179" s="14">
        <v>10301.299999999999</v>
      </c>
      <c r="N179" s="13">
        <v>87876</v>
      </c>
      <c r="O179" s="13">
        <v>2971</v>
      </c>
      <c r="P179" s="25">
        <v>5550.7</v>
      </c>
      <c r="Q179" s="26">
        <v>55945</v>
      </c>
      <c r="R179" s="26">
        <v>704</v>
      </c>
      <c r="S179" s="27" t="s">
        <v>25</v>
      </c>
      <c r="T179" s="28" t="s">
        <v>25</v>
      </c>
      <c r="U179" s="28" t="s">
        <v>25</v>
      </c>
      <c r="V179" s="12">
        <v>63555.5</v>
      </c>
      <c r="W179" s="11">
        <v>526666</v>
      </c>
      <c r="X179" s="11">
        <v>34339</v>
      </c>
    </row>
    <row r="180" spans="1:24" x14ac:dyDescent="0.35">
      <c r="A180" s="8">
        <v>2020</v>
      </c>
      <c r="B180" s="9">
        <v>3248</v>
      </c>
      <c r="C180" s="10" t="s">
        <v>120</v>
      </c>
      <c r="D180" s="8" t="s">
        <v>709</v>
      </c>
      <c r="E180" s="10" t="s">
        <v>710</v>
      </c>
      <c r="F180" s="8" t="s">
        <v>711</v>
      </c>
      <c r="G180" s="10" t="s">
        <v>38</v>
      </c>
      <c r="H180" s="10" t="s">
        <v>714</v>
      </c>
      <c r="I180" s="10" t="s">
        <v>30</v>
      </c>
      <c r="J180" s="12">
        <v>86028</v>
      </c>
      <c r="K180" s="11">
        <v>820697</v>
      </c>
      <c r="L180" s="11">
        <v>54770</v>
      </c>
      <c r="M180" s="14">
        <v>17742</v>
      </c>
      <c r="N180" s="13">
        <v>186416</v>
      </c>
      <c r="O180" s="13">
        <v>5690</v>
      </c>
      <c r="P180" s="25">
        <v>16009</v>
      </c>
      <c r="Q180" s="26">
        <v>251278</v>
      </c>
      <c r="R180" s="26">
        <v>95</v>
      </c>
      <c r="S180" s="27" t="s">
        <v>25</v>
      </c>
      <c r="T180" s="28" t="s">
        <v>25</v>
      </c>
      <c r="U180" s="28" t="s">
        <v>25</v>
      </c>
      <c r="V180" s="12">
        <v>119779</v>
      </c>
      <c r="W180" s="11">
        <v>1258391</v>
      </c>
      <c r="X180" s="11">
        <v>60555</v>
      </c>
    </row>
    <row r="181" spans="1:24" x14ac:dyDescent="0.35">
      <c r="A181" s="8">
        <v>2020</v>
      </c>
      <c r="B181" s="9">
        <v>3249</v>
      </c>
      <c r="C181" s="10" t="s">
        <v>121</v>
      </c>
      <c r="D181" s="8" t="s">
        <v>709</v>
      </c>
      <c r="E181" s="10" t="s">
        <v>710</v>
      </c>
      <c r="F181" s="8" t="s">
        <v>711</v>
      </c>
      <c r="G181" s="10" t="s">
        <v>122</v>
      </c>
      <c r="H181" s="10" t="s">
        <v>722</v>
      </c>
      <c r="I181" s="10" t="s">
        <v>123</v>
      </c>
      <c r="J181" s="12">
        <v>312226</v>
      </c>
      <c r="K181" s="11">
        <v>1776665</v>
      </c>
      <c r="L181" s="11">
        <v>211342</v>
      </c>
      <c r="M181" s="14">
        <v>97589</v>
      </c>
      <c r="N181" s="13">
        <v>737659</v>
      </c>
      <c r="O181" s="13">
        <v>32912</v>
      </c>
      <c r="P181" s="25">
        <v>6929</v>
      </c>
      <c r="Q181" s="26">
        <v>69771</v>
      </c>
      <c r="R181" s="26">
        <v>690</v>
      </c>
      <c r="S181" s="27" t="s">
        <v>25</v>
      </c>
      <c r="T181" s="28" t="s">
        <v>25</v>
      </c>
      <c r="U181" s="28" t="s">
        <v>25</v>
      </c>
      <c r="V181" s="12">
        <v>416744</v>
      </c>
      <c r="W181" s="11">
        <v>2584095</v>
      </c>
      <c r="X181" s="11">
        <v>244944</v>
      </c>
    </row>
    <row r="182" spans="1:24" x14ac:dyDescent="0.35">
      <c r="A182" s="8">
        <v>2020</v>
      </c>
      <c r="B182" s="9">
        <v>3249</v>
      </c>
      <c r="C182" s="10" t="s">
        <v>121</v>
      </c>
      <c r="D182" s="8" t="s">
        <v>751</v>
      </c>
      <c r="E182" s="10" t="s">
        <v>752</v>
      </c>
      <c r="F182" s="8" t="s">
        <v>711</v>
      </c>
      <c r="G182" s="10" t="s">
        <v>122</v>
      </c>
      <c r="H182" s="10" t="s">
        <v>722</v>
      </c>
      <c r="I182" s="10" t="s">
        <v>123</v>
      </c>
      <c r="J182" s="12">
        <v>52842</v>
      </c>
      <c r="K182" s="11">
        <v>437395</v>
      </c>
      <c r="L182" s="11">
        <v>52080</v>
      </c>
      <c r="M182" s="14">
        <v>55115</v>
      </c>
      <c r="N182" s="13">
        <v>1072472</v>
      </c>
      <c r="O182" s="13">
        <v>14442</v>
      </c>
      <c r="P182" s="25">
        <v>15948</v>
      </c>
      <c r="Q182" s="26">
        <v>819500</v>
      </c>
      <c r="R182" s="26">
        <v>318</v>
      </c>
      <c r="S182" s="27" t="s">
        <v>25</v>
      </c>
      <c r="T182" s="28" t="s">
        <v>25</v>
      </c>
      <c r="U182" s="28" t="s">
        <v>25</v>
      </c>
      <c r="V182" s="12">
        <v>123905</v>
      </c>
      <c r="W182" s="11">
        <v>2329367</v>
      </c>
      <c r="X182" s="11">
        <v>66840</v>
      </c>
    </row>
    <row r="183" spans="1:24" x14ac:dyDescent="0.35">
      <c r="A183" s="8">
        <v>2020</v>
      </c>
      <c r="B183" s="9">
        <v>3250</v>
      </c>
      <c r="C183" s="10" t="s">
        <v>828</v>
      </c>
      <c r="D183" s="8" t="s">
        <v>709</v>
      </c>
      <c r="E183" s="10" t="s">
        <v>710</v>
      </c>
      <c r="F183" s="8" t="s">
        <v>711</v>
      </c>
      <c r="G183" s="10" t="s">
        <v>87</v>
      </c>
      <c r="H183" s="10" t="s">
        <v>714</v>
      </c>
      <c r="I183" s="10" t="s">
        <v>108</v>
      </c>
      <c r="J183" s="12">
        <v>42720</v>
      </c>
      <c r="K183" s="11">
        <v>315788</v>
      </c>
      <c r="L183" s="11">
        <v>20989</v>
      </c>
      <c r="M183" s="14">
        <v>6404</v>
      </c>
      <c r="N183" s="13">
        <v>51695</v>
      </c>
      <c r="O183" s="13">
        <v>2391</v>
      </c>
      <c r="P183" s="25">
        <v>3635</v>
      </c>
      <c r="Q183" s="26">
        <v>47183</v>
      </c>
      <c r="R183" s="26">
        <v>14</v>
      </c>
      <c r="S183" s="27" t="s">
        <v>25</v>
      </c>
      <c r="T183" s="28" t="s">
        <v>25</v>
      </c>
      <c r="U183" s="28" t="s">
        <v>25</v>
      </c>
      <c r="V183" s="12">
        <v>52759</v>
      </c>
      <c r="W183" s="11">
        <v>414666</v>
      </c>
      <c r="X183" s="11">
        <v>23394</v>
      </c>
    </row>
    <row r="184" spans="1:24" x14ac:dyDescent="0.35">
      <c r="A184" s="8">
        <v>2020</v>
      </c>
      <c r="B184" s="9">
        <v>3264</v>
      </c>
      <c r="C184" s="10" t="s">
        <v>126</v>
      </c>
      <c r="D184" s="8" t="s">
        <v>709</v>
      </c>
      <c r="E184" s="10" t="s">
        <v>710</v>
      </c>
      <c r="F184" s="8" t="s">
        <v>711</v>
      </c>
      <c r="G184" s="10" t="s">
        <v>116</v>
      </c>
      <c r="H184" s="10" t="s">
        <v>773</v>
      </c>
      <c r="I184" s="10" t="s">
        <v>75</v>
      </c>
      <c r="J184" s="12">
        <v>43196</v>
      </c>
      <c r="K184" s="11">
        <v>433971</v>
      </c>
      <c r="L184" s="11">
        <v>34701</v>
      </c>
      <c r="M184" s="14">
        <v>15626</v>
      </c>
      <c r="N184" s="13">
        <v>179189</v>
      </c>
      <c r="O184" s="13">
        <v>5367</v>
      </c>
      <c r="P184" s="25">
        <v>32918</v>
      </c>
      <c r="Q184" s="26">
        <v>641267</v>
      </c>
      <c r="R184" s="26">
        <v>199</v>
      </c>
      <c r="S184" s="27" t="s">
        <v>25</v>
      </c>
      <c r="T184" s="28" t="s">
        <v>25</v>
      </c>
      <c r="U184" s="28" t="s">
        <v>25</v>
      </c>
      <c r="V184" s="12">
        <v>91740</v>
      </c>
      <c r="W184" s="11">
        <v>1254427</v>
      </c>
      <c r="X184" s="11">
        <v>40267</v>
      </c>
    </row>
    <row r="185" spans="1:24" x14ac:dyDescent="0.35">
      <c r="A185" s="8">
        <v>2020</v>
      </c>
      <c r="B185" s="9">
        <v>3265</v>
      </c>
      <c r="C185" s="10" t="s">
        <v>829</v>
      </c>
      <c r="D185" s="8" t="s">
        <v>709</v>
      </c>
      <c r="E185" s="10" t="s">
        <v>710</v>
      </c>
      <c r="F185" s="8" t="s">
        <v>711</v>
      </c>
      <c r="G185" s="10" t="s">
        <v>338</v>
      </c>
      <c r="H185" s="10" t="s">
        <v>722</v>
      </c>
      <c r="I185" s="10" t="s">
        <v>36</v>
      </c>
      <c r="J185" s="12">
        <v>402175</v>
      </c>
      <c r="K185" s="11">
        <v>3646445</v>
      </c>
      <c r="L185" s="11">
        <v>247357</v>
      </c>
      <c r="M185" s="14">
        <v>277924</v>
      </c>
      <c r="N185" s="13">
        <v>2689835</v>
      </c>
      <c r="O185" s="13">
        <v>42099</v>
      </c>
      <c r="P185" s="25">
        <v>134574</v>
      </c>
      <c r="Q185" s="26">
        <v>1922583</v>
      </c>
      <c r="R185" s="26">
        <v>565</v>
      </c>
      <c r="S185" s="27">
        <v>0</v>
      </c>
      <c r="T185" s="28">
        <v>0</v>
      </c>
      <c r="U185" s="28">
        <v>0</v>
      </c>
      <c r="V185" s="12">
        <v>814673</v>
      </c>
      <c r="W185" s="11">
        <v>8258863</v>
      </c>
      <c r="X185" s="11">
        <v>290021</v>
      </c>
    </row>
    <row r="186" spans="1:24" x14ac:dyDescent="0.35">
      <c r="A186" s="8">
        <v>2020</v>
      </c>
      <c r="B186" s="9">
        <v>3266</v>
      </c>
      <c r="C186" s="10" t="s">
        <v>830</v>
      </c>
      <c r="D186" s="8" t="s">
        <v>709</v>
      </c>
      <c r="E186" s="10" t="s">
        <v>710</v>
      </c>
      <c r="F186" s="8" t="s">
        <v>711</v>
      </c>
      <c r="G186" s="10" t="s">
        <v>671</v>
      </c>
      <c r="H186" s="10" t="s">
        <v>722</v>
      </c>
      <c r="I186" s="10" t="s">
        <v>95</v>
      </c>
      <c r="J186" s="12">
        <v>561478.6</v>
      </c>
      <c r="K186" s="11">
        <v>3456941</v>
      </c>
      <c r="L186" s="11">
        <v>495573</v>
      </c>
      <c r="M186" s="14">
        <v>154846</v>
      </c>
      <c r="N186" s="13">
        <v>1122468</v>
      </c>
      <c r="O186" s="13">
        <v>48251</v>
      </c>
      <c r="P186" s="25">
        <v>12721</v>
      </c>
      <c r="Q186" s="26">
        <v>92530</v>
      </c>
      <c r="R186" s="26">
        <v>1432</v>
      </c>
      <c r="S186" s="27">
        <v>0</v>
      </c>
      <c r="T186" s="28">
        <v>0</v>
      </c>
      <c r="U186" s="28">
        <v>0</v>
      </c>
      <c r="V186" s="12">
        <v>729045.6</v>
      </c>
      <c r="W186" s="11">
        <v>4671939</v>
      </c>
      <c r="X186" s="11">
        <v>545256</v>
      </c>
    </row>
    <row r="187" spans="1:24" x14ac:dyDescent="0.35">
      <c r="A187" s="8">
        <v>2020</v>
      </c>
      <c r="B187" s="9">
        <v>3266</v>
      </c>
      <c r="C187" s="10" t="s">
        <v>830</v>
      </c>
      <c r="D187" s="8" t="s">
        <v>751</v>
      </c>
      <c r="E187" s="10" t="s">
        <v>752</v>
      </c>
      <c r="F187" s="8" t="s">
        <v>711</v>
      </c>
      <c r="G187" s="10" t="s">
        <v>671</v>
      </c>
      <c r="H187" s="10" t="s">
        <v>722</v>
      </c>
      <c r="I187" s="10" t="s">
        <v>95</v>
      </c>
      <c r="J187" s="12">
        <v>39702</v>
      </c>
      <c r="K187" s="11">
        <v>442729</v>
      </c>
      <c r="L187" s="11">
        <v>61494</v>
      </c>
      <c r="M187" s="14">
        <v>92965.2</v>
      </c>
      <c r="N187" s="13">
        <v>1954211</v>
      </c>
      <c r="O187" s="13">
        <v>17706</v>
      </c>
      <c r="P187" s="25">
        <v>56459</v>
      </c>
      <c r="Q187" s="26">
        <v>1818585</v>
      </c>
      <c r="R187" s="26">
        <v>830</v>
      </c>
      <c r="S187" s="27">
        <v>0</v>
      </c>
      <c r="T187" s="28">
        <v>0</v>
      </c>
      <c r="U187" s="28">
        <v>0</v>
      </c>
      <c r="V187" s="12">
        <v>189126.2</v>
      </c>
      <c r="W187" s="11">
        <v>4215525</v>
      </c>
      <c r="X187" s="11">
        <v>80030</v>
      </c>
    </row>
    <row r="188" spans="1:24" x14ac:dyDescent="0.35">
      <c r="A188" s="8">
        <v>2020</v>
      </c>
      <c r="B188" s="9">
        <v>3268</v>
      </c>
      <c r="C188" s="10" t="s">
        <v>831</v>
      </c>
      <c r="D188" s="8" t="s">
        <v>709</v>
      </c>
      <c r="E188" s="10" t="s">
        <v>710</v>
      </c>
      <c r="F188" s="8" t="s">
        <v>711</v>
      </c>
      <c r="G188" s="10" t="s">
        <v>53</v>
      </c>
      <c r="H188" s="10" t="s">
        <v>714</v>
      </c>
      <c r="I188" s="10" t="s">
        <v>85</v>
      </c>
      <c r="J188" s="12">
        <v>19222</v>
      </c>
      <c r="K188" s="11">
        <v>182511</v>
      </c>
      <c r="L188" s="11">
        <v>10696</v>
      </c>
      <c r="M188" s="14">
        <v>2415</v>
      </c>
      <c r="N188" s="13">
        <v>22932</v>
      </c>
      <c r="O188" s="13">
        <v>342</v>
      </c>
      <c r="P188" s="25">
        <v>7482</v>
      </c>
      <c r="Q188" s="26">
        <v>119146</v>
      </c>
      <c r="R188" s="26">
        <v>2</v>
      </c>
      <c r="S188" s="27" t="s">
        <v>25</v>
      </c>
      <c r="T188" s="28" t="s">
        <v>25</v>
      </c>
      <c r="U188" s="28" t="s">
        <v>25</v>
      </c>
      <c r="V188" s="12">
        <v>29119</v>
      </c>
      <c r="W188" s="11">
        <v>324589</v>
      </c>
      <c r="X188" s="11">
        <v>11040</v>
      </c>
    </row>
    <row r="189" spans="1:24" x14ac:dyDescent="0.35">
      <c r="A189" s="8">
        <v>2020</v>
      </c>
      <c r="B189" s="9">
        <v>3273</v>
      </c>
      <c r="C189" s="10" t="s">
        <v>832</v>
      </c>
      <c r="D189" s="8" t="s">
        <v>709</v>
      </c>
      <c r="E189" s="10" t="s">
        <v>710</v>
      </c>
      <c r="F189" s="8" t="s">
        <v>711</v>
      </c>
      <c r="G189" s="10" t="s">
        <v>129</v>
      </c>
      <c r="H189" s="10" t="s">
        <v>714</v>
      </c>
      <c r="I189" s="10" t="s">
        <v>477</v>
      </c>
      <c r="J189" s="12">
        <v>20901</v>
      </c>
      <c r="K189" s="11">
        <v>120654</v>
      </c>
      <c r="L189" s="11">
        <v>16385</v>
      </c>
      <c r="M189" s="14">
        <v>9066</v>
      </c>
      <c r="N189" s="13">
        <v>44640</v>
      </c>
      <c r="O189" s="13">
        <v>1496</v>
      </c>
      <c r="P189" s="25">
        <v>6047</v>
      </c>
      <c r="Q189" s="26">
        <v>62718</v>
      </c>
      <c r="R189" s="26">
        <v>275</v>
      </c>
      <c r="S189" s="27" t="s">
        <v>25</v>
      </c>
      <c r="T189" s="28" t="s">
        <v>25</v>
      </c>
      <c r="U189" s="28" t="s">
        <v>25</v>
      </c>
      <c r="V189" s="12">
        <v>36014</v>
      </c>
      <c r="W189" s="11">
        <v>228012</v>
      </c>
      <c r="X189" s="11">
        <v>18156</v>
      </c>
    </row>
    <row r="190" spans="1:24" x14ac:dyDescent="0.35">
      <c r="A190" s="8">
        <v>2020</v>
      </c>
      <c r="B190" s="9">
        <v>3282</v>
      </c>
      <c r="C190" s="10" t="s">
        <v>833</v>
      </c>
      <c r="D190" s="8" t="s">
        <v>709</v>
      </c>
      <c r="E190" s="10" t="s">
        <v>710</v>
      </c>
      <c r="F190" s="8" t="s">
        <v>711</v>
      </c>
      <c r="G190" s="10" t="s">
        <v>59</v>
      </c>
      <c r="H190" s="10" t="s">
        <v>714</v>
      </c>
      <c r="I190" s="10" t="s">
        <v>60</v>
      </c>
      <c r="J190" s="12">
        <v>50544.800000000003</v>
      </c>
      <c r="K190" s="11">
        <v>453094</v>
      </c>
      <c r="L190" s="11">
        <v>35784</v>
      </c>
      <c r="M190" s="14">
        <v>8266.2000000000007</v>
      </c>
      <c r="N190" s="13">
        <v>80857</v>
      </c>
      <c r="O190" s="13">
        <v>3502</v>
      </c>
      <c r="P190" s="25">
        <v>10213</v>
      </c>
      <c r="Q190" s="26">
        <v>117725</v>
      </c>
      <c r="R190" s="26">
        <v>3716</v>
      </c>
      <c r="S190" s="27" t="s">
        <v>25</v>
      </c>
      <c r="T190" s="28" t="s">
        <v>25</v>
      </c>
      <c r="U190" s="28" t="s">
        <v>25</v>
      </c>
      <c r="V190" s="12">
        <v>69024</v>
      </c>
      <c r="W190" s="11">
        <v>651676</v>
      </c>
      <c r="X190" s="11">
        <v>43002</v>
      </c>
    </row>
    <row r="191" spans="1:24" x14ac:dyDescent="0.35">
      <c r="A191" s="8">
        <v>2020</v>
      </c>
      <c r="B191" s="9">
        <v>3287</v>
      </c>
      <c r="C191" s="10" t="s">
        <v>128</v>
      </c>
      <c r="D191" s="8" t="s">
        <v>709</v>
      </c>
      <c r="E191" s="10" t="s">
        <v>710</v>
      </c>
      <c r="F191" s="8" t="s">
        <v>711</v>
      </c>
      <c r="G191" s="10" t="s">
        <v>129</v>
      </c>
      <c r="H191" s="10" t="s">
        <v>714</v>
      </c>
      <c r="I191" s="10" t="s">
        <v>54</v>
      </c>
      <c r="J191" s="12">
        <v>6808.6</v>
      </c>
      <c r="K191" s="11">
        <v>84186</v>
      </c>
      <c r="L191" s="11">
        <v>5890</v>
      </c>
      <c r="M191" s="14">
        <v>5947.7</v>
      </c>
      <c r="N191" s="13">
        <v>50671</v>
      </c>
      <c r="O191" s="13">
        <v>4778</v>
      </c>
      <c r="P191" s="25">
        <v>42623.1</v>
      </c>
      <c r="Q191" s="26">
        <v>606358</v>
      </c>
      <c r="R191" s="26">
        <v>4229</v>
      </c>
      <c r="S191" s="27" t="s">
        <v>25</v>
      </c>
      <c r="T191" s="28" t="s">
        <v>25</v>
      </c>
      <c r="U191" s="28" t="s">
        <v>25</v>
      </c>
      <c r="V191" s="12">
        <v>55379.4</v>
      </c>
      <c r="W191" s="11">
        <v>741215</v>
      </c>
      <c r="X191" s="11">
        <v>14897</v>
      </c>
    </row>
    <row r="192" spans="1:24" x14ac:dyDescent="0.35">
      <c r="A192" s="8">
        <v>2020</v>
      </c>
      <c r="B192" s="9">
        <v>3291</v>
      </c>
      <c r="C192" s="10" t="s">
        <v>834</v>
      </c>
      <c r="D192" s="8" t="s">
        <v>709</v>
      </c>
      <c r="E192" s="10" t="s">
        <v>710</v>
      </c>
      <c r="F192" s="8" t="s">
        <v>711</v>
      </c>
      <c r="G192" s="10" t="s">
        <v>44</v>
      </c>
      <c r="H192" s="10" t="s">
        <v>714</v>
      </c>
      <c r="I192" s="10" t="s">
        <v>45</v>
      </c>
      <c r="J192" s="12">
        <v>66643</v>
      </c>
      <c r="K192" s="11">
        <v>479248</v>
      </c>
      <c r="L192" s="11">
        <v>33704</v>
      </c>
      <c r="M192" s="14">
        <v>12418</v>
      </c>
      <c r="N192" s="13">
        <v>97036</v>
      </c>
      <c r="O192" s="13">
        <v>4188</v>
      </c>
      <c r="P192" s="25">
        <v>9000</v>
      </c>
      <c r="Q192" s="26">
        <v>166867</v>
      </c>
      <c r="R192" s="26">
        <v>26</v>
      </c>
      <c r="S192" s="27" t="s">
        <v>25</v>
      </c>
      <c r="T192" s="28" t="s">
        <v>25</v>
      </c>
      <c r="U192" s="28" t="s">
        <v>25</v>
      </c>
      <c r="V192" s="12">
        <v>88061</v>
      </c>
      <c r="W192" s="11">
        <v>743151</v>
      </c>
      <c r="X192" s="11">
        <v>37918</v>
      </c>
    </row>
    <row r="193" spans="1:24" x14ac:dyDescent="0.35">
      <c r="A193" s="8">
        <v>2020</v>
      </c>
      <c r="B193" s="9">
        <v>3295</v>
      </c>
      <c r="C193" s="10" t="s">
        <v>131</v>
      </c>
      <c r="D193" s="8" t="s">
        <v>709</v>
      </c>
      <c r="E193" s="10" t="s">
        <v>710</v>
      </c>
      <c r="F193" s="8" t="s">
        <v>711</v>
      </c>
      <c r="G193" s="10" t="s">
        <v>74</v>
      </c>
      <c r="H193" s="10" t="s">
        <v>712</v>
      </c>
      <c r="I193" s="10" t="s">
        <v>75</v>
      </c>
      <c r="J193" s="12">
        <v>11542.4</v>
      </c>
      <c r="K193" s="11">
        <v>116779</v>
      </c>
      <c r="L193" s="11">
        <v>8842</v>
      </c>
      <c r="M193" s="14">
        <v>3627.5</v>
      </c>
      <c r="N193" s="13">
        <v>31090</v>
      </c>
      <c r="O193" s="13">
        <v>1492</v>
      </c>
      <c r="P193" s="25">
        <v>10195.799999999999</v>
      </c>
      <c r="Q193" s="26">
        <v>104601</v>
      </c>
      <c r="R193" s="26">
        <v>139</v>
      </c>
      <c r="S193" s="27" t="s">
        <v>25</v>
      </c>
      <c r="T193" s="28" t="s">
        <v>25</v>
      </c>
      <c r="U193" s="28" t="s">
        <v>25</v>
      </c>
      <c r="V193" s="12">
        <v>25365.7</v>
      </c>
      <c r="W193" s="11">
        <v>252470</v>
      </c>
      <c r="X193" s="11">
        <v>10473</v>
      </c>
    </row>
    <row r="194" spans="1:24" x14ac:dyDescent="0.35">
      <c r="A194" s="8">
        <v>2020</v>
      </c>
      <c r="B194" s="9">
        <v>3329</v>
      </c>
      <c r="C194" s="10" t="s">
        <v>835</v>
      </c>
      <c r="D194" s="8" t="s">
        <v>709</v>
      </c>
      <c r="E194" s="10" t="s">
        <v>710</v>
      </c>
      <c r="F194" s="8" t="s">
        <v>711</v>
      </c>
      <c r="G194" s="10" t="s">
        <v>197</v>
      </c>
      <c r="H194" s="10" t="s">
        <v>712</v>
      </c>
      <c r="I194" s="10" t="s">
        <v>45</v>
      </c>
      <c r="J194" s="12">
        <v>9417</v>
      </c>
      <c r="K194" s="11">
        <v>94659</v>
      </c>
      <c r="L194" s="11">
        <v>10315</v>
      </c>
      <c r="M194" s="14">
        <v>9955</v>
      </c>
      <c r="N194" s="13">
        <v>105498</v>
      </c>
      <c r="O194" s="13">
        <v>1921</v>
      </c>
      <c r="P194" s="25">
        <v>7507</v>
      </c>
      <c r="Q194" s="26">
        <v>98566</v>
      </c>
      <c r="R194" s="26">
        <v>23</v>
      </c>
      <c r="S194" s="27" t="s">
        <v>25</v>
      </c>
      <c r="T194" s="28" t="s">
        <v>25</v>
      </c>
      <c r="U194" s="28" t="s">
        <v>25</v>
      </c>
      <c r="V194" s="12">
        <v>26879</v>
      </c>
      <c r="W194" s="11">
        <v>298723</v>
      </c>
      <c r="X194" s="11">
        <v>12259</v>
      </c>
    </row>
    <row r="195" spans="1:24" x14ac:dyDescent="0.35">
      <c r="A195" s="8">
        <v>2020</v>
      </c>
      <c r="B195" s="9">
        <v>3355</v>
      </c>
      <c r="C195" s="10" t="s">
        <v>836</v>
      </c>
      <c r="D195" s="8" t="s">
        <v>709</v>
      </c>
      <c r="E195" s="10" t="s">
        <v>710</v>
      </c>
      <c r="F195" s="8" t="s">
        <v>711</v>
      </c>
      <c r="G195" s="10" t="s">
        <v>301</v>
      </c>
      <c r="H195" s="10" t="s">
        <v>712</v>
      </c>
      <c r="I195" s="10" t="s">
        <v>54</v>
      </c>
      <c r="J195" s="12">
        <v>4021</v>
      </c>
      <c r="K195" s="11">
        <v>43693</v>
      </c>
      <c r="L195" s="11">
        <v>4578</v>
      </c>
      <c r="M195" s="14">
        <v>3511</v>
      </c>
      <c r="N195" s="13">
        <v>41717</v>
      </c>
      <c r="O195" s="13">
        <v>938</v>
      </c>
      <c r="P195" s="25">
        <v>10904</v>
      </c>
      <c r="Q195" s="26">
        <v>194452</v>
      </c>
      <c r="R195" s="26">
        <v>94</v>
      </c>
      <c r="S195" s="27" t="s">
        <v>25</v>
      </c>
      <c r="T195" s="28" t="s">
        <v>25</v>
      </c>
      <c r="U195" s="28" t="s">
        <v>25</v>
      </c>
      <c r="V195" s="12">
        <v>18436</v>
      </c>
      <c r="W195" s="11">
        <v>279862</v>
      </c>
      <c r="X195" s="11">
        <v>5610</v>
      </c>
    </row>
    <row r="196" spans="1:24" x14ac:dyDescent="0.35">
      <c r="A196" s="8">
        <v>2020</v>
      </c>
      <c r="B196" s="9">
        <v>3400</v>
      </c>
      <c r="C196" s="10" t="s">
        <v>132</v>
      </c>
      <c r="D196" s="8" t="s">
        <v>709</v>
      </c>
      <c r="E196" s="10" t="s">
        <v>710</v>
      </c>
      <c r="F196" s="8" t="s">
        <v>711</v>
      </c>
      <c r="G196" s="10" t="s">
        <v>35</v>
      </c>
      <c r="H196" s="10" t="s">
        <v>712</v>
      </c>
      <c r="I196" s="10" t="s">
        <v>36</v>
      </c>
      <c r="J196" s="12">
        <v>11883.8</v>
      </c>
      <c r="K196" s="11">
        <v>82541</v>
      </c>
      <c r="L196" s="11">
        <v>9534</v>
      </c>
      <c r="M196" s="14">
        <v>18139.7</v>
      </c>
      <c r="N196" s="13">
        <v>176179</v>
      </c>
      <c r="O196" s="13">
        <v>981</v>
      </c>
      <c r="P196" s="25">
        <v>13443.4</v>
      </c>
      <c r="Q196" s="26">
        <v>125249</v>
      </c>
      <c r="R196" s="26">
        <v>103</v>
      </c>
      <c r="S196" s="27" t="s">
        <v>25</v>
      </c>
      <c r="T196" s="28" t="s">
        <v>25</v>
      </c>
      <c r="U196" s="28" t="s">
        <v>25</v>
      </c>
      <c r="V196" s="12">
        <v>43466.9</v>
      </c>
      <c r="W196" s="11">
        <v>383969</v>
      </c>
      <c r="X196" s="11">
        <v>10618</v>
      </c>
    </row>
    <row r="197" spans="1:24" x14ac:dyDescent="0.35">
      <c r="A197" s="8">
        <v>2020</v>
      </c>
      <c r="B197" s="9">
        <v>3408</v>
      </c>
      <c r="C197" s="10" t="s">
        <v>837</v>
      </c>
      <c r="D197" s="8" t="s">
        <v>709</v>
      </c>
      <c r="E197" s="10" t="s">
        <v>710</v>
      </c>
      <c r="F197" s="8" t="s">
        <v>711</v>
      </c>
      <c r="G197" s="10" t="s">
        <v>38</v>
      </c>
      <c r="H197" s="10" t="s">
        <v>712</v>
      </c>
      <c r="I197" s="10" t="s">
        <v>566</v>
      </c>
      <c r="J197" s="12">
        <v>14687</v>
      </c>
      <c r="K197" s="11">
        <v>136975</v>
      </c>
      <c r="L197" s="11">
        <v>9699</v>
      </c>
      <c r="M197" s="14">
        <v>5051</v>
      </c>
      <c r="N197" s="13">
        <v>42649</v>
      </c>
      <c r="O197" s="13">
        <v>1264</v>
      </c>
      <c r="P197" s="25">
        <v>444</v>
      </c>
      <c r="Q197" s="26">
        <v>5125</v>
      </c>
      <c r="R197" s="26">
        <v>1</v>
      </c>
      <c r="S197" s="27">
        <v>0</v>
      </c>
      <c r="T197" s="28">
        <v>0</v>
      </c>
      <c r="U197" s="28">
        <v>0</v>
      </c>
      <c r="V197" s="12">
        <v>20182</v>
      </c>
      <c r="W197" s="11">
        <v>184749</v>
      </c>
      <c r="X197" s="11">
        <v>10964</v>
      </c>
    </row>
    <row r="198" spans="1:24" x14ac:dyDescent="0.35">
      <c r="A198" s="8">
        <v>2020</v>
      </c>
      <c r="B198" s="9">
        <v>3408</v>
      </c>
      <c r="C198" s="10" t="s">
        <v>837</v>
      </c>
      <c r="D198" s="8" t="s">
        <v>709</v>
      </c>
      <c r="E198" s="10" t="s">
        <v>710</v>
      </c>
      <c r="F198" s="8" t="s">
        <v>711</v>
      </c>
      <c r="G198" s="10" t="s">
        <v>567</v>
      </c>
      <c r="H198" s="10" t="s">
        <v>712</v>
      </c>
      <c r="I198" s="10" t="s">
        <v>566</v>
      </c>
      <c r="J198" s="12">
        <v>220019</v>
      </c>
      <c r="K198" s="11">
        <v>2045571</v>
      </c>
      <c r="L198" s="11">
        <v>153354</v>
      </c>
      <c r="M198" s="14">
        <v>213548</v>
      </c>
      <c r="N198" s="13">
        <v>2041447</v>
      </c>
      <c r="O198" s="13">
        <v>25176</v>
      </c>
      <c r="P198" s="25">
        <v>63827</v>
      </c>
      <c r="Q198" s="26">
        <v>1098799</v>
      </c>
      <c r="R198" s="26">
        <v>65</v>
      </c>
      <c r="S198" s="27">
        <v>0</v>
      </c>
      <c r="T198" s="28">
        <v>0</v>
      </c>
      <c r="U198" s="28">
        <v>0</v>
      </c>
      <c r="V198" s="12">
        <v>497394</v>
      </c>
      <c r="W198" s="11">
        <v>5185817</v>
      </c>
      <c r="X198" s="11">
        <v>178595</v>
      </c>
    </row>
    <row r="199" spans="1:24" x14ac:dyDescent="0.35">
      <c r="A199" s="8">
        <v>2020</v>
      </c>
      <c r="B199" s="9">
        <v>3413</v>
      </c>
      <c r="C199" s="10" t="s">
        <v>133</v>
      </c>
      <c r="D199" s="8" t="s">
        <v>709</v>
      </c>
      <c r="E199" s="10" t="s">
        <v>710</v>
      </c>
      <c r="F199" s="8" t="s">
        <v>711</v>
      </c>
      <c r="G199" s="10" t="s">
        <v>74</v>
      </c>
      <c r="H199" s="10" t="s">
        <v>773</v>
      </c>
      <c r="I199" s="10" t="s">
        <v>134</v>
      </c>
      <c r="J199" s="12">
        <v>27122.7</v>
      </c>
      <c r="K199" s="11">
        <v>843862</v>
      </c>
      <c r="L199" s="11">
        <v>39781</v>
      </c>
      <c r="M199" s="14">
        <v>15936.9</v>
      </c>
      <c r="N199" s="13">
        <v>449584</v>
      </c>
      <c r="O199" s="13">
        <v>6474</v>
      </c>
      <c r="P199" s="25">
        <v>23302.799999999999</v>
      </c>
      <c r="Q199" s="26">
        <v>645775</v>
      </c>
      <c r="R199" s="26">
        <v>1482</v>
      </c>
      <c r="S199" s="27" t="s">
        <v>25</v>
      </c>
      <c r="T199" s="28" t="s">
        <v>25</v>
      </c>
      <c r="U199" s="28" t="s">
        <v>25</v>
      </c>
      <c r="V199" s="12">
        <v>66362.399999999994</v>
      </c>
      <c r="W199" s="11">
        <v>1939221</v>
      </c>
      <c r="X199" s="11">
        <v>47737</v>
      </c>
    </row>
    <row r="200" spans="1:24" x14ac:dyDescent="0.35">
      <c r="A200" s="8">
        <v>2020</v>
      </c>
      <c r="B200" s="9">
        <v>3426</v>
      </c>
      <c r="C200" s="10" t="s">
        <v>838</v>
      </c>
      <c r="D200" s="8" t="s">
        <v>709</v>
      </c>
      <c r="E200" s="10" t="s">
        <v>710</v>
      </c>
      <c r="F200" s="8" t="s">
        <v>711</v>
      </c>
      <c r="G200" s="10" t="s">
        <v>27</v>
      </c>
      <c r="H200" s="10" t="s">
        <v>714</v>
      </c>
      <c r="I200" s="10" t="s">
        <v>566</v>
      </c>
      <c r="J200" s="12">
        <v>31146</v>
      </c>
      <c r="K200" s="11">
        <v>234348</v>
      </c>
      <c r="L200" s="11">
        <v>17914</v>
      </c>
      <c r="M200" s="14">
        <v>16499</v>
      </c>
      <c r="N200" s="13">
        <v>105742</v>
      </c>
      <c r="O200" s="13">
        <v>6798</v>
      </c>
      <c r="P200" s="25">
        <v>6993</v>
      </c>
      <c r="Q200" s="26">
        <v>106576</v>
      </c>
      <c r="R200" s="26">
        <v>3</v>
      </c>
      <c r="S200" s="27">
        <v>0</v>
      </c>
      <c r="T200" s="28">
        <v>0</v>
      </c>
      <c r="U200" s="28">
        <v>0</v>
      </c>
      <c r="V200" s="12">
        <v>54638</v>
      </c>
      <c r="W200" s="11">
        <v>446666</v>
      </c>
      <c r="X200" s="11">
        <v>24715</v>
      </c>
    </row>
    <row r="201" spans="1:24" x14ac:dyDescent="0.35">
      <c r="A201" s="8">
        <v>2020</v>
      </c>
      <c r="B201" s="9">
        <v>3436</v>
      </c>
      <c r="C201" s="10" t="s">
        <v>839</v>
      </c>
      <c r="D201" s="8" t="s">
        <v>709</v>
      </c>
      <c r="E201" s="10" t="s">
        <v>710</v>
      </c>
      <c r="F201" s="8" t="s">
        <v>711</v>
      </c>
      <c r="G201" s="10" t="s">
        <v>70</v>
      </c>
      <c r="H201" s="10" t="s">
        <v>714</v>
      </c>
      <c r="I201" s="10" t="s">
        <v>36</v>
      </c>
      <c r="J201" s="12">
        <v>39619.599999999999</v>
      </c>
      <c r="K201" s="11">
        <v>290340</v>
      </c>
      <c r="L201" s="11">
        <v>33470</v>
      </c>
      <c r="M201" s="14">
        <v>11274.2</v>
      </c>
      <c r="N201" s="13">
        <v>111779</v>
      </c>
      <c r="O201" s="13">
        <v>2890</v>
      </c>
      <c r="P201" s="25">
        <v>211.2</v>
      </c>
      <c r="Q201" s="26">
        <v>1620</v>
      </c>
      <c r="R201" s="26">
        <v>127</v>
      </c>
      <c r="S201" s="27" t="s">
        <v>25</v>
      </c>
      <c r="T201" s="28" t="s">
        <v>25</v>
      </c>
      <c r="U201" s="28" t="s">
        <v>25</v>
      </c>
      <c r="V201" s="12">
        <v>51105</v>
      </c>
      <c r="W201" s="11">
        <v>403739</v>
      </c>
      <c r="X201" s="11">
        <v>36487</v>
      </c>
    </row>
    <row r="202" spans="1:24" x14ac:dyDescent="0.35">
      <c r="A202" s="8">
        <v>2020</v>
      </c>
      <c r="B202" s="9">
        <v>3461</v>
      </c>
      <c r="C202" s="10" t="s">
        <v>135</v>
      </c>
      <c r="D202" s="8" t="s">
        <v>709</v>
      </c>
      <c r="E202" s="10" t="s">
        <v>710</v>
      </c>
      <c r="F202" s="8" t="s">
        <v>711</v>
      </c>
      <c r="G202" s="10" t="s">
        <v>136</v>
      </c>
      <c r="H202" s="10" t="s">
        <v>722</v>
      </c>
      <c r="I202" s="10" t="s">
        <v>99</v>
      </c>
      <c r="J202" s="12">
        <v>42077</v>
      </c>
      <c r="K202" s="11">
        <v>279629</v>
      </c>
      <c r="L202" s="11">
        <v>38343</v>
      </c>
      <c r="M202" s="14">
        <v>64031</v>
      </c>
      <c r="N202" s="13">
        <v>511669</v>
      </c>
      <c r="O202" s="13">
        <v>5137</v>
      </c>
      <c r="P202" s="25">
        <v>59285</v>
      </c>
      <c r="Q202" s="26">
        <v>936391</v>
      </c>
      <c r="R202" s="26">
        <v>5</v>
      </c>
      <c r="S202" s="27">
        <v>0</v>
      </c>
      <c r="T202" s="28">
        <v>0</v>
      </c>
      <c r="U202" s="28">
        <v>0</v>
      </c>
      <c r="V202" s="12">
        <v>165393</v>
      </c>
      <c r="W202" s="11">
        <v>1727689</v>
      </c>
      <c r="X202" s="11">
        <v>43485</v>
      </c>
    </row>
    <row r="203" spans="1:24" x14ac:dyDescent="0.35">
      <c r="A203" s="8">
        <v>2020</v>
      </c>
      <c r="B203" s="9">
        <v>3470</v>
      </c>
      <c r="C203" s="10" t="s">
        <v>840</v>
      </c>
      <c r="D203" s="8" t="s">
        <v>709</v>
      </c>
      <c r="E203" s="10" t="s">
        <v>710</v>
      </c>
      <c r="F203" s="8" t="s">
        <v>711</v>
      </c>
      <c r="G203" s="10" t="s">
        <v>59</v>
      </c>
      <c r="H203" s="10" t="s">
        <v>714</v>
      </c>
      <c r="I203" s="10" t="s">
        <v>60</v>
      </c>
      <c r="J203" s="12">
        <v>29980</v>
      </c>
      <c r="K203" s="11">
        <v>281332</v>
      </c>
      <c r="L203" s="11">
        <v>19694</v>
      </c>
      <c r="M203" s="14">
        <v>5686</v>
      </c>
      <c r="N203" s="13">
        <v>57548</v>
      </c>
      <c r="O203" s="13">
        <v>1756</v>
      </c>
      <c r="P203" s="25">
        <v>5984</v>
      </c>
      <c r="Q203" s="26">
        <v>72825</v>
      </c>
      <c r="R203" s="26">
        <v>2</v>
      </c>
      <c r="S203" s="27" t="s">
        <v>25</v>
      </c>
      <c r="T203" s="28" t="s">
        <v>25</v>
      </c>
      <c r="U203" s="28" t="s">
        <v>25</v>
      </c>
      <c r="V203" s="12">
        <v>41650</v>
      </c>
      <c r="W203" s="11">
        <v>411705</v>
      </c>
      <c r="X203" s="11">
        <v>21452</v>
      </c>
    </row>
    <row r="204" spans="1:24" x14ac:dyDescent="0.35">
      <c r="A204" s="8">
        <v>2020</v>
      </c>
      <c r="B204" s="9">
        <v>3475</v>
      </c>
      <c r="C204" s="10" t="s">
        <v>841</v>
      </c>
      <c r="D204" s="8" t="s">
        <v>709</v>
      </c>
      <c r="E204" s="10" t="s">
        <v>710</v>
      </c>
      <c r="F204" s="8" t="s">
        <v>711</v>
      </c>
      <c r="G204" s="10" t="s">
        <v>38</v>
      </c>
      <c r="H204" s="10" t="s">
        <v>712</v>
      </c>
      <c r="I204" s="10" t="s">
        <v>566</v>
      </c>
      <c r="J204" s="12">
        <v>1205</v>
      </c>
      <c r="K204" s="11">
        <v>10902</v>
      </c>
      <c r="L204" s="11">
        <v>830</v>
      </c>
      <c r="M204" s="14">
        <v>1362</v>
      </c>
      <c r="N204" s="13">
        <v>12310</v>
      </c>
      <c r="O204" s="13">
        <v>151</v>
      </c>
      <c r="P204" s="25">
        <v>0</v>
      </c>
      <c r="Q204" s="26">
        <v>0</v>
      </c>
      <c r="R204" s="26">
        <v>0</v>
      </c>
      <c r="S204" s="27">
        <v>0</v>
      </c>
      <c r="T204" s="28">
        <v>0</v>
      </c>
      <c r="U204" s="28">
        <v>0</v>
      </c>
      <c r="V204" s="12">
        <v>2567</v>
      </c>
      <c r="W204" s="11">
        <v>23212</v>
      </c>
      <c r="X204" s="11">
        <v>981</v>
      </c>
    </row>
    <row r="205" spans="1:24" x14ac:dyDescent="0.35">
      <c r="A205" s="8">
        <v>2020</v>
      </c>
      <c r="B205" s="9">
        <v>3477</v>
      </c>
      <c r="C205" s="10" t="s">
        <v>138</v>
      </c>
      <c r="D205" s="8" t="s">
        <v>709</v>
      </c>
      <c r="E205" s="10" t="s">
        <v>710</v>
      </c>
      <c r="F205" s="8" t="s">
        <v>711</v>
      </c>
      <c r="G205" s="10" t="s">
        <v>139</v>
      </c>
      <c r="H205" s="10" t="s">
        <v>712</v>
      </c>
      <c r="I205" s="10" t="s">
        <v>95</v>
      </c>
      <c r="J205" s="12">
        <v>25233.3</v>
      </c>
      <c r="K205" s="11">
        <v>200407</v>
      </c>
      <c r="L205" s="11">
        <v>23470</v>
      </c>
      <c r="M205" s="14">
        <v>16274.1</v>
      </c>
      <c r="N205" s="13">
        <v>124608</v>
      </c>
      <c r="O205" s="13">
        <v>2876</v>
      </c>
      <c r="P205" s="25">
        <v>12659.7</v>
      </c>
      <c r="Q205" s="26">
        <v>116624</v>
      </c>
      <c r="R205" s="26">
        <v>37</v>
      </c>
      <c r="S205" s="27" t="s">
        <v>25</v>
      </c>
      <c r="T205" s="28" t="s">
        <v>25</v>
      </c>
      <c r="U205" s="28" t="s">
        <v>25</v>
      </c>
      <c r="V205" s="12">
        <v>54167.1</v>
      </c>
      <c r="W205" s="11">
        <v>441639</v>
      </c>
      <c r="X205" s="11">
        <v>26383</v>
      </c>
    </row>
    <row r="206" spans="1:24" x14ac:dyDescent="0.35">
      <c r="A206" s="8">
        <v>2020</v>
      </c>
      <c r="B206" s="9">
        <v>3478</v>
      </c>
      <c r="C206" s="10" t="s">
        <v>842</v>
      </c>
      <c r="D206" s="8" t="s">
        <v>709</v>
      </c>
      <c r="E206" s="10" t="s">
        <v>710</v>
      </c>
      <c r="F206" s="8" t="s">
        <v>711</v>
      </c>
      <c r="G206" s="10" t="s">
        <v>174</v>
      </c>
      <c r="H206" s="10" t="s">
        <v>714</v>
      </c>
      <c r="I206" s="10" t="s">
        <v>54</v>
      </c>
      <c r="J206" s="12">
        <v>19176</v>
      </c>
      <c r="K206" s="11">
        <v>164384</v>
      </c>
      <c r="L206" s="11">
        <v>14012</v>
      </c>
      <c r="M206" s="14">
        <v>30444</v>
      </c>
      <c r="N206" s="13">
        <v>263470</v>
      </c>
      <c r="O206" s="13">
        <v>4008</v>
      </c>
      <c r="P206" s="25">
        <v>8578</v>
      </c>
      <c r="Q206" s="26">
        <v>169850</v>
      </c>
      <c r="R206" s="26">
        <v>9</v>
      </c>
      <c r="S206" s="27" t="s">
        <v>25</v>
      </c>
      <c r="T206" s="28" t="s">
        <v>25</v>
      </c>
      <c r="U206" s="28" t="s">
        <v>25</v>
      </c>
      <c r="V206" s="12">
        <v>58198</v>
      </c>
      <c r="W206" s="11">
        <v>597704</v>
      </c>
      <c r="X206" s="11">
        <v>18029</v>
      </c>
    </row>
    <row r="207" spans="1:24" x14ac:dyDescent="0.35">
      <c r="A207" s="8">
        <v>2020</v>
      </c>
      <c r="B207" s="9">
        <v>3502</v>
      </c>
      <c r="C207" s="10" t="s">
        <v>140</v>
      </c>
      <c r="D207" s="8" t="s">
        <v>709</v>
      </c>
      <c r="E207" s="10" t="s">
        <v>710</v>
      </c>
      <c r="F207" s="8" t="s">
        <v>711</v>
      </c>
      <c r="G207" s="10" t="s">
        <v>118</v>
      </c>
      <c r="H207" s="10" t="s">
        <v>714</v>
      </c>
      <c r="I207" s="10" t="s">
        <v>28</v>
      </c>
      <c r="J207" s="12">
        <v>80358</v>
      </c>
      <c r="K207" s="11">
        <v>707089</v>
      </c>
      <c r="L207" s="11">
        <v>48666</v>
      </c>
      <c r="M207" s="14">
        <v>21179</v>
      </c>
      <c r="N207" s="13">
        <v>215504</v>
      </c>
      <c r="O207" s="13">
        <v>6996</v>
      </c>
      <c r="P207" s="25">
        <v>1187</v>
      </c>
      <c r="Q207" s="26">
        <v>16250</v>
      </c>
      <c r="R207" s="26">
        <v>2</v>
      </c>
      <c r="S207" s="27" t="s">
        <v>25</v>
      </c>
      <c r="T207" s="28" t="s">
        <v>25</v>
      </c>
      <c r="U207" s="28" t="s">
        <v>25</v>
      </c>
      <c r="V207" s="12">
        <v>102724</v>
      </c>
      <c r="W207" s="11">
        <v>938843</v>
      </c>
      <c r="X207" s="11">
        <v>55664</v>
      </c>
    </row>
    <row r="208" spans="1:24" x14ac:dyDescent="0.35">
      <c r="A208" s="8">
        <v>2020</v>
      </c>
      <c r="B208" s="9">
        <v>3503</v>
      </c>
      <c r="C208" s="10" t="s">
        <v>141</v>
      </c>
      <c r="D208" s="8" t="s">
        <v>709</v>
      </c>
      <c r="E208" s="10" t="s">
        <v>710</v>
      </c>
      <c r="F208" s="8" t="s">
        <v>711</v>
      </c>
      <c r="G208" s="10" t="s">
        <v>63</v>
      </c>
      <c r="H208" s="10" t="s">
        <v>714</v>
      </c>
      <c r="I208" s="10" t="s">
        <v>45</v>
      </c>
      <c r="J208" s="12">
        <v>95328.5</v>
      </c>
      <c r="K208" s="11">
        <v>661337</v>
      </c>
      <c r="L208" s="11">
        <v>49274</v>
      </c>
      <c r="M208" s="14">
        <v>29821.200000000001</v>
      </c>
      <c r="N208" s="13">
        <v>222666</v>
      </c>
      <c r="O208" s="13">
        <v>5889</v>
      </c>
      <c r="P208" s="25">
        <v>8679.7000000000007</v>
      </c>
      <c r="Q208" s="26">
        <v>95359</v>
      </c>
      <c r="R208" s="26">
        <v>25</v>
      </c>
      <c r="S208" s="27">
        <v>0</v>
      </c>
      <c r="T208" s="28">
        <v>0</v>
      </c>
      <c r="U208" s="28">
        <v>0</v>
      </c>
      <c r="V208" s="12">
        <v>133829.4</v>
      </c>
      <c r="W208" s="11">
        <v>979362</v>
      </c>
      <c r="X208" s="11">
        <v>55188</v>
      </c>
    </row>
    <row r="209" spans="1:24" x14ac:dyDescent="0.35">
      <c r="A209" s="8">
        <v>2020</v>
      </c>
      <c r="B209" s="9">
        <v>3522</v>
      </c>
      <c r="C209" s="10" t="s">
        <v>843</v>
      </c>
      <c r="D209" s="8" t="s">
        <v>709</v>
      </c>
      <c r="E209" s="10" t="s">
        <v>710</v>
      </c>
      <c r="F209" s="8" t="s">
        <v>711</v>
      </c>
      <c r="G209" s="10" t="s">
        <v>244</v>
      </c>
      <c r="H209" s="10" t="s">
        <v>714</v>
      </c>
      <c r="I209" s="10" t="s">
        <v>844</v>
      </c>
      <c r="J209" s="12">
        <v>111202.1</v>
      </c>
      <c r="K209" s="11">
        <v>524523</v>
      </c>
      <c r="L209" s="11">
        <v>96362</v>
      </c>
      <c r="M209" s="14">
        <v>106512.7</v>
      </c>
      <c r="N209" s="13">
        <v>629127</v>
      </c>
      <c r="O209" s="13">
        <v>16224</v>
      </c>
      <c r="P209" s="25">
        <v>8776</v>
      </c>
      <c r="Q209" s="26">
        <v>59037</v>
      </c>
      <c r="R209" s="26">
        <v>7</v>
      </c>
      <c r="S209" s="27">
        <v>0</v>
      </c>
      <c r="T209" s="28">
        <v>0</v>
      </c>
      <c r="U209" s="28">
        <v>0</v>
      </c>
      <c r="V209" s="12">
        <v>226490.8</v>
      </c>
      <c r="W209" s="11">
        <v>1212687</v>
      </c>
      <c r="X209" s="11">
        <v>112593</v>
      </c>
    </row>
    <row r="210" spans="1:24" x14ac:dyDescent="0.35">
      <c r="A210" s="8">
        <v>2020</v>
      </c>
      <c r="B210" s="9">
        <v>3527</v>
      </c>
      <c r="C210" s="10" t="s">
        <v>845</v>
      </c>
      <c r="D210" s="8" t="s">
        <v>709</v>
      </c>
      <c r="E210" s="10" t="s">
        <v>710</v>
      </c>
      <c r="F210" s="8" t="s">
        <v>711</v>
      </c>
      <c r="G210" s="10" t="s">
        <v>174</v>
      </c>
      <c r="H210" s="10" t="s">
        <v>714</v>
      </c>
      <c r="I210" s="10" t="s">
        <v>54</v>
      </c>
      <c r="J210" s="12">
        <v>33531.4</v>
      </c>
      <c r="K210" s="11">
        <v>258454</v>
      </c>
      <c r="L210" s="11">
        <v>19089</v>
      </c>
      <c r="M210" s="14">
        <v>7325.6</v>
      </c>
      <c r="N210" s="13">
        <v>96840</v>
      </c>
      <c r="O210" s="13">
        <v>310</v>
      </c>
      <c r="P210" s="25">
        <v>5697.2</v>
      </c>
      <c r="Q210" s="26">
        <v>114729</v>
      </c>
      <c r="R210" s="26">
        <v>2</v>
      </c>
      <c r="S210" s="27" t="s">
        <v>25</v>
      </c>
      <c r="T210" s="28" t="s">
        <v>25</v>
      </c>
      <c r="U210" s="28" t="s">
        <v>25</v>
      </c>
      <c r="V210" s="12">
        <v>46554.2</v>
      </c>
      <c r="W210" s="11">
        <v>470023</v>
      </c>
      <c r="X210" s="11">
        <v>19401</v>
      </c>
    </row>
    <row r="211" spans="1:24" x14ac:dyDescent="0.35">
      <c r="A211" s="8">
        <v>2020</v>
      </c>
      <c r="B211" s="9">
        <v>3542</v>
      </c>
      <c r="C211" s="10" t="s">
        <v>142</v>
      </c>
      <c r="D211" s="8" t="s">
        <v>709</v>
      </c>
      <c r="E211" s="10" t="s">
        <v>710</v>
      </c>
      <c r="F211" s="8" t="s">
        <v>711</v>
      </c>
      <c r="G211" s="10" t="s">
        <v>143</v>
      </c>
      <c r="H211" s="10" t="s">
        <v>722</v>
      </c>
      <c r="I211" s="10" t="s">
        <v>45</v>
      </c>
      <c r="J211" s="12">
        <v>324783.3</v>
      </c>
      <c r="K211" s="11">
        <v>2940658</v>
      </c>
      <c r="L211" s="11">
        <v>259915</v>
      </c>
      <c r="M211" s="14">
        <v>69559.7</v>
      </c>
      <c r="N211" s="13">
        <v>677354</v>
      </c>
      <c r="O211" s="13">
        <v>20996</v>
      </c>
      <c r="P211" s="25">
        <v>8087.9</v>
      </c>
      <c r="Q211" s="26">
        <v>89492</v>
      </c>
      <c r="R211" s="26">
        <v>401</v>
      </c>
      <c r="S211" s="27" t="s">
        <v>25</v>
      </c>
      <c r="T211" s="28" t="s">
        <v>25</v>
      </c>
      <c r="U211" s="28" t="s">
        <v>25</v>
      </c>
      <c r="V211" s="12">
        <v>402430.9</v>
      </c>
      <c r="W211" s="11">
        <v>3707504</v>
      </c>
      <c r="X211" s="11">
        <v>281312</v>
      </c>
    </row>
    <row r="212" spans="1:24" x14ac:dyDescent="0.35">
      <c r="A212" s="8">
        <v>2020</v>
      </c>
      <c r="B212" s="9">
        <v>3542</v>
      </c>
      <c r="C212" s="10" t="s">
        <v>142</v>
      </c>
      <c r="D212" s="8" t="s">
        <v>751</v>
      </c>
      <c r="E212" s="10" t="s">
        <v>752</v>
      </c>
      <c r="F212" s="8" t="s">
        <v>711</v>
      </c>
      <c r="G212" s="10" t="s">
        <v>143</v>
      </c>
      <c r="H212" s="10" t="s">
        <v>722</v>
      </c>
      <c r="I212" s="10" t="s">
        <v>45</v>
      </c>
      <c r="J212" s="12">
        <v>265093.59999999998</v>
      </c>
      <c r="K212" s="11">
        <v>4475396</v>
      </c>
      <c r="L212" s="11">
        <v>391975</v>
      </c>
      <c r="M212" s="14">
        <v>239167.6</v>
      </c>
      <c r="N212" s="13">
        <v>6559364</v>
      </c>
      <c r="O212" s="13">
        <v>56405</v>
      </c>
      <c r="P212" s="25">
        <v>72486.899999999994</v>
      </c>
      <c r="Q212" s="26">
        <v>4511718</v>
      </c>
      <c r="R212" s="26">
        <v>1722</v>
      </c>
      <c r="S212" s="27" t="s">
        <v>25</v>
      </c>
      <c r="T212" s="28" t="s">
        <v>25</v>
      </c>
      <c r="U212" s="28" t="s">
        <v>25</v>
      </c>
      <c r="V212" s="12">
        <v>576748.1</v>
      </c>
      <c r="W212" s="11">
        <v>15546478</v>
      </c>
      <c r="X212" s="11">
        <v>450102</v>
      </c>
    </row>
    <row r="213" spans="1:24" x14ac:dyDescent="0.35">
      <c r="A213" s="8">
        <v>2020</v>
      </c>
      <c r="B213" s="9">
        <v>3597</v>
      </c>
      <c r="C213" s="10" t="s">
        <v>846</v>
      </c>
      <c r="D213" s="8" t="s">
        <v>709</v>
      </c>
      <c r="E213" s="10" t="s">
        <v>710</v>
      </c>
      <c r="F213" s="8" t="s">
        <v>711</v>
      </c>
      <c r="G213" s="10" t="s">
        <v>197</v>
      </c>
      <c r="H213" s="10" t="s">
        <v>722</v>
      </c>
      <c r="I213" s="10" t="s">
        <v>45</v>
      </c>
      <c r="J213" s="12">
        <v>9341</v>
      </c>
      <c r="K213" s="11">
        <v>86124</v>
      </c>
      <c r="L213" s="11">
        <v>5856</v>
      </c>
      <c r="M213" s="14">
        <v>2584</v>
      </c>
      <c r="N213" s="13">
        <v>22321</v>
      </c>
      <c r="O213" s="13">
        <v>1089</v>
      </c>
      <c r="P213" s="25">
        <v>777</v>
      </c>
      <c r="Q213" s="26">
        <v>7870</v>
      </c>
      <c r="R213" s="26">
        <v>13</v>
      </c>
      <c r="S213" s="27">
        <v>0</v>
      </c>
      <c r="T213" s="28">
        <v>0</v>
      </c>
      <c r="U213" s="28">
        <v>0</v>
      </c>
      <c r="V213" s="12">
        <v>12702</v>
      </c>
      <c r="W213" s="11">
        <v>116315</v>
      </c>
      <c r="X213" s="11">
        <v>6958</v>
      </c>
    </row>
    <row r="214" spans="1:24" x14ac:dyDescent="0.35">
      <c r="A214" s="8">
        <v>2020</v>
      </c>
      <c r="B214" s="9">
        <v>3597</v>
      </c>
      <c r="C214" s="10" t="s">
        <v>846</v>
      </c>
      <c r="D214" s="8" t="s">
        <v>751</v>
      </c>
      <c r="E214" s="10" t="s">
        <v>752</v>
      </c>
      <c r="F214" s="8" t="s">
        <v>711</v>
      </c>
      <c r="G214" s="10" t="s">
        <v>197</v>
      </c>
      <c r="H214" s="10" t="s">
        <v>722</v>
      </c>
      <c r="I214" s="10" t="s">
        <v>45</v>
      </c>
      <c r="J214" s="12">
        <v>6</v>
      </c>
      <c r="K214" s="11">
        <v>216</v>
      </c>
      <c r="L214" s="11">
        <v>8</v>
      </c>
      <c r="M214" s="14">
        <v>138</v>
      </c>
      <c r="N214" s="13">
        <v>5542</v>
      </c>
      <c r="O214" s="13">
        <v>56</v>
      </c>
      <c r="P214" s="25">
        <v>621</v>
      </c>
      <c r="Q214" s="26">
        <v>38857</v>
      </c>
      <c r="R214" s="26">
        <v>26</v>
      </c>
      <c r="S214" s="27">
        <v>0</v>
      </c>
      <c r="T214" s="28">
        <v>0</v>
      </c>
      <c r="U214" s="28">
        <v>0</v>
      </c>
      <c r="V214" s="12">
        <v>765</v>
      </c>
      <c r="W214" s="11">
        <v>44615</v>
      </c>
      <c r="X214" s="11">
        <v>90</v>
      </c>
    </row>
    <row r="215" spans="1:24" x14ac:dyDescent="0.35">
      <c r="A215" s="8">
        <v>2020</v>
      </c>
      <c r="B215" s="9">
        <v>3600</v>
      </c>
      <c r="C215" s="10" t="s">
        <v>847</v>
      </c>
      <c r="D215" s="8" t="s">
        <v>709</v>
      </c>
      <c r="E215" s="10" t="s">
        <v>710</v>
      </c>
      <c r="F215" s="8" t="s">
        <v>711</v>
      </c>
      <c r="G215" s="10" t="s">
        <v>53</v>
      </c>
      <c r="H215" s="10" t="s">
        <v>714</v>
      </c>
      <c r="I215" s="10" t="s">
        <v>36</v>
      </c>
      <c r="J215" s="12">
        <v>41016</v>
      </c>
      <c r="K215" s="11">
        <v>293875</v>
      </c>
      <c r="L215" s="11">
        <v>24836</v>
      </c>
      <c r="M215" s="14">
        <v>12415</v>
      </c>
      <c r="N215" s="13">
        <v>103000</v>
      </c>
      <c r="O215" s="13">
        <v>2717</v>
      </c>
      <c r="P215" s="25">
        <v>58815</v>
      </c>
      <c r="Q215" s="26">
        <v>1278265</v>
      </c>
      <c r="R215" s="26">
        <v>107</v>
      </c>
      <c r="S215" s="27">
        <v>0</v>
      </c>
      <c r="T215" s="28">
        <v>0</v>
      </c>
      <c r="U215" s="28">
        <v>0</v>
      </c>
      <c r="V215" s="12">
        <v>112246</v>
      </c>
      <c r="W215" s="11">
        <v>1675140</v>
      </c>
      <c r="X215" s="11">
        <v>27660</v>
      </c>
    </row>
    <row r="216" spans="1:24" x14ac:dyDescent="0.35">
      <c r="A216" s="8">
        <v>2020</v>
      </c>
      <c r="B216" s="9">
        <v>3641</v>
      </c>
      <c r="C216" s="10" t="s">
        <v>848</v>
      </c>
      <c r="D216" s="8" t="s">
        <v>709</v>
      </c>
      <c r="E216" s="10" t="s">
        <v>710</v>
      </c>
      <c r="F216" s="8" t="s">
        <v>711</v>
      </c>
      <c r="G216" s="10" t="s">
        <v>338</v>
      </c>
      <c r="H216" s="10" t="s">
        <v>714</v>
      </c>
      <c r="I216" s="10" t="s">
        <v>36</v>
      </c>
      <c r="J216" s="12">
        <v>27043.8</v>
      </c>
      <c r="K216" s="11">
        <v>292577</v>
      </c>
      <c r="L216" s="11">
        <v>21382</v>
      </c>
      <c r="M216" s="14">
        <v>6621.3</v>
      </c>
      <c r="N216" s="13">
        <v>70782</v>
      </c>
      <c r="O216" s="13">
        <v>2405</v>
      </c>
      <c r="P216" s="25">
        <v>17827.5</v>
      </c>
      <c r="Q216" s="26">
        <v>234974</v>
      </c>
      <c r="R216" s="26">
        <v>101</v>
      </c>
      <c r="S216" s="27" t="s">
        <v>25</v>
      </c>
      <c r="T216" s="28" t="s">
        <v>25</v>
      </c>
      <c r="U216" s="28" t="s">
        <v>25</v>
      </c>
      <c r="V216" s="12">
        <v>51492.6</v>
      </c>
      <c r="W216" s="11">
        <v>598333</v>
      </c>
      <c r="X216" s="11">
        <v>23888</v>
      </c>
    </row>
    <row r="217" spans="1:24" x14ac:dyDescent="0.35">
      <c r="A217" s="8">
        <v>2020</v>
      </c>
      <c r="B217" s="9">
        <v>3644</v>
      </c>
      <c r="C217" s="10" t="s">
        <v>144</v>
      </c>
      <c r="D217" s="8" t="s">
        <v>709</v>
      </c>
      <c r="E217" s="10" t="s">
        <v>710</v>
      </c>
      <c r="F217" s="8" t="s">
        <v>711</v>
      </c>
      <c r="G217" s="10" t="s">
        <v>74</v>
      </c>
      <c r="H217" s="10" t="s">
        <v>773</v>
      </c>
      <c r="I217" s="10" t="s">
        <v>75</v>
      </c>
      <c r="J217" s="12">
        <v>48960.7</v>
      </c>
      <c r="K217" s="11">
        <v>455756</v>
      </c>
      <c r="L217" s="11">
        <v>29572</v>
      </c>
      <c r="M217" s="14">
        <v>15011.9</v>
      </c>
      <c r="N217" s="13">
        <v>168553</v>
      </c>
      <c r="O217" s="13">
        <v>3474</v>
      </c>
      <c r="P217" s="25">
        <v>1350.1</v>
      </c>
      <c r="Q217" s="26">
        <v>19512</v>
      </c>
      <c r="R217" s="26">
        <v>1</v>
      </c>
      <c r="S217" s="27" t="s">
        <v>25</v>
      </c>
      <c r="T217" s="28" t="s">
        <v>25</v>
      </c>
      <c r="U217" s="28" t="s">
        <v>25</v>
      </c>
      <c r="V217" s="12">
        <v>65322.7</v>
      </c>
      <c r="W217" s="11">
        <v>643821</v>
      </c>
      <c r="X217" s="11">
        <v>33047</v>
      </c>
    </row>
    <row r="218" spans="1:24" x14ac:dyDescent="0.35">
      <c r="A218" s="8">
        <v>2020</v>
      </c>
      <c r="B218" s="9">
        <v>3647</v>
      </c>
      <c r="C218" s="10" t="s">
        <v>849</v>
      </c>
      <c r="D218" s="8" t="s">
        <v>709</v>
      </c>
      <c r="E218" s="10" t="s">
        <v>710</v>
      </c>
      <c r="F218" s="8" t="s">
        <v>711</v>
      </c>
      <c r="G218" s="10" t="s">
        <v>174</v>
      </c>
      <c r="H218" s="10" t="s">
        <v>712</v>
      </c>
      <c r="I218" s="10" t="s">
        <v>54</v>
      </c>
      <c r="J218" s="12">
        <v>15745</v>
      </c>
      <c r="K218" s="11">
        <v>110383</v>
      </c>
      <c r="L218" s="11">
        <v>11143</v>
      </c>
      <c r="M218" s="14">
        <v>4083</v>
      </c>
      <c r="N218" s="13">
        <v>35678</v>
      </c>
      <c r="O218" s="13">
        <v>1431</v>
      </c>
      <c r="P218" s="25">
        <v>5184</v>
      </c>
      <c r="Q218" s="26">
        <v>106869</v>
      </c>
      <c r="R218" s="26">
        <v>145</v>
      </c>
      <c r="S218" s="27" t="s">
        <v>25</v>
      </c>
      <c r="T218" s="28" t="s">
        <v>25</v>
      </c>
      <c r="U218" s="28" t="s">
        <v>25</v>
      </c>
      <c r="V218" s="12">
        <v>25012</v>
      </c>
      <c r="W218" s="11">
        <v>252930</v>
      </c>
      <c r="X218" s="11">
        <v>12719</v>
      </c>
    </row>
    <row r="219" spans="1:24" x14ac:dyDescent="0.35">
      <c r="A219" s="8">
        <v>2020</v>
      </c>
      <c r="B219" s="9">
        <v>3660</v>
      </c>
      <c r="C219" s="10" t="s">
        <v>145</v>
      </c>
      <c r="D219" s="8" t="s">
        <v>709</v>
      </c>
      <c r="E219" s="10" t="s">
        <v>710</v>
      </c>
      <c r="F219" s="8" t="s">
        <v>711</v>
      </c>
      <c r="G219" s="10" t="s">
        <v>74</v>
      </c>
      <c r="H219" s="10" t="s">
        <v>773</v>
      </c>
      <c r="I219" s="10" t="s">
        <v>75</v>
      </c>
      <c r="J219" s="12">
        <v>229790</v>
      </c>
      <c r="K219" s="11">
        <v>2483114</v>
      </c>
      <c r="L219" s="11">
        <v>197576</v>
      </c>
      <c r="M219" s="14">
        <v>95585</v>
      </c>
      <c r="N219" s="13">
        <v>1260226</v>
      </c>
      <c r="O219" s="13">
        <v>18785</v>
      </c>
      <c r="P219" s="25">
        <v>40684</v>
      </c>
      <c r="Q219" s="26">
        <v>730579</v>
      </c>
      <c r="R219" s="26">
        <v>29</v>
      </c>
      <c r="S219" s="27">
        <v>0</v>
      </c>
      <c r="T219" s="28">
        <v>0</v>
      </c>
      <c r="U219" s="28">
        <v>0</v>
      </c>
      <c r="V219" s="12">
        <v>366059</v>
      </c>
      <c r="W219" s="11">
        <v>4473919</v>
      </c>
      <c r="X219" s="11">
        <v>216390</v>
      </c>
    </row>
    <row r="220" spans="1:24" x14ac:dyDescent="0.35">
      <c r="A220" s="8">
        <v>2020</v>
      </c>
      <c r="B220" s="9">
        <v>3687</v>
      </c>
      <c r="C220" s="10" t="s">
        <v>850</v>
      </c>
      <c r="D220" s="8" t="s">
        <v>709</v>
      </c>
      <c r="E220" s="10" t="s">
        <v>710</v>
      </c>
      <c r="F220" s="8" t="s">
        <v>711</v>
      </c>
      <c r="G220" s="10" t="s">
        <v>79</v>
      </c>
      <c r="H220" s="10" t="s">
        <v>714</v>
      </c>
      <c r="I220" s="10" t="s">
        <v>45</v>
      </c>
      <c r="J220" s="12">
        <v>35055</v>
      </c>
      <c r="K220" s="11">
        <v>324409</v>
      </c>
      <c r="L220" s="11">
        <v>25322</v>
      </c>
      <c r="M220" s="14">
        <v>8776</v>
      </c>
      <c r="N220" s="13">
        <v>81464</v>
      </c>
      <c r="O220" s="13">
        <v>1878</v>
      </c>
      <c r="P220" s="25">
        <v>747</v>
      </c>
      <c r="Q220" s="26">
        <v>8849</v>
      </c>
      <c r="R220" s="26">
        <v>1</v>
      </c>
      <c r="S220" s="27" t="s">
        <v>25</v>
      </c>
      <c r="T220" s="28" t="s">
        <v>25</v>
      </c>
      <c r="U220" s="28" t="s">
        <v>25</v>
      </c>
      <c r="V220" s="12">
        <v>44578</v>
      </c>
      <c r="W220" s="11">
        <v>414722</v>
      </c>
      <c r="X220" s="11">
        <v>27201</v>
      </c>
    </row>
    <row r="221" spans="1:24" x14ac:dyDescent="0.35">
      <c r="A221" s="8">
        <v>2020</v>
      </c>
      <c r="B221" s="9">
        <v>3704</v>
      </c>
      <c r="C221" s="10" t="s">
        <v>851</v>
      </c>
      <c r="D221" s="8" t="s">
        <v>709</v>
      </c>
      <c r="E221" s="10" t="s">
        <v>710</v>
      </c>
      <c r="F221" s="8" t="s">
        <v>711</v>
      </c>
      <c r="G221" s="10" t="s">
        <v>567</v>
      </c>
      <c r="H221" s="10" t="s">
        <v>712</v>
      </c>
      <c r="I221" s="10" t="s">
        <v>566</v>
      </c>
      <c r="J221" s="12">
        <v>100601</v>
      </c>
      <c r="K221" s="11">
        <v>900341</v>
      </c>
      <c r="L221" s="11">
        <v>65098</v>
      </c>
      <c r="M221" s="14">
        <v>57499</v>
      </c>
      <c r="N221" s="13">
        <v>527987</v>
      </c>
      <c r="O221" s="13">
        <v>8519</v>
      </c>
      <c r="P221" s="25">
        <v>4425</v>
      </c>
      <c r="Q221" s="26">
        <v>67662</v>
      </c>
      <c r="R221" s="26">
        <v>3</v>
      </c>
      <c r="S221" s="27">
        <v>0</v>
      </c>
      <c r="T221" s="28">
        <v>0</v>
      </c>
      <c r="U221" s="28">
        <v>0</v>
      </c>
      <c r="V221" s="12">
        <v>162525</v>
      </c>
      <c r="W221" s="11">
        <v>1495990</v>
      </c>
      <c r="X221" s="11">
        <v>73620</v>
      </c>
    </row>
    <row r="222" spans="1:24" x14ac:dyDescent="0.35">
      <c r="A222" s="8">
        <v>2020</v>
      </c>
      <c r="B222" s="9">
        <v>3705</v>
      </c>
      <c r="C222" s="10" t="s">
        <v>852</v>
      </c>
      <c r="D222" s="8" t="s">
        <v>709</v>
      </c>
      <c r="E222" s="10" t="s">
        <v>710</v>
      </c>
      <c r="F222" s="8" t="s">
        <v>711</v>
      </c>
      <c r="G222" s="10" t="s">
        <v>51</v>
      </c>
      <c r="H222" s="10" t="s">
        <v>712</v>
      </c>
      <c r="I222" s="10" t="s">
        <v>54</v>
      </c>
      <c r="J222" s="12">
        <v>3645</v>
      </c>
      <c r="K222" s="11">
        <v>41527</v>
      </c>
      <c r="L222" s="11">
        <v>3810</v>
      </c>
      <c r="M222" s="14">
        <v>2919</v>
      </c>
      <c r="N222" s="13">
        <v>33524</v>
      </c>
      <c r="O222" s="13">
        <v>670</v>
      </c>
      <c r="P222" s="25">
        <v>9042</v>
      </c>
      <c r="Q222" s="26">
        <v>138406</v>
      </c>
      <c r="R222" s="26">
        <v>40</v>
      </c>
      <c r="S222" s="27" t="s">
        <v>25</v>
      </c>
      <c r="T222" s="28" t="s">
        <v>25</v>
      </c>
      <c r="U222" s="28" t="s">
        <v>25</v>
      </c>
      <c r="V222" s="12">
        <v>15606</v>
      </c>
      <c r="W222" s="11">
        <v>213457</v>
      </c>
      <c r="X222" s="11">
        <v>4520</v>
      </c>
    </row>
    <row r="223" spans="1:24" x14ac:dyDescent="0.35">
      <c r="A223" s="8">
        <v>2020</v>
      </c>
      <c r="B223" s="9">
        <v>3712</v>
      </c>
      <c r="C223" s="10" t="s">
        <v>853</v>
      </c>
      <c r="D223" s="8" t="s">
        <v>709</v>
      </c>
      <c r="E223" s="10" t="s">
        <v>710</v>
      </c>
      <c r="F223" s="8" t="s">
        <v>711</v>
      </c>
      <c r="G223" s="10" t="s">
        <v>51</v>
      </c>
      <c r="H223" s="10" t="s">
        <v>714</v>
      </c>
      <c r="I223" s="10" t="s">
        <v>36</v>
      </c>
      <c r="J223" s="12">
        <v>14271.5</v>
      </c>
      <c r="K223" s="11">
        <v>108567</v>
      </c>
      <c r="L223" s="11">
        <v>10544</v>
      </c>
      <c r="M223" s="14">
        <v>10291.299999999999</v>
      </c>
      <c r="N223" s="13">
        <v>82762</v>
      </c>
      <c r="O223" s="13">
        <v>2513</v>
      </c>
      <c r="P223" s="25">
        <v>6821.3</v>
      </c>
      <c r="Q223" s="26">
        <v>88476</v>
      </c>
      <c r="R223" s="26">
        <v>13</v>
      </c>
      <c r="S223" s="27">
        <v>0</v>
      </c>
      <c r="T223" s="28">
        <v>0</v>
      </c>
      <c r="U223" s="28">
        <v>0</v>
      </c>
      <c r="V223" s="12">
        <v>31384.1</v>
      </c>
      <c r="W223" s="11">
        <v>279805</v>
      </c>
      <c r="X223" s="11">
        <v>13070</v>
      </c>
    </row>
    <row r="224" spans="1:24" x14ac:dyDescent="0.35">
      <c r="A224" s="8">
        <v>2020</v>
      </c>
      <c r="B224" s="9">
        <v>3712</v>
      </c>
      <c r="C224" s="10" t="s">
        <v>853</v>
      </c>
      <c r="D224" s="8" t="s">
        <v>709</v>
      </c>
      <c r="E224" s="10" t="s">
        <v>710</v>
      </c>
      <c r="F224" s="8" t="s">
        <v>711</v>
      </c>
      <c r="G224" s="10" t="s">
        <v>53</v>
      </c>
      <c r="H224" s="10" t="s">
        <v>714</v>
      </c>
      <c r="I224" s="10" t="s">
        <v>36</v>
      </c>
      <c r="J224" s="12">
        <v>71.400000000000006</v>
      </c>
      <c r="K224" s="11">
        <v>534</v>
      </c>
      <c r="L224" s="11">
        <v>46</v>
      </c>
      <c r="M224" s="14">
        <v>20.8</v>
      </c>
      <c r="N224" s="13">
        <v>179</v>
      </c>
      <c r="O224" s="13">
        <v>7</v>
      </c>
      <c r="P224" s="25">
        <v>0</v>
      </c>
      <c r="Q224" s="26">
        <v>0</v>
      </c>
      <c r="R224" s="26">
        <v>0</v>
      </c>
      <c r="S224" s="27">
        <v>0</v>
      </c>
      <c r="T224" s="28">
        <v>0</v>
      </c>
      <c r="U224" s="28">
        <v>0</v>
      </c>
      <c r="V224" s="12">
        <v>92.2</v>
      </c>
      <c r="W224" s="11">
        <v>713</v>
      </c>
      <c r="X224" s="11">
        <v>53</v>
      </c>
    </row>
    <row r="225" spans="1:24" x14ac:dyDescent="0.35">
      <c r="A225" s="8">
        <v>2020</v>
      </c>
      <c r="B225" s="9">
        <v>3755</v>
      </c>
      <c r="C225" s="10" t="s">
        <v>147</v>
      </c>
      <c r="D225" s="8" t="s">
        <v>709</v>
      </c>
      <c r="E225" s="10" t="s">
        <v>710</v>
      </c>
      <c r="F225" s="8" t="s">
        <v>711</v>
      </c>
      <c r="G225" s="10" t="s">
        <v>143</v>
      </c>
      <c r="H225" s="10" t="s">
        <v>722</v>
      </c>
      <c r="I225" s="10" t="s">
        <v>45</v>
      </c>
      <c r="J225" s="12">
        <v>147577</v>
      </c>
      <c r="K225" s="11">
        <v>1241533</v>
      </c>
      <c r="L225" s="11">
        <v>168189</v>
      </c>
      <c r="M225" s="14">
        <v>67467</v>
      </c>
      <c r="N225" s="13">
        <v>499986</v>
      </c>
      <c r="O225" s="13">
        <v>14144</v>
      </c>
      <c r="P225" s="25">
        <v>16046.2</v>
      </c>
      <c r="Q225" s="26">
        <v>302501</v>
      </c>
      <c r="R225" s="26">
        <v>96</v>
      </c>
      <c r="S225" s="27">
        <v>244.8</v>
      </c>
      <c r="T225" s="28">
        <v>2835</v>
      </c>
      <c r="U225" s="28">
        <v>1</v>
      </c>
      <c r="V225" s="12">
        <v>231335</v>
      </c>
      <c r="W225" s="11">
        <v>2046855</v>
      </c>
      <c r="X225" s="11">
        <v>182430</v>
      </c>
    </row>
    <row r="226" spans="1:24" x14ac:dyDescent="0.35">
      <c r="A226" s="8">
        <v>2020</v>
      </c>
      <c r="B226" s="9">
        <v>3755</v>
      </c>
      <c r="C226" s="10" t="s">
        <v>147</v>
      </c>
      <c r="D226" s="8" t="s">
        <v>751</v>
      </c>
      <c r="E226" s="10" t="s">
        <v>752</v>
      </c>
      <c r="F226" s="8" t="s">
        <v>711</v>
      </c>
      <c r="G226" s="10" t="s">
        <v>143</v>
      </c>
      <c r="H226" s="10" t="s">
        <v>722</v>
      </c>
      <c r="I226" s="10" t="s">
        <v>45</v>
      </c>
      <c r="J226" s="12">
        <v>294088.8</v>
      </c>
      <c r="K226" s="11">
        <v>4332860</v>
      </c>
      <c r="L226" s="11">
        <v>502223</v>
      </c>
      <c r="M226" s="14">
        <v>351673.9</v>
      </c>
      <c r="N226" s="13">
        <v>5391012</v>
      </c>
      <c r="O226" s="13">
        <v>68810</v>
      </c>
      <c r="P226" s="25">
        <v>80298</v>
      </c>
      <c r="Q226" s="26">
        <v>5339450</v>
      </c>
      <c r="R226" s="26">
        <v>562</v>
      </c>
      <c r="S226" s="27">
        <v>630.9</v>
      </c>
      <c r="T226" s="28">
        <v>28869</v>
      </c>
      <c r="U226" s="28">
        <v>1</v>
      </c>
      <c r="V226" s="12">
        <v>726691.6</v>
      </c>
      <c r="W226" s="11">
        <v>15092191</v>
      </c>
      <c r="X226" s="11">
        <v>571596</v>
      </c>
    </row>
    <row r="227" spans="1:24" x14ac:dyDescent="0.35">
      <c r="A227" s="8">
        <v>2020</v>
      </c>
      <c r="B227" s="9">
        <v>3757</v>
      </c>
      <c r="C227" s="10" t="s">
        <v>149</v>
      </c>
      <c r="D227" s="8" t="s">
        <v>709</v>
      </c>
      <c r="E227" s="10" t="s">
        <v>710</v>
      </c>
      <c r="F227" s="8" t="s">
        <v>711</v>
      </c>
      <c r="G227" s="10" t="s">
        <v>118</v>
      </c>
      <c r="H227" s="10" t="s">
        <v>714</v>
      </c>
      <c r="I227" s="10" t="s">
        <v>119</v>
      </c>
      <c r="J227" s="12">
        <v>271725.2</v>
      </c>
      <c r="K227" s="11">
        <v>2367495</v>
      </c>
      <c r="L227" s="11">
        <v>159862</v>
      </c>
      <c r="M227" s="14">
        <v>65784.3</v>
      </c>
      <c r="N227" s="13">
        <v>642200</v>
      </c>
      <c r="O227" s="13">
        <v>20609</v>
      </c>
      <c r="P227" s="25">
        <v>24577.599999999999</v>
      </c>
      <c r="Q227" s="26">
        <v>406644</v>
      </c>
      <c r="R227" s="26">
        <v>32</v>
      </c>
      <c r="S227" s="27">
        <v>0</v>
      </c>
      <c r="T227" s="28">
        <v>0</v>
      </c>
      <c r="U227" s="28">
        <v>0</v>
      </c>
      <c r="V227" s="12">
        <v>362087.1</v>
      </c>
      <c r="W227" s="11">
        <v>3416339</v>
      </c>
      <c r="X227" s="11">
        <v>180503</v>
      </c>
    </row>
    <row r="228" spans="1:24" x14ac:dyDescent="0.35">
      <c r="A228" s="8">
        <v>2020</v>
      </c>
      <c r="B228" s="9">
        <v>3758</v>
      </c>
      <c r="C228" s="10" t="s">
        <v>854</v>
      </c>
      <c r="D228" s="8" t="s">
        <v>709</v>
      </c>
      <c r="E228" s="10" t="s">
        <v>710</v>
      </c>
      <c r="F228" s="8" t="s">
        <v>711</v>
      </c>
      <c r="G228" s="10" t="s">
        <v>567</v>
      </c>
      <c r="H228" s="10" t="s">
        <v>712</v>
      </c>
      <c r="I228" s="10" t="s">
        <v>566</v>
      </c>
      <c r="J228" s="12">
        <v>41622</v>
      </c>
      <c r="K228" s="11">
        <v>365695</v>
      </c>
      <c r="L228" s="11">
        <v>27363</v>
      </c>
      <c r="M228" s="14">
        <v>38814</v>
      </c>
      <c r="N228" s="13">
        <v>362417</v>
      </c>
      <c r="O228" s="13">
        <v>4685</v>
      </c>
      <c r="P228" s="25">
        <v>15312</v>
      </c>
      <c r="Q228" s="26">
        <v>258165</v>
      </c>
      <c r="R228" s="26">
        <v>16</v>
      </c>
      <c r="S228" s="27">
        <v>0</v>
      </c>
      <c r="T228" s="28">
        <v>0</v>
      </c>
      <c r="U228" s="28">
        <v>0</v>
      </c>
      <c r="V228" s="12">
        <v>95748</v>
      </c>
      <c r="W228" s="11">
        <v>986277</v>
      </c>
      <c r="X228" s="11">
        <v>32064</v>
      </c>
    </row>
    <row r="229" spans="1:24" x14ac:dyDescent="0.35">
      <c r="A229" s="8">
        <v>2020</v>
      </c>
      <c r="B229" s="9">
        <v>3762</v>
      </c>
      <c r="C229" s="10" t="s">
        <v>855</v>
      </c>
      <c r="D229" s="8" t="s">
        <v>709</v>
      </c>
      <c r="E229" s="10" t="s">
        <v>710</v>
      </c>
      <c r="F229" s="8" t="s">
        <v>711</v>
      </c>
      <c r="G229" s="10" t="s">
        <v>143</v>
      </c>
      <c r="H229" s="10" t="s">
        <v>712</v>
      </c>
      <c r="I229" s="10" t="s">
        <v>45</v>
      </c>
      <c r="J229" s="12">
        <v>57367</v>
      </c>
      <c r="K229" s="11">
        <v>392379</v>
      </c>
      <c r="L229" s="11">
        <v>65324</v>
      </c>
      <c r="M229" s="14">
        <v>88863</v>
      </c>
      <c r="N229" s="13">
        <v>590042</v>
      </c>
      <c r="O229" s="13">
        <v>9056</v>
      </c>
      <c r="P229" s="25">
        <v>49266</v>
      </c>
      <c r="Q229" s="26">
        <v>546543</v>
      </c>
      <c r="R229" s="26">
        <v>20</v>
      </c>
      <c r="S229" s="27">
        <v>0</v>
      </c>
      <c r="T229" s="28">
        <v>0</v>
      </c>
      <c r="U229" s="28">
        <v>0</v>
      </c>
      <c r="V229" s="12">
        <v>195496</v>
      </c>
      <c r="W229" s="11">
        <v>1528964</v>
      </c>
      <c r="X229" s="11">
        <v>74400</v>
      </c>
    </row>
    <row r="230" spans="1:24" x14ac:dyDescent="0.35">
      <c r="A230" s="8">
        <v>2020</v>
      </c>
      <c r="B230" s="9">
        <v>3812</v>
      </c>
      <c r="C230" s="10" t="s">
        <v>856</v>
      </c>
      <c r="D230" s="8" t="s">
        <v>709</v>
      </c>
      <c r="E230" s="10" t="s">
        <v>710</v>
      </c>
      <c r="F230" s="8" t="s">
        <v>711</v>
      </c>
      <c r="G230" s="10" t="s">
        <v>567</v>
      </c>
      <c r="H230" s="10" t="s">
        <v>712</v>
      </c>
      <c r="I230" s="10" t="s">
        <v>566</v>
      </c>
      <c r="J230" s="12">
        <v>41093</v>
      </c>
      <c r="K230" s="11">
        <v>361446</v>
      </c>
      <c r="L230" s="11">
        <v>25502</v>
      </c>
      <c r="M230" s="14">
        <v>19839</v>
      </c>
      <c r="N230" s="13">
        <v>172083</v>
      </c>
      <c r="O230" s="13">
        <v>4590</v>
      </c>
      <c r="P230" s="25">
        <v>13576</v>
      </c>
      <c r="Q230" s="26">
        <v>220287</v>
      </c>
      <c r="R230" s="26">
        <v>10</v>
      </c>
      <c r="S230" s="27">
        <v>0</v>
      </c>
      <c r="T230" s="28">
        <v>0</v>
      </c>
      <c r="U230" s="28">
        <v>0</v>
      </c>
      <c r="V230" s="12">
        <v>74508</v>
      </c>
      <c r="W230" s="11">
        <v>753816</v>
      </c>
      <c r="X230" s="11">
        <v>30102</v>
      </c>
    </row>
    <row r="231" spans="1:24" x14ac:dyDescent="0.35">
      <c r="A231" s="8">
        <v>2020</v>
      </c>
      <c r="B231" s="9">
        <v>3824</v>
      </c>
      <c r="C231" s="10" t="s">
        <v>857</v>
      </c>
      <c r="D231" s="8" t="s">
        <v>709</v>
      </c>
      <c r="E231" s="10" t="s">
        <v>710</v>
      </c>
      <c r="F231" s="8" t="s">
        <v>711</v>
      </c>
      <c r="G231" s="10" t="s">
        <v>143</v>
      </c>
      <c r="H231" s="10" t="s">
        <v>712</v>
      </c>
      <c r="I231" s="10" t="s">
        <v>45</v>
      </c>
      <c r="J231" s="12">
        <v>3200</v>
      </c>
      <c r="K231" s="11">
        <v>25015</v>
      </c>
      <c r="L231" s="11">
        <v>2734</v>
      </c>
      <c r="M231" s="14">
        <v>2526</v>
      </c>
      <c r="N231" s="13">
        <v>17616</v>
      </c>
      <c r="O231" s="13">
        <v>336</v>
      </c>
      <c r="P231" s="25">
        <v>12087</v>
      </c>
      <c r="Q231" s="26">
        <v>152318</v>
      </c>
      <c r="R231" s="26">
        <v>9</v>
      </c>
      <c r="S231" s="27" t="s">
        <v>25</v>
      </c>
      <c r="T231" s="28" t="s">
        <v>25</v>
      </c>
      <c r="U231" s="28" t="s">
        <v>25</v>
      </c>
      <c r="V231" s="12">
        <v>17813</v>
      </c>
      <c r="W231" s="11">
        <v>194949</v>
      </c>
      <c r="X231" s="11">
        <v>3079</v>
      </c>
    </row>
    <row r="232" spans="1:24" x14ac:dyDescent="0.35">
      <c r="A232" s="8">
        <v>2020</v>
      </c>
      <c r="B232" s="9">
        <v>3828</v>
      </c>
      <c r="C232" s="10" t="s">
        <v>150</v>
      </c>
      <c r="D232" s="8" t="s">
        <v>709</v>
      </c>
      <c r="E232" s="10" t="s">
        <v>710</v>
      </c>
      <c r="F232" s="8" t="s">
        <v>711</v>
      </c>
      <c r="G232" s="10" t="s">
        <v>70</v>
      </c>
      <c r="H232" s="10" t="s">
        <v>714</v>
      </c>
      <c r="I232" s="10" t="s">
        <v>36</v>
      </c>
      <c r="J232" s="12">
        <v>37213.199999999997</v>
      </c>
      <c r="K232" s="11">
        <v>288707</v>
      </c>
      <c r="L232" s="11">
        <v>35559</v>
      </c>
      <c r="M232" s="14">
        <v>28840.2</v>
      </c>
      <c r="N232" s="13">
        <v>267261</v>
      </c>
      <c r="O232" s="13">
        <v>7285</v>
      </c>
      <c r="P232" s="25">
        <v>10838.9</v>
      </c>
      <c r="Q232" s="26">
        <v>125538</v>
      </c>
      <c r="R232" s="26">
        <v>8</v>
      </c>
      <c r="S232" s="27">
        <v>0</v>
      </c>
      <c r="T232" s="28">
        <v>0</v>
      </c>
      <c r="U232" s="28">
        <v>0</v>
      </c>
      <c r="V232" s="12">
        <v>76892.3</v>
      </c>
      <c r="W232" s="11">
        <v>681506</v>
      </c>
      <c r="X232" s="11">
        <v>42852</v>
      </c>
    </row>
    <row r="233" spans="1:24" x14ac:dyDescent="0.35">
      <c r="A233" s="8">
        <v>2020</v>
      </c>
      <c r="B233" s="9">
        <v>3841</v>
      </c>
      <c r="C233" s="10" t="s">
        <v>151</v>
      </c>
      <c r="D233" s="8" t="s">
        <v>709</v>
      </c>
      <c r="E233" s="10" t="s">
        <v>710</v>
      </c>
      <c r="F233" s="8" t="s">
        <v>711</v>
      </c>
      <c r="G233" s="10" t="s">
        <v>152</v>
      </c>
      <c r="H233" s="10" t="s">
        <v>714</v>
      </c>
      <c r="I233" s="10" t="s">
        <v>30</v>
      </c>
      <c r="J233" s="12">
        <v>132995</v>
      </c>
      <c r="K233" s="11">
        <v>1123121</v>
      </c>
      <c r="L233" s="11">
        <v>77443</v>
      </c>
      <c r="M233" s="14">
        <v>42671</v>
      </c>
      <c r="N233" s="13">
        <v>379285</v>
      </c>
      <c r="O233" s="13">
        <v>7151</v>
      </c>
      <c r="P233" s="25">
        <v>15108</v>
      </c>
      <c r="Q233" s="26">
        <v>232615</v>
      </c>
      <c r="R233" s="26">
        <v>11</v>
      </c>
      <c r="S233" s="27">
        <v>0</v>
      </c>
      <c r="T233" s="28">
        <v>0</v>
      </c>
      <c r="U233" s="28">
        <v>0</v>
      </c>
      <c r="V233" s="12">
        <v>190774</v>
      </c>
      <c r="W233" s="11">
        <v>1735021</v>
      </c>
      <c r="X233" s="11">
        <v>84605</v>
      </c>
    </row>
    <row r="234" spans="1:24" x14ac:dyDescent="0.35">
      <c r="A234" s="8">
        <v>2020</v>
      </c>
      <c r="B234" s="9">
        <v>3843</v>
      </c>
      <c r="C234" s="10" t="s">
        <v>858</v>
      </c>
      <c r="D234" s="8" t="s">
        <v>709</v>
      </c>
      <c r="E234" s="10" t="s">
        <v>710</v>
      </c>
      <c r="F234" s="8" t="s">
        <v>711</v>
      </c>
      <c r="G234" s="10" t="s">
        <v>38</v>
      </c>
      <c r="H234" s="10" t="s">
        <v>714</v>
      </c>
      <c r="I234" s="10" t="s">
        <v>30</v>
      </c>
      <c r="J234" s="12">
        <v>36924</v>
      </c>
      <c r="K234" s="11">
        <v>269638</v>
      </c>
      <c r="L234" s="11">
        <v>18215</v>
      </c>
      <c r="M234" s="14">
        <v>9087</v>
      </c>
      <c r="N234" s="13">
        <v>68800</v>
      </c>
      <c r="O234" s="13">
        <v>2907</v>
      </c>
      <c r="P234" s="25">
        <v>13843</v>
      </c>
      <c r="Q234" s="26">
        <v>168654</v>
      </c>
      <c r="R234" s="26">
        <v>5</v>
      </c>
      <c r="S234" s="27" t="s">
        <v>25</v>
      </c>
      <c r="T234" s="28" t="s">
        <v>25</v>
      </c>
      <c r="U234" s="28" t="s">
        <v>25</v>
      </c>
      <c r="V234" s="12">
        <v>59854</v>
      </c>
      <c r="W234" s="11">
        <v>507092</v>
      </c>
      <c r="X234" s="11">
        <v>21127</v>
      </c>
    </row>
    <row r="235" spans="1:24" x14ac:dyDescent="0.35">
      <c r="A235" s="8">
        <v>2020</v>
      </c>
      <c r="B235" s="9">
        <v>3855</v>
      </c>
      <c r="C235" s="10" t="s">
        <v>859</v>
      </c>
      <c r="D235" s="8" t="s">
        <v>709</v>
      </c>
      <c r="E235" s="10" t="s">
        <v>710</v>
      </c>
      <c r="F235" s="8" t="s">
        <v>711</v>
      </c>
      <c r="G235" s="10" t="s">
        <v>567</v>
      </c>
      <c r="H235" s="10" t="s">
        <v>712</v>
      </c>
      <c r="I235" s="10" t="s">
        <v>566</v>
      </c>
      <c r="J235" s="12">
        <v>36958</v>
      </c>
      <c r="K235" s="11">
        <v>345662</v>
      </c>
      <c r="L235" s="11">
        <v>26874</v>
      </c>
      <c r="M235" s="14">
        <v>30479</v>
      </c>
      <c r="N235" s="13">
        <v>296942</v>
      </c>
      <c r="O235" s="13">
        <v>4870</v>
      </c>
      <c r="P235" s="25">
        <v>-174</v>
      </c>
      <c r="Q235" s="26">
        <v>0</v>
      </c>
      <c r="R235" s="26">
        <v>0</v>
      </c>
      <c r="S235" s="27">
        <v>0</v>
      </c>
      <c r="T235" s="28">
        <v>0</v>
      </c>
      <c r="U235" s="28">
        <v>0</v>
      </c>
      <c r="V235" s="12">
        <v>67263</v>
      </c>
      <c r="W235" s="11">
        <v>642604</v>
      </c>
      <c r="X235" s="11">
        <v>31744</v>
      </c>
    </row>
    <row r="236" spans="1:24" x14ac:dyDescent="0.35">
      <c r="A236" s="8">
        <v>2020</v>
      </c>
      <c r="B236" s="9">
        <v>3892</v>
      </c>
      <c r="C236" s="10" t="s">
        <v>860</v>
      </c>
      <c r="D236" s="8" t="s">
        <v>709</v>
      </c>
      <c r="E236" s="10" t="s">
        <v>710</v>
      </c>
      <c r="F236" s="8" t="s">
        <v>711</v>
      </c>
      <c r="G236" s="10" t="s">
        <v>301</v>
      </c>
      <c r="H236" s="10" t="s">
        <v>712</v>
      </c>
      <c r="I236" s="10" t="s">
        <v>54</v>
      </c>
      <c r="J236" s="12">
        <v>5571.9</v>
      </c>
      <c r="K236" s="11">
        <v>47249</v>
      </c>
      <c r="L236" s="11">
        <v>4937</v>
      </c>
      <c r="M236" s="14">
        <v>6744.7</v>
      </c>
      <c r="N236" s="13">
        <v>59739</v>
      </c>
      <c r="O236" s="13">
        <v>1017</v>
      </c>
      <c r="P236" s="25">
        <v>34337.5</v>
      </c>
      <c r="Q236" s="26">
        <v>661183</v>
      </c>
      <c r="R236" s="26">
        <v>10</v>
      </c>
      <c r="S236" s="27" t="s">
        <v>25</v>
      </c>
      <c r="T236" s="28" t="s">
        <v>25</v>
      </c>
      <c r="U236" s="28" t="s">
        <v>25</v>
      </c>
      <c r="V236" s="12">
        <v>46654.1</v>
      </c>
      <c r="W236" s="11">
        <v>768171</v>
      </c>
      <c r="X236" s="11">
        <v>5964</v>
      </c>
    </row>
    <row r="237" spans="1:24" x14ac:dyDescent="0.35">
      <c r="A237" s="8">
        <v>2020</v>
      </c>
      <c r="B237" s="9">
        <v>3915</v>
      </c>
      <c r="C237" s="10" t="s">
        <v>153</v>
      </c>
      <c r="D237" s="8" t="s">
        <v>709</v>
      </c>
      <c r="E237" s="10" t="s">
        <v>710</v>
      </c>
      <c r="F237" s="8" t="s">
        <v>711</v>
      </c>
      <c r="G237" s="10" t="s">
        <v>70</v>
      </c>
      <c r="H237" s="10" t="s">
        <v>712</v>
      </c>
      <c r="I237" s="10" t="s">
        <v>36</v>
      </c>
      <c r="J237" s="12">
        <v>5233</v>
      </c>
      <c r="K237" s="11">
        <v>44084</v>
      </c>
      <c r="L237" s="11">
        <v>5903</v>
      </c>
      <c r="M237" s="14">
        <v>4863</v>
      </c>
      <c r="N237" s="13">
        <v>42670</v>
      </c>
      <c r="O237" s="13">
        <v>1357</v>
      </c>
      <c r="P237" s="25">
        <v>28583</v>
      </c>
      <c r="Q237" s="26">
        <v>363987</v>
      </c>
      <c r="R237" s="26">
        <v>64</v>
      </c>
      <c r="S237" s="27" t="s">
        <v>25</v>
      </c>
      <c r="T237" s="28" t="s">
        <v>25</v>
      </c>
      <c r="U237" s="28" t="s">
        <v>25</v>
      </c>
      <c r="V237" s="12">
        <v>38679</v>
      </c>
      <c r="W237" s="11">
        <v>450741</v>
      </c>
      <c r="X237" s="11">
        <v>7324</v>
      </c>
    </row>
    <row r="238" spans="1:24" x14ac:dyDescent="0.35">
      <c r="A238" s="8">
        <v>2020</v>
      </c>
      <c r="B238" s="9">
        <v>3916</v>
      </c>
      <c r="C238" s="10" t="s">
        <v>861</v>
      </c>
      <c r="D238" s="8" t="s">
        <v>709</v>
      </c>
      <c r="E238" s="10" t="s">
        <v>710</v>
      </c>
      <c r="F238" s="8" t="s">
        <v>711</v>
      </c>
      <c r="G238" s="10" t="s">
        <v>38</v>
      </c>
      <c r="H238" s="10" t="s">
        <v>714</v>
      </c>
      <c r="I238" s="10" t="s">
        <v>30</v>
      </c>
      <c r="J238" s="12">
        <v>293596.40000000002</v>
      </c>
      <c r="K238" s="11">
        <v>2543578</v>
      </c>
      <c r="L238" s="11">
        <v>191477</v>
      </c>
      <c r="M238" s="14">
        <v>117563.4</v>
      </c>
      <c r="N238" s="13">
        <v>1192143</v>
      </c>
      <c r="O238" s="13">
        <v>22611</v>
      </c>
      <c r="P238" s="25">
        <v>10394.5</v>
      </c>
      <c r="Q238" s="26">
        <v>144931</v>
      </c>
      <c r="R238" s="26">
        <v>68</v>
      </c>
      <c r="S238" s="27" t="s">
        <v>25</v>
      </c>
      <c r="T238" s="28" t="s">
        <v>25</v>
      </c>
      <c r="U238" s="28" t="s">
        <v>25</v>
      </c>
      <c r="V238" s="12">
        <v>421554.3</v>
      </c>
      <c r="W238" s="11">
        <v>3880652</v>
      </c>
      <c r="X238" s="11">
        <v>214156</v>
      </c>
    </row>
    <row r="239" spans="1:24" x14ac:dyDescent="0.35">
      <c r="A239" s="8">
        <v>2020</v>
      </c>
      <c r="B239" s="9">
        <v>3931</v>
      </c>
      <c r="C239" s="10" t="s">
        <v>862</v>
      </c>
      <c r="D239" s="8" t="s">
        <v>709</v>
      </c>
      <c r="E239" s="10" t="s">
        <v>710</v>
      </c>
      <c r="F239" s="8" t="s">
        <v>711</v>
      </c>
      <c r="G239" s="10" t="s">
        <v>163</v>
      </c>
      <c r="H239" s="10" t="s">
        <v>714</v>
      </c>
      <c r="I239" s="10" t="s">
        <v>36</v>
      </c>
      <c r="J239" s="12">
        <v>17364</v>
      </c>
      <c r="K239" s="11">
        <v>117724</v>
      </c>
      <c r="L239" s="11">
        <v>8446</v>
      </c>
      <c r="M239" s="14">
        <v>6147</v>
      </c>
      <c r="N239" s="13">
        <v>48914</v>
      </c>
      <c r="O239" s="13">
        <v>1116</v>
      </c>
      <c r="P239" s="25">
        <v>3198</v>
      </c>
      <c r="Q239" s="26">
        <v>33025</v>
      </c>
      <c r="R239" s="26">
        <v>8</v>
      </c>
      <c r="S239" s="27" t="s">
        <v>25</v>
      </c>
      <c r="T239" s="28" t="s">
        <v>25</v>
      </c>
      <c r="U239" s="28" t="s">
        <v>25</v>
      </c>
      <c r="V239" s="12">
        <v>26709</v>
      </c>
      <c r="W239" s="11">
        <v>199663</v>
      </c>
      <c r="X239" s="11">
        <v>9570</v>
      </c>
    </row>
    <row r="240" spans="1:24" x14ac:dyDescent="0.35">
      <c r="A240" s="8">
        <v>2020</v>
      </c>
      <c r="B240" s="9">
        <v>3939</v>
      </c>
      <c r="C240" s="10" t="s">
        <v>863</v>
      </c>
      <c r="D240" s="8" t="s">
        <v>709</v>
      </c>
      <c r="E240" s="10" t="s">
        <v>710</v>
      </c>
      <c r="F240" s="8" t="s">
        <v>711</v>
      </c>
      <c r="G240" s="10" t="s">
        <v>38</v>
      </c>
      <c r="H240" s="10" t="s">
        <v>712</v>
      </c>
      <c r="I240" s="10" t="s">
        <v>30</v>
      </c>
      <c r="J240" s="12">
        <v>8696.2000000000007</v>
      </c>
      <c r="K240" s="11">
        <v>69409</v>
      </c>
      <c r="L240" s="11">
        <v>7183</v>
      </c>
      <c r="M240" s="14">
        <v>22625.3</v>
      </c>
      <c r="N240" s="13">
        <v>246313</v>
      </c>
      <c r="O240" s="13">
        <v>949</v>
      </c>
      <c r="P240" s="25" t="s">
        <v>25</v>
      </c>
      <c r="Q240" s="26" t="s">
        <v>25</v>
      </c>
      <c r="R240" s="26" t="s">
        <v>25</v>
      </c>
      <c r="S240" s="27" t="s">
        <v>25</v>
      </c>
      <c r="T240" s="28" t="s">
        <v>25</v>
      </c>
      <c r="U240" s="28" t="s">
        <v>25</v>
      </c>
      <c r="V240" s="12">
        <v>31321.5</v>
      </c>
      <c r="W240" s="11">
        <v>315722</v>
      </c>
      <c r="X240" s="11">
        <v>8132</v>
      </c>
    </row>
    <row r="241" spans="1:24" x14ac:dyDescent="0.35">
      <c r="A241" s="8">
        <v>2020</v>
      </c>
      <c r="B241" s="9">
        <v>3940</v>
      </c>
      <c r="C241" s="10" t="s">
        <v>155</v>
      </c>
      <c r="D241" s="8" t="s">
        <v>709</v>
      </c>
      <c r="E241" s="10" t="s">
        <v>710</v>
      </c>
      <c r="F241" s="8" t="s">
        <v>711</v>
      </c>
      <c r="G241" s="10" t="s">
        <v>59</v>
      </c>
      <c r="H241" s="10" t="s">
        <v>712</v>
      </c>
      <c r="I241" s="10" t="s">
        <v>60</v>
      </c>
      <c r="J241" s="12">
        <v>59391</v>
      </c>
      <c r="K241" s="11">
        <v>459076</v>
      </c>
      <c r="L241" s="11">
        <v>40486</v>
      </c>
      <c r="M241" s="14">
        <v>41405</v>
      </c>
      <c r="N241" s="13">
        <v>372792</v>
      </c>
      <c r="O241" s="13">
        <v>3434</v>
      </c>
      <c r="P241" s="25" t="s">
        <v>25</v>
      </c>
      <c r="Q241" s="26" t="s">
        <v>25</v>
      </c>
      <c r="R241" s="26" t="s">
        <v>25</v>
      </c>
      <c r="S241" s="27" t="s">
        <v>25</v>
      </c>
      <c r="T241" s="28" t="s">
        <v>25</v>
      </c>
      <c r="U241" s="28" t="s">
        <v>25</v>
      </c>
      <c r="V241" s="12">
        <v>100796</v>
      </c>
      <c r="W241" s="11">
        <v>831868</v>
      </c>
      <c r="X241" s="11">
        <v>43920</v>
      </c>
    </row>
    <row r="242" spans="1:24" x14ac:dyDescent="0.35">
      <c r="A242" s="8">
        <v>2020</v>
      </c>
      <c r="B242" s="9">
        <v>3989</v>
      </c>
      <c r="C242" s="10" t="s">
        <v>156</v>
      </c>
      <c r="D242" s="8" t="s">
        <v>709</v>
      </c>
      <c r="E242" s="10" t="s">
        <v>710</v>
      </c>
      <c r="F242" s="8" t="s">
        <v>711</v>
      </c>
      <c r="G242" s="10" t="s">
        <v>157</v>
      </c>
      <c r="H242" s="10" t="s">
        <v>712</v>
      </c>
      <c r="I242" s="10" t="s">
        <v>158</v>
      </c>
      <c r="J242" s="12">
        <v>197812.6</v>
      </c>
      <c r="K242" s="11">
        <v>1615381</v>
      </c>
      <c r="L242" s="11">
        <v>202309</v>
      </c>
      <c r="M242" s="14">
        <v>90415.2</v>
      </c>
      <c r="N242" s="13">
        <v>1063869</v>
      </c>
      <c r="O242" s="13">
        <v>35549</v>
      </c>
      <c r="P242" s="25">
        <v>140104.70000000001</v>
      </c>
      <c r="Q242" s="26">
        <v>1959870</v>
      </c>
      <c r="R242" s="26">
        <v>1588</v>
      </c>
      <c r="S242" s="27" t="s">
        <v>25</v>
      </c>
      <c r="T242" s="28" t="s">
        <v>25</v>
      </c>
      <c r="U242" s="28" t="s">
        <v>25</v>
      </c>
      <c r="V242" s="12">
        <v>428332.5</v>
      </c>
      <c r="W242" s="11">
        <v>4639120</v>
      </c>
      <c r="X242" s="11">
        <v>239446</v>
      </c>
    </row>
    <row r="243" spans="1:24" x14ac:dyDescent="0.35">
      <c r="A243" s="8">
        <v>2020</v>
      </c>
      <c r="B243" s="9">
        <v>3991</v>
      </c>
      <c r="C243" s="10" t="s">
        <v>864</v>
      </c>
      <c r="D243" s="8" t="s">
        <v>717</v>
      </c>
      <c r="E243" s="10" t="s">
        <v>718</v>
      </c>
      <c r="F243" s="8" t="s">
        <v>711</v>
      </c>
      <c r="G243" s="10" t="s">
        <v>70</v>
      </c>
      <c r="H243" s="10" t="s">
        <v>719</v>
      </c>
      <c r="I243" s="10" t="s">
        <v>36</v>
      </c>
      <c r="J243" s="12">
        <v>0</v>
      </c>
      <c r="K243" s="11">
        <v>0</v>
      </c>
      <c r="L243" s="11">
        <v>0</v>
      </c>
      <c r="M243" s="14">
        <v>0</v>
      </c>
      <c r="N243" s="13">
        <v>0</v>
      </c>
      <c r="O243" s="13">
        <v>0</v>
      </c>
      <c r="P243" s="25">
        <v>6938.6</v>
      </c>
      <c r="Q243" s="26">
        <v>176558</v>
      </c>
      <c r="R243" s="26">
        <v>1</v>
      </c>
      <c r="S243" s="27">
        <v>0</v>
      </c>
      <c r="T243" s="28">
        <v>0</v>
      </c>
      <c r="U243" s="28">
        <v>0</v>
      </c>
      <c r="V243" s="12">
        <v>6938.6</v>
      </c>
      <c r="W243" s="11">
        <v>176558</v>
      </c>
      <c r="X243" s="11">
        <v>1</v>
      </c>
    </row>
    <row r="244" spans="1:24" x14ac:dyDescent="0.35">
      <c r="A244" s="8">
        <v>2020</v>
      </c>
      <c r="B244" s="9">
        <v>4003</v>
      </c>
      <c r="C244" s="10" t="s">
        <v>159</v>
      </c>
      <c r="D244" s="8" t="s">
        <v>709</v>
      </c>
      <c r="E244" s="10" t="s">
        <v>710</v>
      </c>
      <c r="F244" s="8" t="s">
        <v>711</v>
      </c>
      <c r="G244" s="10" t="s">
        <v>32</v>
      </c>
      <c r="H244" s="10" t="s">
        <v>712</v>
      </c>
      <c r="I244" s="10" t="s">
        <v>33</v>
      </c>
      <c r="J244" s="12">
        <v>18841</v>
      </c>
      <c r="K244" s="11">
        <v>114844</v>
      </c>
      <c r="L244" s="11">
        <v>17129</v>
      </c>
      <c r="M244" s="14">
        <v>13904</v>
      </c>
      <c r="N244" s="13">
        <v>70637</v>
      </c>
      <c r="O244" s="13">
        <v>2612</v>
      </c>
      <c r="P244" s="25">
        <v>23199</v>
      </c>
      <c r="Q244" s="26">
        <v>158696</v>
      </c>
      <c r="R244" s="26">
        <v>101</v>
      </c>
      <c r="S244" s="27" t="s">
        <v>25</v>
      </c>
      <c r="T244" s="28" t="s">
        <v>25</v>
      </c>
      <c r="U244" s="28" t="s">
        <v>25</v>
      </c>
      <c r="V244" s="12">
        <v>55944</v>
      </c>
      <c r="W244" s="11">
        <v>344177</v>
      </c>
      <c r="X244" s="11">
        <v>19842</v>
      </c>
    </row>
    <row r="245" spans="1:24" x14ac:dyDescent="0.35">
      <c r="A245" s="8">
        <v>2020</v>
      </c>
      <c r="B245" s="9">
        <v>4041</v>
      </c>
      <c r="C245" s="10" t="s">
        <v>160</v>
      </c>
      <c r="D245" s="8" t="s">
        <v>709</v>
      </c>
      <c r="E245" s="10" t="s">
        <v>710</v>
      </c>
      <c r="F245" s="8" t="s">
        <v>711</v>
      </c>
      <c r="G245" s="10" t="s">
        <v>116</v>
      </c>
      <c r="H245" s="10" t="s">
        <v>714</v>
      </c>
      <c r="I245" s="10" t="s">
        <v>75</v>
      </c>
      <c r="J245" s="12">
        <v>103.8</v>
      </c>
      <c r="K245" s="11">
        <v>855</v>
      </c>
      <c r="L245" s="11">
        <v>44</v>
      </c>
      <c r="M245" s="14">
        <v>112</v>
      </c>
      <c r="N245" s="13">
        <v>507</v>
      </c>
      <c r="O245" s="13">
        <v>28</v>
      </c>
      <c r="P245" s="25">
        <v>355.9</v>
      </c>
      <c r="Q245" s="26">
        <v>4544</v>
      </c>
      <c r="R245" s="26">
        <v>63</v>
      </c>
      <c r="S245" s="27" t="s">
        <v>25</v>
      </c>
      <c r="T245" s="28" t="s">
        <v>25</v>
      </c>
      <c r="U245" s="28" t="s">
        <v>25</v>
      </c>
      <c r="V245" s="12">
        <v>571.70000000000005</v>
      </c>
      <c r="W245" s="11">
        <v>5906</v>
      </c>
      <c r="X245" s="11">
        <v>135</v>
      </c>
    </row>
    <row r="246" spans="1:24" x14ac:dyDescent="0.35">
      <c r="A246" s="8">
        <v>2020</v>
      </c>
      <c r="B246" s="9">
        <v>4041</v>
      </c>
      <c r="C246" s="10" t="s">
        <v>160</v>
      </c>
      <c r="D246" s="8" t="s">
        <v>709</v>
      </c>
      <c r="E246" s="10" t="s">
        <v>710</v>
      </c>
      <c r="F246" s="8" t="s">
        <v>711</v>
      </c>
      <c r="G246" s="10" t="s">
        <v>74</v>
      </c>
      <c r="H246" s="10" t="s">
        <v>714</v>
      </c>
      <c r="I246" s="10" t="s">
        <v>75</v>
      </c>
      <c r="J246" s="12">
        <v>7229.3</v>
      </c>
      <c r="K246" s="11">
        <v>55387</v>
      </c>
      <c r="L246" s="11">
        <v>3957</v>
      </c>
      <c r="M246" s="14">
        <v>7298.4</v>
      </c>
      <c r="N246" s="13">
        <v>75855</v>
      </c>
      <c r="O246" s="13">
        <v>1373</v>
      </c>
      <c r="P246" s="25">
        <v>17112</v>
      </c>
      <c r="Q246" s="26">
        <v>222648</v>
      </c>
      <c r="R246" s="26">
        <v>542</v>
      </c>
      <c r="S246" s="27" t="s">
        <v>25</v>
      </c>
      <c r="T246" s="28" t="s">
        <v>25</v>
      </c>
      <c r="U246" s="28" t="s">
        <v>25</v>
      </c>
      <c r="V246" s="12">
        <v>31639.7</v>
      </c>
      <c r="W246" s="11">
        <v>353890</v>
      </c>
      <c r="X246" s="11">
        <v>5872</v>
      </c>
    </row>
    <row r="247" spans="1:24" x14ac:dyDescent="0.35">
      <c r="A247" s="8">
        <v>2020</v>
      </c>
      <c r="B247" s="9">
        <v>4045</v>
      </c>
      <c r="C247" s="10" t="s">
        <v>161</v>
      </c>
      <c r="D247" s="8" t="s">
        <v>709</v>
      </c>
      <c r="E247" s="10" t="s">
        <v>710</v>
      </c>
      <c r="F247" s="8" t="s">
        <v>711</v>
      </c>
      <c r="G247" s="10" t="s">
        <v>53</v>
      </c>
      <c r="H247" s="10" t="s">
        <v>712</v>
      </c>
      <c r="I247" s="10" t="s">
        <v>36</v>
      </c>
      <c r="J247" s="12">
        <v>51753</v>
      </c>
      <c r="K247" s="11">
        <v>432809</v>
      </c>
      <c r="L247" s="11">
        <v>44367</v>
      </c>
      <c r="M247" s="14">
        <v>44653</v>
      </c>
      <c r="N247" s="13">
        <v>444619</v>
      </c>
      <c r="O247" s="13">
        <v>6910</v>
      </c>
      <c r="P247" s="25">
        <v>21507</v>
      </c>
      <c r="Q247" s="26">
        <v>250279</v>
      </c>
      <c r="R247" s="26">
        <v>30</v>
      </c>
      <c r="S247" s="27" t="s">
        <v>25</v>
      </c>
      <c r="T247" s="28" t="s">
        <v>25</v>
      </c>
      <c r="U247" s="28" t="s">
        <v>25</v>
      </c>
      <c r="V247" s="12">
        <v>117913</v>
      </c>
      <c r="W247" s="11">
        <v>1127707</v>
      </c>
      <c r="X247" s="11">
        <v>51307</v>
      </c>
    </row>
    <row r="248" spans="1:24" x14ac:dyDescent="0.35">
      <c r="A248" s="8">
        <v>2020</v>
      </c>
      <c r="B248" s="9">
        <v>4063</v>
      </c>
      <c r="C248" s="10" t="s">
        <v>865</v>
      </c>
      <c r="D248" s="8" t="s">
        <v>709</v>
      </c>
      <c r="E248" s="10" t="s">
        <v>710</v>
      </c>
      <c r="F248" s="8" t="s">
        <v>711</v>
      </c>
      <c r="G248" s="10" t="s">
        <v>53</v>
      </c>
      <c r="H248" s="10" t="s">
        <v>714</v>
      </c>
      <c r="I248" s="10" t="s">
        <v>85</v>
      </c>
      <c r="J248" s="12">
        <v>45438</v>
      </c>
      <c r="K248" s="11">
        <v>372287</v>
      </c>
      <c r="L248" s="11">
        <v>29647</v>
      </c>
      <c r="M248" s="14">
        <v>6635</v>
      </c>
      <c r="N248" s="13">
        <v>60420</v>
      </c>
      <c r="O248" s="13">
        <v>2241</v>
      </c>
      <c r="P248" s="25">
        <v>909</v>
      </c>
      <c r="Q248" s="26">
        <v>11842</v>
      </c>
      <c r="R248" s="26">
        <v>1</v>
      </c>
      <c r="S248" s="27" t="s">
        <v>25</v>
      </c>
      <c r="T248" s="28" t="s">
        <v>25</v>
      </c>
      <c r="U248" s="28" t="s">
        <v>25</v>
      </c>
      <c r="V248" s="12">
        <v>52982</v>
      </c>
      <c r="W248" s="11">
        <v>444549</v>
      </c>
      <c r="X248" s="11">
        <v>31889</v>
      </c>
    </row>
    <row r="249" spans="1:24" x14ac:dyDescent="0.35">
      <c r="A249" s="8">
        <v>2020</v>
      </c>
      <c r="B249" s="9">
        <v>4065</v>
      </c>
      <c r="C249" s="10" t="s">
        <v>866</v>
      </c>
      <c r="D249" s="8" t="s">
        <v>709</v>
      </c>
      <c r="E249" s="10" t="s">
        <v>710</v>
      </c>
      <c r="F249" s="8" t="s">
        <v>711</v>
      </c>
      <c r="G249" s="10" t="s">
        <v>143</v>
      </c>
      <c r="H249" s="10" t="s">
        <v>712</v>
      </c>
      <c r="I249" s="10" t="s">
        <v>45</v>
      </c>
      <c r="J249" s="12">
        <v>9643.2999999999993</v>
      </c>
      <c r="K249" s="11">
        <v>82784</v>
      </c>
      <c r="L249" s="11">
        <v>12407</v>
      </c>
      <c r="M249" s="14">
        <v>16003.8</v>
      </c>
      <c r="N249" s="13">
        <v>114103</v>
      </c>
      <c r="O249" s="13">
        <v>3667</v>
      </c>
      <c r="P249" s="25">
        <v>59579.3</v>
      </c>
      <c r="Q249" s="26">
        <v>599986</v>
      </c>
      <c r="R249" s="26">
        <v>391</v>
      </c>
      <c r="S249" s="27" t="s">
        <v>25</v>
      </c>
      <c r="T249" s="28" t="s">
        <v>25</v>
      </c>
      <c r="U249" s="28" t="s">
        <v>25</v>
      </c>
      <c r="V249" s="12">
        <v>85226.4</v>
      </c>
      <c r="W249" s="11">
        <v>796873</v>
      </c>
      <c r="X249" s="11">
        <v>16465</v>
      </c>
    </row>
    <row r="250" spans="1:24" x14ac:dyDescent="0.35">
      <c r="A250" s="8">
        <v>2020</v>
      </c>
      <c r="B250" s="9">
        <v>4068</v>
      </c>
      <c r="C250" s="10" t="s">
        <v>867</v>
      </c>
      <c r="D250" s="8" t="s">
        <v>709</v>
      </c>
      <c r="E250" s="10" t="s">
        <v>710</v>
      </c>
      <c r="F250" s="8" t="s">
        <v>711</v>
      </c>
      <c r="G250" s="10" t="s">
        <v>152</v>
      </c>
      <c r="H250" s="10" t="s">
        <v>712</v>
      </c>
      <c r="I250" s="10" t="s">
        <v>566</v>
      </c>
      <c r="J250" s="12">
        <v>12690</v>
      </c>
      <c r="K250" s="11">
        <v>118718</v>
      </c>
      <c r="L250" s="11">
        <v>9126</v>
      </c>
      <c r="M250" s="14">
        <v>20773</v>
      </c>
      <c r="N250" s="13">
        <v>200737</v>
      </c>
      <c r="O250" s="13">
        <v>3623</v>
      </c>
      <c r="P250" s="25">
        <v>1507</v>
      </c>
      <c r="Q250" s="26">
        <v>18104</v>
      </c>
      <c r="R250" s="26">
        <v>3</v>
      </c>
      <c r="S250" s="27">
        <v>0</v>
      </c>
      <c r="T250" s="28">
        <v>0</v>
      </c>
      <c r="U250" s="28">
        <v>0</v>
      </c>
      <c r="V250" s="12">
        <v>34970</v>
      </c>
      <c r="W250" s="11">
        <v>337559</v>
      </c>
      <c r="X250" s="11">
        <v>12752</v>
      </c>
    </row>
    <row r="251" spans="1:24" x14ac:dyDescent="0.35">
      <c r="A251" s="8">
        <v>2020</v>
      </c>
      <c r="B251" s="9">
        <v>4073</v>
      </c>
      <c r="C251" s="10" t="s">
        <v>868</v>
      </c>
      <c r="D251" s="8" t="s">
        <v>709</v>
      </c>
      <c r="E251" s="10" t="s">
        <v>710</v>
      </c>
      <c r="F251" s="8" t="s">
        <v>711</v>
      </c>
      <c r="G251" s="10" t="s">
        <v>66</v>
      </c>
      <c r="H251" s="10" t="s">
        <v>712</v>
      </c>
      <c r="I251" s="10" t="s">
        <v>36</v>
      </c>
      <c r="J251" s="12">
        <v>2349.1999999999998</v>
      </c>
      <c r="K251" s="11">
        <v>20079</v>
      </c>
      <c r="L251" s="11">
        <v>2445</v>
      </c>
      <c r="M251" s="14">
        <v>2333.9</v>
      </c>
      <c r="N251" s="13">
        <v>22665</v>
      </c>
      <c r="O251" s="13">
        <v>436</v>
      </c>
      <c r="P251" s="25">
        <v>2322</v>
      </c>
      <c r="Q251" s="26">
        <v>30631</v>
      </c>
      <c r="R251" s="26">
        <v>3</v>
      </c>
      <c r="S251" s="27">
        <v>0</v>
      </c>
      <c r="T251" s="28">
        <v>0</v>
      </c>
      <c r="U251" s="28">
        <v>0</v>
      </c>
      <c r="V251" s="12">
        <v>7005.1</v>
      </c>
      <c r="W251" s="11">
        <v>73375</v>
      </c>
      <c r="X251" s="11">
        <v>2884</v>
      </c>
    </row>
    <row r="252" spans="1:24" x14ac:dyDescent="0.35">
      <c r="A252" s="8">
        <v>2020</v>
      </c>
      <c r="B252" s="9">
        <v>4100</v>
      </c>
      <c r="C252" s="10" t="s">
        <v>869</v>
      </c>
      <c r="D252" s="8" t="s">
        <v>717</v>
      </c>
      <c r="E252" s="10" t="s">
        <v>718</v>
      </c>
      <c r="F252" s="8" t="s">
        <v>711</v>
      </c>
      <c r="G252" s="10" t="s">
        <v>32</v>
      </c>
      <c r="H252" s="10" t="s">
        <v>719</v>
      </c>
      <c r="I252" s="10" t="s">
        <v>33</v>
      </c>
      <c r="J252" s="12">
        <v>5492</v>
      </c>
      <c r="K252" s="11">
        <v>40784</v>
      </c>
      <c r="L252" s="11">
        <v>4883</v>
      </c>
      <c r="M252" s="14">
        <v>12051.9</v>
      </c>
      <c r="N252" s="13">
        <v>174386</v>
      </c>
      <c r="O252" s="13">
        <v>1662</v>
      </c>
      <c r="P252" s="25">
        <v>0</v>
      </c>
      <c r="Q252" s="26">
        <v>0</v>
      </c>
      <c r="R252" s="26">
        <v>0</v>
      </c>
      <c r="S252" s="27">
        <v>0</v>
      </c>
      <c r="T252" s="28">
        <v>0</v>
      </c>
      <c r="U252" s="28">
        <v>0</v>
      </c>
      <c r="V252" s="12">
        <v>17543.900000000001</v>
      </c>
      <c r="W252" s="11">
        <v>215170</v>
      </c>
      <c r="X252" s="11">
        <v>6545</v>
      </c>
    </row>
    <row r="253" spans="1:24" x14ac:dyDescent="0.35">
      <c r="A253" s="8">
        <v>2020</v>
      </c>
      <c r="B253" s="9">
        <v>4100</v>
      </c>
      <c r="C253" s="10" t="s">
        <v>869</v>
      </c>
      <c r="D253" s="8" t="s">
        <v>717</v>
      </c>
      <c r="E253" s="10" t="s">
        <v>718</v>
      </c>
      <c r="F253" s="8" t="s">
        <v>711</v>
      </c>
      <c r="G253" s="10" t="s">
        <v>185</v>
      </c>
      <c r="H253" s="10" t="s">
        <v>719</v>
      </c>
      <c r="I253" s="10" t="s">
        <v>45</v>
      </c>
      <c r="J253" s="12">
        <v>3719.6</v>
      </c>
      <c r="K253" s="11">
        <v>33663</v>
      </c>
      <c r="L253" s="11">
        <v>2941</v>
      </c>
      <c r="M253" s="14">
        <v>0</v>
      </c>
      <c r="N253" s="13">
        <v>0</v>
      </c>
      <c r="O253" s="13">
        <v>0</v>
      </c>
      <c r="P253" s="25">
        <v>0</v>
      </c>
      <c r="Q253" s="26">
        <v>0</v>
      </c>
      <c r="R253" s="26">
        <v>0</v>
      </c>
      <c r="S253" s="27">
        <v>0</v>
      </c>
      <c r="T253" s="28">
        <v>0</v>
      </c>
      <c r="U253" s="28">
        <v>0</v>
      </c>
      <c r="V253" s="12">
        <v>3719.6</v>
      </c>
      <c r="W253" s="11">
        <v>33663</v>
      </c>
      <c r="X253" s="11">
        <v>2941</v>
      </c>
    </row>
    <row r="254" spans="1:24" x14ac:dyDescent="0.35">
      <c r="A254" s="8">
        <v>2020</v>
      </c>
      <c r="B254" s="9">
        <v>4100</v>
      </c>
      <c r="C254" s="10" t="s">
        <v>869</v>
      </c>
      <c r="D254" s="8" t="s">
        <v>717</v>
      </c>
      <c r="E254" s="10" t="s">
        <v>718</v>
      </c>
      <c r="F254" s="8" t="s">
        <v>711</v>
      </c>
      <c r="G254" s="10" t="s">
        <v>163</v>
      </c>
      <c r="H254" s="10" t="s">
        <v>719</v>
      </c>
      <c r="I254" s="10" t="s">
        <v>45</v>
      </c>
      <c r="J254" s="12">
        <v>29981.200000000001</v>
      </c>
      <c r="K254" s="11">
        <v>361667</v>
      </c>
      <c r="L254" s="11">
        <v>37517</v>
      </c>
      <c r="M254" s="14">
        <v>3067.9</v>
      </c>
      <c r="N254" s="13">
        <v>41990</v>
      </c>
      <c r="O254" s="13">
        <v>2434</v>
      </c>
      <c r="P254" s="25">
        <v>0</v>
      </c>
      <c r="Q254" s="26">
        <v>0</v>
      </c>
      <c r="R254" s="26">
        <v>0</v>
      </c>
      <c r="S254" s="27">
        <v>0</v>
      </c>
      <c r="T254" s="28">
        <v>0</v>
      </c>
      <c r="U254" s="28">
        <v>0</v>
      </c>
      <c r="V254" s="12">
        <v>33049.1</v>
      </c>
      <c r="W254" s="11">
        <v>403657</v>
      </c>
      <c r="X254" s="11">
        <v>39951</v>
      </c>
    </row>
    <row r="255" spans="1:24" x14ac:dyDescent="0.35">
      <c r="A255" s="8">
        <v>2020</v>
      </c>
      <c r="B255" s="9">
        <v>4100</v>
      </c>
      <c r="C255" s="10" t="s">
        <v>869</v>
      </c>
      <c r="D255" s="8" t="s">
        <v>717</v>
      </c>
      <c r="E255" s="10" t="s">
        <v>718</v>
      </c>
      <c r="F255" s="8" t="s">
        <v>711</v>
      </c>
      <c r="G255" s="10" t="s">
        <v>63</v>
      </c>
      <c r="H255" s="10" t="s">
        <v>719</v>
      </c>
      <c r="I255" s="10" t="s">
        <v>45</v>
      </c>
      <c r="J255" s="12">
        <v>17480.400000000001</v>
      </c>
      <c r="K255" s="11">
        <v>170871</v>
      </c>
      <c r="L255" s="11">
        <v>17236</v>
      </c>
      <c r="M255" s="14">
        <v>330.2</v>
      </c>
      <c r="N255" s="13">
        <v>2931</v>
      </c>
      <c r="O255" s="13">
        <v>174</v>
      </c>
      <c r="P255" s="25">
        <v>0</v>
      </c>
      <c r="Q255" s="26">
        <v>0</v>
      </c>
      <c r="R255" s="26">
        <v>0</v>
      </c>
      <c r="S255" s="27">
        <v>0</v>
      </c>
      <c r="T255" s="28">
        <v>0</v>
      </c>
      <c r="U255" s="28">
        <v>0</v>
      </c>
      <c r="V255" s="12">
        <v>17810.599999999999</v>
      </c>
      <c r="W255" s="11">
        <v>173802</v>
      </c>
      <c r="X255" s="11">
        <v>17410</v>
      </c>
    </row>
    <row r="256" spans="1:24" x14ac:dyDescent="0.35">
      <c r="A256" s="8">
        <v>2020</v>
      </c>
      <c r="B256" s="9">
        <v>4100</v>
      </c>
      <c r="C256" s="10" t="s">
        <v>869</v>
      </c>
      <c r="D256" s="8" t="s">
        <v>717</v>
      </c>
      <c r="E256" s="10" t="s">
        <v>718</v>
      </c>
      <c r="F256" s="8" t="s">
        <v>711</v>
      </c>
      <c r="G256" s="10" t="s">
        <v>70</v>
      </c>
      <c r="H256" s="10" t="s">
        <v>719</v>
      </c>
      <c r="I256" s="10" t="s">
        <v>36</v>
      </c>
      <c r="J256" s="12">
        <v>0</v>
      </c>
      <c r="K256" s="11">
        <v>0</v>
      </c>
      <c r="L256" s="11">
        <v>0</v>
      </c>
      <c r="M256" s="14">
        <v>596.4</v>
      </c>
      <c r="N256" s="13">
        <v>5327</v>
      </c>
      <c r="O256" s="13">
        <v>87</v>
      </c>
      <c r="P256" s="25">
        <v>0</v>
      </c>
      <c r="Q256" s="26">
        <v>0</v>
      </c>
      <c r="R256" s="26">
        <v>0</v>
      </c>
      <c r="S256" s="27">
        <v>0</v>
      </c>
      <c r="T256" s="28">
        <v>0</v>
      </c>
      <c r="U256" s="28">
        <v>0</v>
      </c>
      <c r="V256" s="12">
        <v>596.4</v>
      </c>
      <c r="W256" s="11">
        <v>5327</v>
      </c>
      <c r="X256" s="11">
        <v>87</v>
      </c>
    </row>
    <row r="257" spans="1:24" x14ac:dyDescent="0.35">
      <c r="A257" s="8">
        <v>2020</v>
      </c>
      <c r="B257" s="9">
        <v>4100</v>
      </c>
      <c r="C257" s="10" t="s">
        <v>869</v>
      </c>
      <c r="D257" s="8" t="s">
        <v>717</v>
      </c>
      <c r="E257" s="10" t="s">
        <v>718</v>
      </c>
      <c r="F257" s="8" t="s">
        <v>711</v>
      </c>
      <c r="G257" s="10" t="s">
        <v>56</v>
      </c>
      <c r="H257" s="10" t="s">
        <v>719</v>
      </c>
      <c r="I257" s="10" t="s">
        <v>45</v>
      </c>
      <c r="J257" s="12">
        <v>2930.6</v>
      </c>
      <c r="K257" s="11">
        <v>22346</v>
      </c>
      <c r="L257" s="11">
        <v>2415</v>
      </c>
      <c r="M257" s="14">
        <v>45.4</v>
      </c>
      <c r="N257" s="13">
        <v>306</v>
      </c>
      <c r="O257" s="13">
        <v>17</v>
      </c>
      <c r="P257" s="25">
        <v>3.1</v>
      </c>
      <c r="Q257" s="26">
        <v>27</v>
      </c>
      <c r="R257" s="26">
        <v>1</v>
      </c>
      <c r="S257" s="27">
        <v>0</v>
      </c>
      <c r="T257" s="28">
        <v>0</v>
      </c>
      <c r="U257" s="28">
        <v>0</v>
      </c>
      <c r="V257" s="12">
        <v>2979.1</v>
      </c>
      <c r="W257" s="11">
        <v>22679</v>
      </c>
      <c r="X257" s="11">
        <v>2433</v>
      </c>
    </row>
    <row r="258" spans="1:24" x14ac:dyDescent="0.35">
      <c r="A258" s="8">
        <v>2020</v>
      </c>
      <c r="B258" s="9">
        <v>4100</v>
      </c>
      <c r="C258" s="10" t="s">
        <v>869</v>
      </c>
      <c r="D258" s="8" t="s">
        <v>717</v>
      </c>
      <c r="E258" s="10" t="s">
        <v>718</v>
      </c>
      <c r="F258" s="8" t="s">
        <v>711</v>
      </c>
      <c r="G258" s="10" t="s">
        <v>143</v>
      </c>
      <c r="H258" s="10" t="s">
        <v>719</v>
      </c>
      <c r="I258" s="10" t="s">
        <v>45</v>
      </c>
      <c r="J258" s="12">
        <v>22870.2</v>
      </c>
      <c r="K258" s="11">
        <v>340704</v>
      </c>
      <c r="L258" s="11">
        <v>31504</v>
      </c>
      <c r="M258" s="14">
        <v>95</v>
      </c>
      <c r="N258" s="13">
        <v>1350</v>
      </c>
      <c r="O258" s="13">
        <v>73</v>
      </c>
      <c r="P258" s="25">
        <v>0</v>
      </c>
      <c r="Q258" s="26">
        <v>0</v>
      </c>
      <c r="R258" s="26">
        <v>0</v>
      </c>
      <c r="S258" s="27">
        <v>0</v>
      </c>
      <c r="T258" s="28">
        <v>0</v>
      </c>
      <c r="U258" s="28">
        <v>0</v>
      </c>
      <c r="V258" s="12">
        <v>22965.200000000001</v>
      </c>
      <c r="W258" s="11">
        <v>342054</v>
      </c>
      <c r="X258" s="11">
        <v>31577</v>
      </c>
    </row>
    <row r="259" spans="1:24" x14ac:dyDescent="0.35">
      <c r="A259" s="8">
        <v>2020</v>
      </c>
      <c r="B259" s="9">
        <v>4100</v>
      </c>
      <c r="C259" s="10" t="s">
        <v>869</v>
      </c>
      <c r="D259" s="8" t="s">
        <v>717</v>
      </c>
      <c r="E259" s="10" t="s">
        <v>718</v>
      </c>
      <c r="F259" s="8" t="s">
        <v>711</v>
      </c>
      <c r="G259" s="10" t="s">
        <v>197</v>
      </c>
      <c r="H259" s="10" t="s">
        <v>719</v>
      </c>
      <c r="I259" s="10" t="s">
        <v>45</v>
      </c>
      <c r="J259" s="12">
        <v>6316</v>
      </c>
      <c r="K259" s="11">
        <v>62341</v>
      </c>
      <c r="L259" s="11">
        <v>7167</v>
      </c>
      <c r="M259" s="14">
        <v>2536.8000000000002</v>
      </c>
      <c r="N259" s="13">
        <v>18834</v>
      </c>
      <c r="O259" s="13">
        <v>2502</v>
      </c>
      <c r="P259" s="25">
        <v>0</v>
      </c>
      <c r="Q259" s="26">
        <v>0</v>
      </c>
      <c r="R259" s="26">
        <v>0</v>
      </c>
      <c r="S259" s="27">
        <v>0</v>
      </c>
      <c r="T259" s="28">
        <v>0</v>
      </c>
      <c r="U259" s="28">
        <v>0</v>
      </c>
      <c r="V259" s="12">
        <v>8852.7999999999993</v>
      </c>
      <c r="W259" s="11">
        <v>81175</v>
      </c>
      <c r="X259" s="11">
        <v>9669</v>
      </c>
    </row>
    <row r="260" spans="1:24" x14ac:dyDescent="0.35">
      <c r="A260" s="8">
        <v>2020</v>
      </c>
      <c r="B260" s="9">
        <v>4110</v>
      </c>
      <c r="C260" s="10" t="s">
        <v>162</v>
      </c>
      <c r="D260" s="8" t="s">
        <v>709</v>
      </c>
      <c r="E260" s="10" t="s">
        <v>710</v>
      </c>
      <c r="F260" s="8" t="s">
        <v>711</v>
      </c>
      <c r="G260" s="10" t="s">
        <v>163</v>
      </c>
      <c r="H260" s="10" t="s">
        <v>722</v>
      </c>
      <c r="I260" s="10" t="s">
        <v>45</v>
      </c>
      <c r="J260" s="12">
        <v>2547676.2000000002</v>
      </c>
      <c r="K260" s="11">
        <v>19250047</v>
      </c>
      <c r="L260" s="11">
        <v>2637056</v>
      </c>
      <c r="M260" s="14">
        <v>786494.6</v>
      </c>
      <c r="N260" s="13">
        <v>7841717</v>
      </c>
      <c r="O260" s="13">
        <v>215127</v>
      </c>
      <c r="P260" s="25">
        <v>54721.4</v>
      </c>
      <c r="Q260" s="26">
        <v>858862</v>
      </c>
      <c r="R260" s="26">
        <v>174</v>
      </c>
      <c r="S260" s="27">
        <v>0</v>
      </c>
      <c r="T260" s="28">
        <v>0</v>
      </c>
      <c r="U260" s="28">
        <v>0</v>
      </c>
      <c r="V260" s="12">
        <v>3388892.2</v>
      </c>
      <c r="W260" s="11">
        <v>27950626</v>
      </c>
      <c r="X260" s="11">
        <v>2852357</v>
      </c>
    </row>
    <row r="261" spans="1:24" x14ac:dyDescent="0.35">
      <c r="A261" s="8">
        <v>2020</v>
      </c>
      <c r="B261" s="9">
        <v>4110</v>
      </c>
      <c r="C261" s="10" t="s">
        <v>162</v>
      </c>
      <c r="D261" s="8" t="s">
        <v>751</v>
      </c>
      <c r="E261" s="10" t="s">
        <v>752</v>
      </c>
      <c r="F261" s="8" t="s">
        <v>711</v>
      </c>
      <c r="G261" s="10" t="s">
        <v>163</v>
      </c>
      <c r="H261" s="10" t="s">
        <v>722</v>
      </c>
      <c r="I261" s="10" t="s">
        <v>45</v>
      </c>
      <c r="J261" s="12">
        <v>543084.6</v>
      </c>
      <c r="K261" s="11">
        <v>8783712</v>
      </c>
      <c r="L261" s="11">
        <v>1044873</v>
      </c>
      <c r="M261" s="14">
        <v>651184.30000000005</v>
      </c>
      <c r="N261" s="13">
        <v>21369962</v>
      </c>
      <c r="O261" s="13">
        <v>176067</v>
      </c>
      <c r="P261" s="25">
        <v>459610.9</v>
      </c>
      <c r="Q261" s="26">
        <v>25020423</v>
      </c>
      <c r="R261" s="26">
        <v>1780</v>
      </c>
      <c r="S261" s="27">
        <v>6809.7</v>
      </c>
      <c r="T261" s="28">
        <v>433045</v>
      </c>
      <c r="U261" s="28">
        <v>2</v>
      </c>
      <c r="V261" s="12">
        <v>1660689.5</v>
      </c>
      <c r="W261" s="11">
        <v>55607142</v>
      </c>
      <c r="X261" s="11">
        <v>1222722</v>
      </c>
    </row>
    <row r="262" spans="1:24" x14ac:dyDescent="0.35">
      <c r="A262" s="8">
        <v>2020</v>
      </c>
      <c r="B262" s="9">
        <v>4146</v>
      </c>
      <c r="C262" s="10" t="s">
        <v>870</v>
      </c>
      <c r="D262" s="8" t="s">
        <v>709</v>
      </c>
      <c r="E262" s="10" t="s">
        <v>710</v>
      </c>
      <c r="F262" s="8" t="s">
        <v>711</v>
      </c>
      <c r="G262" s="10" t="s">
        <v>59</v>
      </c>
      <c r="H262" s="10" t="s">
        <v>714</v>
      </c>
      <c r="I262" s="10" t="s">
        <v>60</v>
      </c>
      <c r="J262" s="12">
        <v>16772.2</v>
      </c>
      <c r="K262" s="11">
        <v>124154</v>
      </c>
      <c r="L262" s="11">
        <v>11266</v>
      </c>
      <c r="M262" s="14">
        <v>3811.9</v>
      </c>
      <c r="N262" s="13">
        <v>24413</v>
      </c>
      <c r="O262" s="13">
        <v>2369</v>
      </c>
      <c r="P262" s="25">
        <v>16676.599999999999</v>
      </c>
      <c r="Q262" s="26">
        <v>261318</v>
      </c>
      <c r="R262" s="26">
        <v>1694</v>
      </c>
      <c r="S262" s="27">
        <v>0</v>
      </c>
      <c r="T262" s="28">
        <v>0</v>
      </c>
      <c r="U262" s="28">
        <v>0</v>
      </c>
      <c r="V262" s="12">
        <v>37260.699999999997</v>
      </c>
      <c r="W262" s="11">
        <v>409885</v>
      </c>
      <c r="X262" s="11">
        <v>15329</v>
      </c>
    </row>
    <row r="263" spans="1:24" x14ac:dyDescent="0.35">
      <c r="A263" s="8">
        <v>2020</v>
      </c>
      <c r="B263" s="9">
        <v>4150</v>
      </c>
      <c r="C263" s="10" t="s">
        <v>871</v>
      </c>
      <c r="D263" s="8" t="s">
        <v>709</v>
      </c>
      <c r="E263" s="10" t="s">
        <v>710</v>
      </c>
      <c r="F263" s="8" t="s">
        <v>711</v>
      </c>
      <c r="G263" s="10" t="s">
        <v>87</v>
      </c>
      <c r="H263" s="10" t="s">
        <v>712</v>
      </c>
      <c r="I263" s="10" t="s">
        <v>88</v>
      </c>
      <c r="J263" s="12">
        <v>34780.9</v>
      </c>
      <c r="K263" s="11">
        <v>339025</v>
      </c>
      <c r="L263" s="11">
        <v>27921</v>
      </c>
      <c r="M263" s="14">
        <v>33714.699999999997</v>
      </c>
      <c r="N263" s="13">
        <v>367028</v>
      </c>
      <c r="O263" s="13">
        <v>4751</v>
      </c>
      <c r="P263" s="25">
        <v>10601.7</v>
      </c>
      <c r="Q263" s="26">
        <v>150083</v>
      </c>
      <c r="R263" s="26">
        <v>65</v>
      </c>
      <c r="S263" s="27" t="s">
        <v>25</v>
      </c>
      <c r="T263" s="28" t="s">
        <v>25</v>
      </c>
      <c r="U263" s="28" t="s">
        <v>25</v>
      </c>
      <c r="V263" s="12">
        <v>79097.3</v>
      </c>
      <c r="W263" s="11">
        <v>856136</v>
      </c>
      <c r="X263" s="11">
        <v>32737</v>
      </c>
    </row>
    <row r="264" spans="1:24" x14ac:dyDescent="0.35">
      <c r="A264" s="8">
        <v>2020</v>
      </c>
      <c r="B264" s="9">
        <v>4153</v>
      </c>
      <c r="C264" s="10" t="s">
        <v>872</v>
      </c>
      <c r="D264" s="8" t="s">
        <v>709</v>
      </c>
      <c r="E264" s="10" t="s">
        <v>710</v>
      </c>
      <c r="F264" s="8" t="s">
        <v>711</v>
      </c>
      <c r="G264" s="10" t="s">
        <v>338</v>
      </c>
      <c r="H264" s="10" t="s">
        <v>714</v>
      </c>
      <c r="I264" s="10" t="s">
        <v>36</v>
      </c>
      <c r="J264" s="12">
        <v>13832.7</v>
      </c>
      <c r="K264" s="11">
        <v>134661</v>
      </c>
      <c r="L264" s="11">
        <v>11849</v>
      </c>
      <c r="M264" s="14">
        <v>5560</v>
      </c>
      <c r="N264" s="13">
        <v>43633</v>
      </c>
      <c r="O264" s="13">
        <v>1750</v>
      </c>
      <c r="P264" s="25">
        <v>1771.3</v>
      </c>
      <c r="Q264" s="26">
        <v>13282</v>
      </c>
      <c r="R264" s="26">
        <v>148</v>
      </c>
      <c r="S264" s="27" t="s">
        <v>25</v>
      </c>
      <c r="T264" s="28" t="s">
        <v>25</v>
      </c>
      <c r="U264" s="28" t="s">
        <v>25</v>
      </c>
      <c r="V264" s="12">
        <v>21164</v>
      </c>
      <c r="W264" s="11">
        <v>191576</v>
      </c>
      <c r="X264" s="11">
        <v>13747</v>
      </c>
    </row>
    <row r="265" spans="1:24" x14ac:dyDescent="0.35">
      <c r="A265" s="8">
        <v>2020</v>
      </c>
      <c r="B265" s="9">
        <v>4160</v>
      </c>
      <c r="C265" s="10" t="s">
        <v>873</v>
      </c>
      <c r="D265" s="8" t="s">
        <v>709</v>
      </c>
      <c r="E265" s="10" t="s">
        <v>710</v>
      </c>
      <c r="F265" s="8" t="s">
        <v>711</v>
      </c>
      <c r="G265" s="10" t="s">
        <v>53</v>
      </c>
      <c r="H265" s="10" t="s">
        <v>714</v>
      </c>
      <c r="I265" s="10" t="s">
        <v>85</v>
      </c>
      <c r="J265" s="12">
        <v>24721.4</v>
      </c>
      <c r="K265" s="11">
        <v>173265</v>
      </c>
      <c r="L265" s="11">
        <v>12209</v>
      </c>
      <c r="M265" s="14">
        <v>4526.3</v>
      </c>
      <c r="N265" s="13">
        <v>43832</v>
      </c>
      <c r="O265" s="13">
        <v>854</v>
      </c>
      <c r="P265" s="25" t="s">
        <v>25</v>
      </c>
      <c r="Q265" s="26" t="s">
        <v>25</v>
      </c>
      <c r="R265" s="26" t="s">
        <v>25</v>
      </c>
      <c r="S265" s="27" t="s">
        <v>25</v>
      </c>
      <c r="T265" s="28" t="s">
        <v>25</v>
      </c>
      <c r="U265" s="28" t="s">
        <v>25</v>
      </c>
      <c r="V265" s="12">
        <v>29247.7</v>
      </c>
      <c r="W265" s="11">
        <v>217097</v>
      </c>
      <c r="X265" s="11">
        <v>13063</v>
      </c>
    </row>
    <row r="266" spans="1:24" x14ac:dyDescent="0.35">
      <c r="A266" s="8">
        <v>2020</v>
      </c>
      <c r="B266" s="9">
        <v>4176</v>
      </c>
      <c r="C266" s="10" t="s">
        <v>165</v>
      </c>
      <c r="D266" s="8" t="s">
        <v>709</v>
      </c>
      <c r="E266" s="10" t="s">
        <v>710</v>
      </c>
      <c r="F266" s="8" t="s">
        <v>711</v>
      </c>
      <c r="G266" s="10" t="s">
        <v>94</v>
      </c>
      <c r="H266" s="10" t="s">
        <v>722</v>
      </c>
      <c r="I266" s="10" t="s">
        <v>95</v>
      </c>
      <c r="J266" s="12">
        <v>1613562.7</v>
      </c>
      <c r="K266" s="11">
        <v>7486798</v>
      </c>
      <c r="L266" s="11">
        <v>867089</v>
      </c>
      <c r="M266" s="14">
        <v>321722.09999999998</v>
      </c>
      <c r="N266" s="13">
        <v>2099324</v>
      </c>
      <c r="O266" s="13">
        <v>67833</v>
      </c>
      <c r="P266" s="25">
        <v>29531.7</v>
      </c>
      <c r="Q266" s="26">
        <v>255253</v>
      </c>
      <c r="R266" s="26">
        <v>1601</v>
      </c>
      <c r="S266" s="27">
        <v>12099.9</v>
      </c>
      <c r="T266" s="28">
        <v>91924</v>
      </c>
      <c r="U266" s="28">
        <v>1</v>
      </c>
      <c r="V266" s="12">
        <v>1976916.4</v>
      </c>
      <c r="W266" s="11">
        <v>9933299</v>
      </c>
      <c r="X266" s="11">
        <v>936524</v>
      </c>
    </row>
    <row r="267" spans="1:24" x14ac:dyDescent="0.35">
      <c r="A267" s="8">
        <v>2020</v>
      </c>
      <c r="B267" s="9">
        <v>4176</v>
      </c>
      <c r="C267" s="10" t="s">
        <v>165</v>
      </c>
      <c r="D267" s="8" t="s">
        <v>751</v>
      </c>
      <c r="E267" s="10" t="s">
        <v>752</v>
      </c>
      <c r="F267" s="8" t="s">
        <v>711</v>
      </c>
      <c r="G267" s="10" t="s">
        <v>94</v>
      </c>
      <c r="H267" s="10" t="s">
        <v>722</v>
      </c>
      <c r="I267" s="10" t="s">
        <v>95</v>
      </c>
      <c r="J267" s="12">
        <v>397527.5</v>
      </c>
      <c r="K267" s="11">
        <v>2568767</v>
      </c>
      <c r="L267" s="11">
        <v>282490</v>
      </c>
      <c r="M267" s="14">
        <v>542087.1</v>
      </c>
      <c r="N267" s="13">
        <v>5971571</v>
      </c>
      <c r="O267" s="13">
        <v>44294</v>
      </c>
      <c r="P267" s="25">
        <v>108000.8</v>
      </c>
      <c r="Q267" s="26">
        <v>1613362</v>
      </c>
      <c r="R267" s="26">
        <v>1343</v>
      </c>
      <c r="S267" s="27">
        <v>2381.3000000000002</v>
      </c>
      <c r="T267" s="28">
        <v>26273</v>
      </c>
      <c r="U267" s="28">
        <v>1</v>
      </c>
      <c r="V267" s="12">
        <v>1049996.7</v>
      </c>
      <c r="W267" s="11">
        <v>10179973</v>
      </c>
      <c r="X267" s="11">
        <v>328128</v>
      </c>
    </row>
    <row r="268" spans="1:24" x14ac:dyDescent="0.35">
      <c r="A268" s="8">
        <v>2020</v>
      </c>
      <c r="B268" s="9">
        <v>4226</v>
      </c>
      <c r="C268" s="10" t="s">
        <v>167</v>
      </c>
      <c r="D268" s="8" t="s">
        <v>709</v>
      </c>
      <c r="E268" s="10" t="s">
        <v>710</v>
      </c>
      <c r="F268" s="8" t="s">
        <v>711</v>
      </c>
      <c r="G268" s="10" t="s">
        <v>122</v>
      </c>
      <c r="H268" s="10" t="s">
        <v>722</v>
      </c>
      <c r="I268" s="10" t="s">
        <v>123</v>
      </c>
      <c r="J268" s="12">
        <v>2904629</v>
      </c>
      <c r="K268" s="11">
        <v>11107429</v>
      </c>
      <c r="L268" s="11">
        <v>2402283</v>
      </c>
      <c r="M268" s="14">
        <v>1891211</v>
      </c>
      <c r="N268" s="13">
        <v>9382313</v>
      </c>
      <c r="O268" s="13">
        <v>425378</v>
      </c>
      <c r="P268" s="25">
        <v>8223</v>
      </c>
      <c r="Q268" s="26">
        <v>52790</v>
      </c>
      <c r="R268" s="26">
        <v>46</v>
      </c>
      <c r="S268" s="27">
        <v>413</v>
      </c>
      <c r="T268" s="28">
        <v>1527</v>
      </c>
      <c r="U268" s="28">
        <v>2</v>
      </c>
      <c r="V268" s="12">
        <v>4804476</v>
      </c>
      <c r="W268" s="11">
        <v>20544059</v>
      </c>
      <c r="X268" s="11">
        <v>2827709</v>
      </c>
    </row>
    <row r="269" spans="1:24" x14ac:dyDescent="0.35">
      <c r="A269" s="8">
        <v>2020</v>
      </c>
      <c r="B269" s="9">
        <v>4226</v>
      </c>
      <c r="C269" s="10" t="s">
        <v>167</v>
      </c>
      <c r="D269" s="8" t="s">
        <v>751</v>
      </c>
      <c r="E269" s="10" t="s">
        <v>752</v>
      </c>
      <c r="F269" s="8" t="s">
        <v>711</v>
      </c>
      <c r="G269" s="10" t="s">
        <v>122</v>
      </c>
      <c r="H269" s="10" t="s">
        <v>722</v>
      </c>
      <c r="I269" s="10" t="s">
        <v>123</v>
      </c>
      <c r="J269" s="12">
        <v>538058</v>
      </c>
      <c r="K269" s="11">
        <v>3072034</v>
      </c>
      <c r="L269" s="11">
        <v>538931</v>
      </c>
      <c r="M269" s="14">
        <v>2354951</v>
      </c>
      <c r="N269" s="13">
        <v>25486538</v>
      </c>
      <c r="O269" s="13">
        <v>149972</v>
      </c>
      <c r="P269" s="25">
        <v>32123</v>
      </c>
      <c r="Q269" s="26">
        <v>372331</v>
      </c>
      <c r="R269" s="26">
        <v>676</v>
      </c>
      <c r="S269" s="27">
        <v>110059</v>
      </c>
      <c r="T269" s="28">
        <v>2229973</v>
      </c>
      <c r="U269" s="28">
        <v>2</v>
      </c>
      <c r="V269" s="12">
        <v>3035191</v>
      </c>
      <c r="W269" s="11">
        <v>31160876</v>
      </c>
      <c r="X269" s="11">
        <v>689581</v>
      </c>
    </row>
    <row r="270" spans="1:24" x14ac:dyDescent="0.35">
      <c r="A270" s="8">
        <v>2020</v>
      </c>
      <c r="B270" s="9">
        <v>4237</v>
      </c>
      <c r="C270" s="10" t="s">
        <v>168</v>
      </c>
      <c r="D270" s="8" t="s">
        <v>709</v>
      </c>
      <c r="E270" s="10" t="s">
        <v>710</v>
      </c>
      <c r="F270" s="8" t="s">
        <v>711</v>
      </c>
      <c r="G270" s="10" t="s">
        <v>53</v>
      </c>
      <c r="H270" s="10" t="s">
        <v>714</v>
      </c>
      <c r="I270" s="10" t="s">
        <v>85</v>
      </c>
      <c r="J270" s="12">
        <v>13249.6</v>
      </c>
      <c r="K270" s="11">
        <v>121427</v>
      </c>
      <c r="L270" s="11">
        <v>7528</v>
      </c>
      <c r="M270" s="14">
        <v>2956.7</v>
      </c>
      <c r="N270" s="13">
        <v>33048</v>
      </c>
      <c r="O270" s="13">
        <v>520</v>
      </c>
      <c r="P270" s="25">
        <v>6983.9</v>
      </c>
      <c r="Q270" s="26">
        <v>81655</v>
      </c>
      <c r="R270" s="26">
        <v>81</v>
      </c>
      <c r="S270" s="27" t="s">
        <v>25</v>
      </c>
      <c r="T270" s="28" t="s">
        <v>25</v>
      </c>
      <c r="U270" s="28" t="s">
        <v>25</v>
      </c>
      <c r="V270" s="12">
        <v>23190.2</v>
      </c>
      <c r="W270" s="11">
        <v>236130</v>
      </c>
      <c r="X270" s="11">
        <v>8129</v>
      </c>
    </row>
    <row r="271" spans="1:24" x14ac:dyDescent="0.35">
      <c r="A271" s="8">
        <v>2020</v>
      </c>
      <c r="B271" s="9">
        <v>4247</v>
      </c>
      <c r="C271" s="10" t="s">
        <v>874</v>
      </c>
      <c r="D271" s="8" t="s">
        <v>709</v>
      </c>
      <c r="E271" s="10" t="s">
        <v>710</v>
      </c>
      <c r="F271" s="8" t="s">
        <v>711</v>
      </c>
      <c r="G271" s="10" t="s">
        <v>66</v>
      </c>
      <c r="H271" s="10" t="s">
        <v>722</v>
      </c>
      <c r="I271" s="10" t="s">
        <v>36</v>
      </c>
      <c r="J271" s="12">
        <v>55.4</v>
      </c>
      <c r="K271" s="11">
        <v>666</v>
      </c>
      <c r="L271" s="11">
        <v>82</v>
      </c>
      <c r="M271" s="14">
        <v>90.6</v>
      </c>
      <c r="N271" s="13">
        <v>1389</v>
      </c>
      <c r="O271" s="13">
        <v>16</v>
      </c>
      <c r="P271" s="25">
        <v>36332.6</v>
      </c>
      <c r="Q271" s="26">
        <v>829004</v>
      </c>
      <c r="R271" s="26">
        <v>5</v>
      </c>
      <c r="S271" s="27">
        <v>0</v>
      </c>
      <c r="T271" s="28">
        <v>0</v>
      </c>
      <c r="U271" s="28">
        <v>0</v>
      </c>
      <c r="V271" s="12">
        <v>36478.6</v>
      </c>
      <c r="W271" s="11">
        <v>831059</v>
      </c>
      <c r="X271" s="11">
        <v>103</v>
      </c>
    </row>
    <row r="272" spans="1:24" x14ac:dyDescent="0.35">
      <c r="A272" s="8">
        <v>2020</v>
      </c>
      <c r="B272" s="9">
        <v>4254</v>
      </c>
      <c r="C272" s="10" t="s">
        <v>169</v>
      </c>
      <c r="D272" s="8" t="s">
        <v>709</v>
      </c>
      <c r="E272" s="10" t="s">
        <v>710</v>
      </c>
      <c r="F272" s="8" t="s">
        <v>711</v>
      </c>
      <c r="G272" s="10" t="s">
        <v>70</v>
      </c>
      <c r="H272" s="10" t="s">
        <v>722</v>
      </c>
      <c r="I272" s="10" t="s">
        <v>36</v>
      </c>
      <c r="J272" s="12">
        <v>2078770.9</v>
      </c>
      <c r="K272" s="11">
        <v>13331252</v>
      </c>
      <c r="L272" s="11">
        <v>1630424</v>
      </c>
      <c r="M272" s="14">
        <v>1465706.9</v>
      </c>
      <c r="N272" s="13">
        <v>11162631</v>
      </c>
      <c r="O272" s="13">
        <v>223900</v>
      </c>
      <c r="P272" s="25">
        <v>573306.6</v>
      </c>
      <c r="Q272" s="26">
        <v>6952357</v>
      </c>
      <c r="R272" s="26">
        <v>1348</v>
      </c>
      <c r="S272" s="27" t="s">
        <v>25</v>
      </c>
      <c r="T272" s="28" t="s">
        <v>25</v>
      </c>
      <c r="U272" s="28" t="s">
        <v>25</v>
      </c>
      <c r="V272" s="12">
        <v>4117784.4</v>
      </c>
      <c r="W272" s="11">
        <v>31446240</v>
      </c>
      <c r="X272" s="11">
        <v>1855672</v>
      </c>
    </row>
    <row r="273" spans="1:24" x14ac:dyDescent="0.35">
      <c r="A273" s="8">
        <v>2020</v>
      </c>
      <c r="B273" s="9">
        <v>4254</v>
      </c>
      <c r="C273" s="10" t="s">
        <v>169</v>
      </c>
      <c r="D273" s="8" t="s">
        <v>751</v>
      </c>
      <c r="E273" s="10" t="s">
        <v>752</v>
      </c>
      <c r="F273" s="8" t="s">
        <v>711</v>
      </c>
      <c r="G273" s="10" t="s">
        <v>70</v>
      </c>
      <c r="H273" s="10" t="s">
        <v>722</v>
      </c>
      <c r="I273" s="10" t="s">
        <v>36</v>
      </c>
      <c r="J273" s="12" t="s">
        <v>25</v>
      </c>
      <c r="K273" s="11" t="s">
        <v>25</v>
      </c>
      <c r="L273" s="11" t="s">
        <v>25</v>
      </c>
      <c r="M273" s="14">
        <v>17412.599999999999</v>
      </c>
      <c r="N273" s="13">
        <v>900615</v>
      </c>
      <c r="O273" s="13">
        <v>849</v>
      </c>
      <c r="P273" s="25">
        <v>12253.2</v>
      </c>
      <c r="Q273" s="26">
        <v>2692491</v>
      </c>
      <c r="R273" s="26">
        <v>133</v>
      </c>
      <c r="S273" s="27" t="s">
        <v>25</v>
      </c>
      <c r="T273" s="28" t="s">
        <v>25</v>
      </c>
      <c r="U273" s="28" t="s">
        <v>25</v>
      </c>
      <c r="V273" s="12">
        <v>29665.8</v>
      </c>
      <c r="W273" s="11">
        <v>3593106</v>
      </c>
      <c r="X273" s="11">
        <v>982</v>
      </c>
    </row>
    <row r="274" spans="1:24" x14ac:dyDescent="0.35">
      <c r="A274" s="8">
        <v>2020</v>
      </c>
      <c r="B274" s="9">
        <v>4262</v>
      </c>
      <c r="C274" s="10" t="s">
        <v>875</v>
      </c>
      <c r="D274" s="8" t="s">
        <v>709</v>
      </c>
      <c r="E274" s="10" t="s">
        <v>710</v>
      </c>
      <c r="F274" s="8" t="s">
        <v>711</v>
      </c>
      <c r="G274" s="10" t="s">
        <v>59</v>
      </c>
      <c r="H274" s="10" t="s">
        <v>714</v>
      </c>
      <c r="I274" s="10" t="s">
        <v>60</v>
      </c>
      <c r="J274" s="12">
        <v>22167</v>
      </c>
      <c r="K274" s="11">
        <v>201612</v>
      </c>
      <c r="L274" s="11">
        <v>14449</v>
      </c>
      <c r="M274" s="14">
        <v>9511</v>
      </c>
      <c r="N274" s="13">
        <v>102508</v>
      </c>
      <c r="O274" s="13">
        <v>2232</v>
      </c>
      <c r="P274" s="25">
        <v>6452</v>
      </c>
      <c r="Q274" s="26">
        <v>125712</v>
      </c>
      <c r="R274" s="26">
        <v>5</v>
      </c>
      <c r="S274" s="27" t="s">
        <v>25</v>
      </c>
      <c r="T274" s="28" t="s">
        <v>25</v>
      </c>
      <c r="U274" s="28" t="s">
        <v>25</v>
      </c>
      <c r="V274" s="12">
        <v>38130</v>
      </c>
      <c r="W274" s="11">
        <v>429832</v>
      </c>
      <c r="X274" s="11">
        <v>16686</v>
      </c>
    </row>
    <row r="275" spans="1:24" x14ac:dyDescent="0.35">
      <c r="A275" s="8">
        <v>2020</v>
      </c>
      <c r="B275" s="9">
        <v>4265</v>
      </c>
      <c r="C275" s="10" t="s">
        <v>876</v>
      </c>
      <c r="D275" s="8" t="s">
        <v>709</v>
      </c>
      <c r="E275" s="10" t="s">
        <v>710</v>
      </c>
      <c r="F275" s="8" t="s">
        <v>711</v>
      </c>
      <c r="G275" s="10" t="s">
        <v>129</v>
      </c>
      <c r="H275" s="10" t="s">
        <v>714</v>
      </c>
      <c r="I275" s="10" t="s">
        <v>477</v>
      </c>
      <c r="J275" s="12">
        <v>20571</v>
      </c>
      <c r="K275" s="11">
        <v>149709</v>
      </c>
      <c r="L275" s="11">
        <v>21424</v>
      </c>
      <c r="M275" s="14">
        <v>13542</v>
      </c>
      <c r="N275" s="13">
        <v>120399</v>
      </c>
      <c r="O275" s="13">
        <v>3130</v>
      </c>
      <c r="P275" s="25">
        <v>22240</v>
      </c>
      <c r="Q275" s="26">
        <v>349284</v>
      </c>
      <c r="R275" s="26">
        <v>5</v>
      </c>
      <c r="S275" s="27" t="s">
        <v>25</v>
      </c>
      <c r="T275" s="28" t="s">
        <v>25</v>
      </c>
      <c r="U275" s="28" t="s">
        <v>25</v>
      </c>
      <c r="V275" s="12">
        <v>56353</v>
      </c>
      <c r="W275" s="11">
        <v>619392</v>
      </c>
      <c r="X275" s="11">
        <v>24559</v>
      </c>
    </row>
    <row r="276" spans="1:24" x14ac:dyDescent="0.35">
      <c r="A276" s="8">
        <v>2020</v>
      </c>
      <c r="B276" s="9">
        <v>4280</v>
      </c>
      <c r="C276" s="10" t="s">
        <v>877</v>
      </c>
      <c r="D276" s="8" t="s">
        <v>709</v>
      </c>
      <c r="E276" s="10" t="s">
        <v>710</v>
      </c>
      <c r="F276" s="8" t="s">
        <v>711</v>
      </c>
      <c r="G276" s="10" t="s">
        <v>51</v>
      </c>
      <c r="H276" s="10" t="s">
        <v>712</v>
      </c>
      <c r="I276" s="10" t="s">
        <v>36</v>
      </c>
      <c r="J276" s="12">
        <v>22823.3</v>
      </c>
      <c r="K276" s="11">
        <v>334317</v>
      </c>
      <c r="L276" s="11">
        <v>28375</v>
      </c>
      <c r="M276" s="14">
        <v>15505.5</v>
      </c>
      <c r="N276" s="13">
        <v>229199</v>
      </c>
      <c r="O276" s="13">
        <v>3037</v>
      </c>
      <c r="P276" s="25">
        <v>16230.6</v>
      </c>
      <c r="Q276" s="26">
        <v>327560</v>
      </c>
      <c r="R276" s="26">
        <v>98</v>
      </c>
      <c r="S276" s="27" t="s">
        <v>25</v>
      </c>
      <c r="T276" s="28" t="s">
        <v>25</v>
      </c>
      <c r="U276" s="28" t="s">
        <v>25</v>
      </c>
      <c r="V276" s="12">
        <v>54559.4</v>
      </c>
      <c r="W276" s="11">
        <v>891076</v>
      </c>
      <c r="X276" s="11">
        <v>31510</v>
      </c>
    </row>
    <row r="277" spans="1:24" x14ac:dyDescent="0.35">
      <c r="A277" s="8">
        <v>2020</v>
      </c>
      <c r="B277" s="9">
        <v>4294</v>
      </c>
      <c r="C277" s="10" t="s">
        <v>878</v>
      </c>
      <c r="D277" s="8" t="s">
        <v>709</v>
      </c>
      <c r="E277" s="10" t="s">
        <v>710</v>
      </c>
      <c r="F277" s="8" t="s">
        <v>711</v>
      </c>
      <c r="G277" s="10" t="s">
        <v>567</v>
      </c>
      <c r="H277" s="10" t="s">
        <v>712</v>
      </c>
      <c r="I277" s="10" t="s">
        <v>566</v>
      </c>
      <c r="J277" s="12">
        <v>17612</v>
      </c>
      <c r="K277" s="11">
        <v>173788</v>
      </c>
      <c r="L277" s="11">
        <v>14950</v>
      </c>
      <c r="M277" s="14">
        <v>30182</v>
      </c>
      <c r="N277" s="13">
        <v>312199</v>
      </c>
      <c r="O277" s="13">
        <v>3722</v>
      </c>
      <c r="P277" s="25">
        <v>2832</v>
      </c>
      <c r="Q277" s="26">
        <v>59783</v>
      </c>
      <c r="R277" s="26">
        <v>6</v>
      </c>
      <c r="S277" s="27">
        <v>0</v>
      </c>
      <c r="T277" s="28">
        <v>0</v>
      </c>
      <c r="U277" s="28">
        <v>0</v>
      </c>
      <c r="V277" s="12">
        <v>50626</v>
      </c>
      <c r="W277" s="11">
        <v>545770</v>
      </c>
      <c r="X277" s="11">
        <v>18678</v>
      </c>
    </row>
    <row r="278" spans="1:24" x14ac:dyDescent="0.35">
      <c r="A278" s="8">
        <v>2020</v>
      </c>
      <c r="B278" s="9">
        <v>4295</v>
      </c>
      <c r="C278" s="10" t="s">
        <v>879</v>
      </c>
      <c r="D278" s="8" t="s">
        <v>709</v>
      </c>
      <c r="E278" s="10" t="s">
        <v>710</v>
      </c>
      <c r="F278" s="8" t="s">
        <v>711</v>
      </c>
      <c r="G278" s="10" t="s">
        <v>59</v>
      </c>
      <c r="H278" s="10" t="s">
        <v>714</v>
      </c>
      <c r="I278" s="10" t="s">
        <v>60</v>
      </c>
      <c r="J278" s="12">
        <v>11978</v>
      </c>
      <c r="K278" s="11">
        <v>100819</v>
      </c>
      <c r="L278" s="11">
        <v>6813</v>
      </c>
      <c r="M278" s="14">
        <v>12439</v>
      </c>
      <c r="N278" s="13">
        <v>106564</v>
      </c>
      <c r="O278" s="13">
        <v>10534</v>
      </c>
      <c r="P278" s="25">
        <v>5643</v>
      </c>
      <c r="Q278" s="26">
        <v>110816</v>
      </c>
      <c r="R278" s="26">
        <v>9</v>
      </c>
      <c r="S278" s="27" t="s">
        <v>25</v>
      </c>
      <c r="T278" s="28" t="s">
        <v>25</v>
      </c>
      <c r="U278" s="28" t="s">
        <v>25</v>
      </c>
      <c r="V278" s="12">
        <v>30060</v>
      </c>
      <c r="W278" s="11">
        <v>318199</v>
      </c>
      <c r="X278" s="11">
        <v>17356</v>
      </c>
    </row>
    <row r="279" spans="1:24" x14ac:dyDescent="0.35">
      <c r="A279" s="8">
        <v>2020</v>
      </c>
      <c r="B279" s="9">
        <v>4296</v>
      </c>
      <c r="C279" s="10" t="s">
        <v>880</v>
      </c>
      <c r="D279" s="8" t="s">
        <v>709</v>
      </c>
      <c r="E279" s="10" t="s">
        <v>710</v>
      </c>
      <c r="F279" s="8" t="s">
        <v>711</v>
      </c>
      <c r="G279" s="10" t="s">
        <v>174</v>
      </c>
      <c r="H279" s="10" t="s">
        <v>714</v>
      </c>
      <c r="I279" s="10" t="s">
        <v>85</v>
      </c>
      <c r="J279" s="12">
        <v>28939</v>
      </c>
      <c r="K279" s="11">
        <v>235310</v>
      </c>
      <c r="L279" s="11">
        <v>16685</v>
      </c>
      <c r="M279" s="14">
        <v>3516</v>
      </c>
      <c r="N279" s="13">
        <v>30681</v>
      </c>
      <c r="O279" s="13">
        <v>1333</v>
      </c>
      <c r="P279" s="25">
        <v>1936</v>
      </c>
      <c r="Q279" s="26">
        <v>24223</v>
      </c>
      <c r="R279" s="26">
        <v>74</v>
      </c>
      <c r="S279" s="27" t="s">
        <v>25</v>
      </c>
      <c r="T279" s="28" t="s">
        <v>25</v>
      </c>
      <c r="U279" s="28" t="s">
        <v>25</v>
      </c>
      <c r="V279" s="12">
        <v>34391</v>
      </c>
      <c r="W279" s="11">
        <v>290214</v>
      </c>
      <c r="X279" s="11">
        <v>18092</v>
      </c>
    </row>
    <row r="280" spans="1:24" x14ac:dyDescent="0.35">
      <c r="A280" s="8">
        <v>2020</v>
      </c>
      <c r="B280" s="9">
        <v>4317</v>
      </c>
      <c r="C280" s="10" t="s">
        <v>171</v>
      </c>
      <c r="D280" s="8" t="s">
        <v>709</v>
      </c>
      <c r="E280" s="10" t="s">
        <v>710</v>
      </c>
      <c r="F280" s="8" t="s">
        <v>711</v>
      </c>
      <c r="G280" s="10" t="s">
        <v>116</v>
      </c>
      <c r="H280" s="10" t="s">
        <v>714</v>
      </c>
      <c r="I280" s="10" t="s">
        <v>75</v>
      </c>
      <c r="J280" s="12">
        <v>22888.9</v>
      </c>
      <c r="K280" s="11">
        <v>184509</v>
      </c>
      <c r="L280" s="11">
        <v>15570</v>
      </c>
      <c r="M280" s="14">
        <v>10131.5</v>
      </c>
      <c r="N280" s="13">
        <v>90227</v>
      </c>
      <c r="O280" s="13">
        <v>2186</v>
      </c>
      <c r="P280" s="25">
        <v>4960.3999999999996</v>
      </c>
      <c r="Q280" s="26">
        <v>57127</v>
      </c>
      <c r="R280" s="26">
        <v>447</v>
      </c>
      <c r="S280" s="27" t="s">
        <v>25</v>
      </c>
      <c r="T280" s="28" t="s">
        <v>25</v>
      </c>
      <c r="U280" s="28" t="s">
        <v>25</v>
      </c>
      <c r="V280" s="12">
        <v>37980.800000000003</v>
      </c>
      <c r="W280" s="11">
        <v>331863</v>
      </c>
      <c r="X280" s="11">
        <v>18203</v>
      </c>
    </row>
    <row r="281" spans="1:24" x14ac:dyDescent="0.35">
      <c r="A281" s="8">
        <v>2020</v>
      </c>
      <c r="B281" s="9">
        <v>4327</v>
      </c>
      <c r="C281" s="10" t="s">
        <v>881</v>
      </c>
      <c r="D281" s="8" t="s">
        <v>709</v>
      </c>
      <c r="E281" s="10" t="s">
        <v>710</v>
      </c>
      <c r="F281" s="8" t="s">
        <v>711</v>
      </c>
      <c r="G281" s="10" t="s">
        <v>27</v>
      </c>
      <c r="H281" s="10" t="s">
        <v>714</v>
      </c>
      <c r="I281" s="10" t="s">
        <v>28</v>
      </c>
      <c r="J281" s="12">
        <v>27730</v>
      </c>
      <c r="K281" s="11">
        <v>208914</v>
      </c>
      <c r="L281" s="11">
        <v>14702</v>
      </c>
      <c r="M281" s="14">
        <v>4206</v>
      </c>
      <c r="N281" s="13">
        <v>27720</v>
      </c>
      <c r="O281" s="13">
        <v>2455</v>
      </c>
      <c r="P281" s="25">
        <v>7114</v>
      </c>
      <c r="Q281" s="26">
        <v>62947</v>
      </c>
      <c r="R281" s="26">
        <v>91</v>
      </c>
      <c r="S281" s="27" t="s">
        <v>25</v>
      </c>
      <c r="T281" s="28" t="s">
        <v>25</v>
      </c>
      <c r="U281" s="28" t="s">
        <v>25</v>
      </c>
      <c r="V281" s="12">
        <v>39050</v>
      </c>
      <c r="W281" s="11">
        <v>299581</v>
      </c>
      <c r="X281" s="11">
        <v>17248</v>
      </c>
    </row>
    <row r="282" spans="1:24" x14ac:dyDescent="0.35">
      <c r="A282" s="8">
        <v>2020</v>
      </c>
      <c r="B282" s="9">
        <v>4356</v>
      </c>
      <c r="C282" s="10" t="s">
        <v>882</v>
      </c>
      <c r="D282" s="8" t="s">
        <v>709</v>
      </c>
      <c r="E282" s="10" t="s">
        <v>710</v>
      </c>
      <c r="F282" s="8" t="s">
        <v>711</v>
      </c>
      <c r="G282" s="10" t="s">
        <v>91</v>
      </c>
      <c r="H282" s="10" t="s">
        <v>15</v>
      </c>
      <c r="I282" s="10" t="s">
        <v>394</v>
      </c>
      <c r="J282" s="12">
        <v>0</v>
      </c>
      <c r="K282" s="11">
        <v>0</v>
      </c>
      <c r="L282" s="11">
        <v>0</v>
      </c>
      <c r="M282" s="14">
        <v>5243.7</v>
      </c>
      <c r="N282" s="13">
        <v>190082</v>
      </c>
      <c r="O282" s="13">
        <v>2</v>
      </c>
      <c r="P282" s="25">
        <v>11384.6</v>
      </c>
      <c r="Q282" s="26">
        <v>438082</v>
      </c>
      <c r="R282" s="26">
        <v>4</v>
      </c>
      <c r="S282" s="27">
        <v>0</v>
      </c>
      <c r="T282" s="28">
        <v>0</v>
      </c>
      <c r="U282" s="28">
        <v>0</v>
      </c>
      <c r="V282" s="12">
        <v>16628.3</v>
      </c>
      <c r="W282" s="11">
        <v>628164</v>
      </c>
      <c r="X282" s="11">
        <v>6</v>
      </c>
    </row>
    <row r="283" spans="1:24" x14ac:dyDescent="0.35">
      <c r="A283" s="8">
        <v>2020</v>
      </c>
      <c r="B283" s="9">
        <v>4356</v>
      </c>
      <c r="C283" s="10" t="s">
        <v>882</v>
      </c>
      <c r="D283" s="8" t="s">
        <v>717</v>
      </c>
      <c r="E283" s="10" t="s">
        <v>718</v>
      </c>
      <c r="F283" s="8" t="s">
        <v>711</v>
      </c>
      <c r="G283" s="10" t="s">
        <v>91</v>
      </c>
      <c r="H283" s="10" t="s">
        <v>15</v>
      </c>
      <c r="I283" s="10" t="s">
        <v>394</v>
      </c>
      <c r="J283" s="12">
        <v>0</v>
      </c>
      <c r="K283" s="11">
        <v>0</v>
      </c>
      <c r="L283" s="11">
        <v>0</v>
      </c>
      <c r="M283" s="14">
        <v>471.7</v>
      </c>
      <c r="N283" s="13">
        <v>12765</v>
      </c>
      <c r="O283" s="13">
        <v>11</v>
      </c>
      <c r="P283" s="25">
        <v>0</v>
      </c>
      <c r="Q283" s="26">
        <v>0</v>
      </c>
      <c r="R283" s="26">
        <v>0</v>
      </c>
      <c r="S283" s="27">
        <v>0</v>
      </c>
      <c r="T283" s="28">
        <v>0</v>
      </c>
      <c r="U283" s="28">
        <v>0</v>
      </c>
      <c r="V283" s="12">
        <v>471.7</v>
      </c>
      <c r="W283" s="11">
        <v>12765</v>
      </c>
      <c r="X283" s="11">
        <v>11</v>
      </c>
    </row>
    <row r="284" spans="1:24" x14ac:dyDescent="0.35">
      <c r="A284" s="8">
        <v>2020</v>
      </c>
      <c r="B284" s="9">
        <v>4356</v>
      </c>
      <c r="C284" s="10" t="s">
        <v>882</v>
      </c>
      <c r="D284" s="8" t="s">
        <v>751</v>
      </c>
      <c r="E284" s="10" t="s">
        <v>752</v>
      </c>
      <c r="F284" s="8" t="s">
        <v>711</v>
      </c>
      <c r="G284" s="10" t="s">
        <v>91</v>
      </c>
      <c r="H284" s="10" t="s">
        <v>15</v>
      </c>
      <c r="I284" s="10" t="s">
        <v>394</v>
      </c>
      <c r="J284" s="12">
        <v>0</v>
      </c>
      <c r="K284" s="11">
        <v>0</v>
      </c>
      <c r="L284" s="11">
        <v>0</v>
      </c>
      <c r="M284" s="14">
        <v>4924.6000000000004</v>
      </c>
      <c r="N284" s="13">
        <v>904264</v>
      </c>
      <c r="O284" s="13">
        <v>1</v>
      </c>
      <c r="P284" s="25">
        <v>0</v>
      </c>
      <c r="Q284" s="26">
        <v>0</v>
      </c>
      <c r="R284" s="26">
        <v>0</v>
      </c>
      <c r="S284" s="27">
        <v>0</v>
      </c>
      <c r="T284" s="28">
        <v>0</v>
      </c>
      <c r="U284" s="28">
        <v>0</v>
      </c>
      <c r="V284" s="12">
        <v>4924.6000000000004</v>
      </c>
      <c r="W284" s="11">
        <v>904264</v>
      </c>
      <c r="X284" s="11">
        <v>1</v>
      </c>
    </row>
    <row r="285" spans="1:24" x14ac:dyDescent="0.35">
      <c r="A285" s="8">
        <v>2020</v>
      </c>
      <c r="B285" s="9">
        <v>4362</v>
      </c>
      <c r="C285" s="10" t="s">
        <v>883</v>
      </c>
      <c r="D285" s="8" t="s">
        <v>709</v>
      </c>
      <c r="E285" s="10" t="s">
        <v>710</v>
      </c>
      <c r="F285" s="8" t="s">
        <v>711</v>
      </c>
      <c r="G285" s="10" t="s">
        <v>163</v>
      </c>
      <c r="H285" s="10" t="s">
        <v>714</v>
      </c>
      <c r="I285" s="10" t="s">
        <v>36</v>
      </c>
      <c r="J285" s="12">
        <v>53350</v>
      </c>
      <c r="K285" s="11">
        <v>399300</v>
      </c>
      <c r="L285" s="11">
        <v>34072</v>
      </c>
      <c r="M285" s="14">
        <v>19245.3</v>
      </c>
      <c r="N285" s="13">
        <v>160831</v>
      </c>
      <c r="O285" s="13">
        <v>2320</v>
      </c>
      <c r="P285" s="25">
        <v>4740.6000000000004</v>
      </c>
      <c r="Q285" s="26">
        <v>68998</v>
      </c>
      <c r="R285" s="26">
        <v>3</v>
      </c>
      <c r="S285" s="27" t="s">
        <v>25</v>
      </c>
      <c r="T285" s="28" t="s">
        <v>25</v>
      </c>
      <c r="U285" s="28" t="s">
        <v>25</v>
      </c>
      <c r="V285" s="12">
        <v>77335.899999999994</v>
      </c>
      <c r="W285" s="11">
        <v>629129</v>
      </c>
      <c r="X285" s="11">
        <v>36395</v>
      </c>
    </row>
    <row r="286" spans="1:24" x14ac:dyDescent="0.35">
      <c r="A286" s="8">
        <v>2020</v>
      </c>
      <c r="B286" s="9">
        <v>4373</v>
      </c>
      <c r="C286" s="10" t="s">
        <v>884</v>
      </c>
      <c r="D286" s="8" t="s">
        <v>709</v>
      </c>
      <c r="E286" s="10" t="s">
        <v>710</v>
      </c>
      <c r="F286" s="8" t="s">
        <v>711</v>
      </c>
      <c r="G286" s="10" t="s">
        <v>114</v>
      </c>
      <c r="H286" s="10" t="s">
        <v>773</v>
      </c>
      <c r="I286" s="10" t="s">
        <v>54</v>
      </c>
      <c r="J286" s="12">
        <v>14420</v>
      </c>
      <c r="K286" s="11">
        <v>137610</v>
      </c>
      <c r="L286" s="11">
        <v>7217</v>
      </c>
      <c r="M286" s="14">
        <v>6763</v>
      </c>
      <c r="N286" s="13">
        <v>80488</v>
      </c>
      <c r="O286" s="13">
        <v>535</v>
      </c>
      <c r="P286" s="25">
        <v>16854.900000000001</v>
      </c>
      <c r="Q286" s="26">
        <v>201708</v>
      </c>
      <c r="R286" s="26">
        <v>2377</v>
      </c>
      <c r="S286" s="27">
        <v>0</v>
      </c>
      <c r="T286" s="28">
        <v>0</v>
      </c>
      <c r="U286" s="28">
        <v>0</v>
      </c>
      <c r="V286" s="12">
        <v>38037.9</v>
      </c>
      <c r="W286" s="11">
        <v>419806</v>
      </c>
      <c r="X286" s="11">
        <v>10129</v>
      </c>
    </row>
    <row r="287" spans="1:24" x14ac:dyDescent="0.35">
      <c r="A287" s="8">
        <v>2020</v>
      </c>
      <c r="B287" s="9">
        <v>4390</v>
      </c>
      <c r="C287" s="10" t="s">
        <v>885</v>
      </c>
      <c r="D287" s="8" t="s">
        <v>709</v>
      </c>
      <c r="E287" s="10" t="s">
        <v>710</v>
      </c>
      <c r="F287" s="8" t="s">
        <v>711</v>
      </c>
      <c r="G287" s="10" t="s">
        <v>32</v>
      </c>
      <c r="H287" s="10" t="s">
        <v>712</v>
      </c>
      <c r="I287" s="10" t="s">
        <v>33</v>
      </c>
      <c r="J287" s="12">
        <v>1311.2</v>
      </c>
      <c r="K287" s="11">
        <v>8348</v>
      </c>
      <c r="L287" s="11">
        <v>1287</v>
      </c>
      <c r="M287" s="14">
        <v>6224.7</v>
      </c>
      <c r="N287" s="13">
        <v>42155</v>
      </c>
      <c r="O287" s="13">
        <v>537</v>
      </c>
      <c r="P287" s="25">
        <v>3168.2</v>
      </c>
      <c r="Q287" s="26">
        <v>28804</v>
      </c>
      <c r="R287" s="26">
        <v>9</v>
      </c>
      <c r="S287" s="27">
        <v>0</v>
      </c>
      <c r="T287" s="28">
        <v>0</v>
      </c>
      <c r="U287" s="28">
        <v>0</v>
      </c>
      <c r="V287" s="12">
        <v>10704.1</v>
      </c>
      <c r="W287" s="11">
        <v>79307</v>
      </c>
      <c r="X287" s="11">
        <v>1833</v>
      </c>
    </row>
    <row r="288" spans="1:24" x14ac:dyDescent="0.35">
      <c r="A288" s="8">
        <v>2020</v>
      </c>
      <c r="B288" s="9">
        <v>4390</v>
      </c>
      <c r="C288" s="10" t="s">
        <v>885</v>
      </c>
      <c r="D288" s="8" t="s">
        <v>717</v>
      </c>
      <c r="E288" s="10" t="s">
        <v>718</v>
      </c>
      <c r="F288" s="8" t="s">
        <v>711</v>
      </c>
      <c r="G288" s="10" t="s">
        <v>32</v>
      </c>
      <c r="H288" s="10" t="s">
        <v>712</v>
      </c>
      <c r="I288" s="10" t="s">
        <v>33</v>
      </c>
      <c r="J288" s="12">
        <v>0</v>
      </c>
      <c r="K288" s="11">
        <v>0</v>
      </c>
      <c r="L288" s="11">
        <v>0</v>
      </c>
      <c r="M288" s="14">
        <v>1757.5</v>
      </c>
      <c r="N288" s="13">
        <v>22049</v>
      </c>
      <c r="O288" s="13">
        <v>947</v>
      </c>
      <c r="P288" s="25">
        <v>2632.5</v>
      </c>
      <c r="Q288" s="26">
        <v>34183</v>
      </c>
      <c r="R288" s="26">
        <v>6</v>
      </c>
      <c r="S288" s="27">
        <v>0</v>
      </c>
      <c r="T288" s="28">
        <v>0</v>
      </c>
      <c r="U288" s="28">
        <v>0</v>
      </c>
      <c r="V288" s="12">
        <v>4390</v>
      </c>
      <c r="W288" s="11">
        <v>56232</v>
      </c>
      <c r="X288" s="11">
        <v>953</v>
      </c>
    </row>
    <row r="289" spans="1:24" x14ac:dyDescent="0.35">
      <c r="A289" s="8">
        <v>2020</v>
      </c>
      <c r="B289" s="9">
        <v>4401</v>
      </c>
      <c r="C289" s="10" t="s">
        <v>173</v>
      </c>
      <c r="D289" s="8" t="s">
        <v>709</v>
      </c>
      <c r="E289" s="10" t="s">
        <v>710</v>
      </c>
      <c r="F289" s="8" t="s">
        <v>711</v>
      </c>
      <c r="G289" s="10" t="s">
        <v>174</v>
      </c>
      <c r="H289" s="10" t="s">
        <v>714</v>
      </c>
      <c r="I289" s="10" t="s">
        <v>54</v>
      </c>
      <c r="J289" s="12">
        <v>33134.1</v>
      </c>
      <c r="K289" s="11">
        <v>293547</v>
      </c>
      <c r="L289" s="11">
        <v>18691</v>
      </c>
      <c r="M289" s="14">
        <v>15239.6</v>
      </c>
      <c r="N289" s="13">
        <v>161179</v>
      </c>
      <c r="O289" s="13">
        <v>3875</v>
      </c>
      <c r="P289" s="25">
        <v>16586.7</v>
      </c>
      <c r="Q289" s="26">
        <v>284406</v>
      </c>
      <c r="R289" s="26">
        <v>14</v>
      </c>
      <c r="S289" s="27" t="s">
        <v>25</v>
      </c>
      <c r="T289" s="28" t="s">
        <v>25</v>
      </c>
      <c r="U289" s="28" t="s">
        <v>25</v>
      </c>
      <c r="V289" s="12">
        <v>64960.4</v>
      </c>
      <c r="W289" s="11">
        <v>739132</v>
      </c>
      <c r="X289" s="11">
        <v>22580</v>
      </c>
    </row>
    <row r="290" spans="1:24" x14ac:dyDescent="0.35">
      <c r="A290" s="8">
        <v>2020</v>
      </c>
      <c r="B290" s="9">
        <v>4410</v>
      </c>
      <c r="C290" s="10" t="s">
        <v>886</v>
      </c>
      <c r="D290" s="8" t="s">
        <v>717</v>
      </c>
      <c r="E290" s="10" t="s">
        <v>718</v>
      </c>
      <c r="F290" s="8" t="s">
        <v>711</v>
      </c>
      <c r="G290" s="10" t="s">
        <v>32</v>
      </c>
      <c r="H290" s="10" t="s">
        <v>719</v>
      </c>
      <c r="I290" s="10" t="s">
        <v>33</v>
      </c>
      <c r="J290" s="12">
        <v>0</v>
      </c>
      <c r="K290" s="11">
        <v>0</v>
      </c>
      <c r="L290" s="11">
        <v>0</v>
      </c>
      <c r="M290" s="14">
        <v>109935.9</v>
      </c>
      <c r="N290" s="13">
        <v>3022596</v>
      </c>
      <c r="O290" s="13">
        <v>34</v>
      </c>
      <c r="P290" s="25">
        <v>72521.399999999994</v>
      </c>
      <c r="Q290" s="26">
        <v>2367660</v>
      </c>
      <c r="R290" s="26">
        <v>38</v>
      </c>
      <c r="S290" s="27">
        <v>0</v>
      </c>
      <c r="T290" s="28">
        <v>0</v>
      </c>
      <c r="U290" s="28">
        <v>0</v>
      </c>
      <c r="V290" s="12">
        <v>182457.3</v>
      </c>
      <c r="W290" s="11">
        <v>5390256</v>
      </c>
      <c r="X290" s="11">
        <v>72</v>
      </c>
    </row>
    <row r="291" spans="1:24" x14ac:dyDescent="0.35">
      <c r="A291" s="8">
        <v>2020</v>
      </c>
      <c r="B291" s="9">
        <v>4410</v>
      </c>
      <c r="C291" s="10" t="s">
        <v>886</v>
      </c>
      <c r="D291" s="8" t="s">
        <v>717</v>
      </c>
      <c r="E291" s="10" t="s">
        <v>718</v>
      </c>
      <c r="F291" s="8" t="s">
        <v>711</v>
      </c>
      <c r="G291" s="10" t="s">
        <v>91</v>
      </c>
      <c r="H291" s="10" t="s">
        <v>719</v>
      </c>
      <c r="I291" s="10" t="s">
        <v>394</v>
      </c>
      <c r="J291" s="12">
        <v>0</v>
      </c>
      <c r="K291" s="11">
        <v>0</v>
      </c>
      <c r="L291" s="11">
        <v>0</v>
      </c>
      <c r="M291" s="14">
        <v>0</v>
      </c>
      <c r="N291" s="13">
        <v>0</v>
      </c>
      <c r="O291" s="13">
        <v>0</v>
      </c>
      <c r="P291" s="25">
        <v>34981.1</v>
      </c>
      <c r="Q291" s="26">
        <v>1490703</v>
      </c>
      <c r="R291" s="26">
        <v>1</v>
      </c>
      <c r="S291" s="27">
        <v>0</v>
      </c>
      <c r="T291" s="28">
        <v>0</v>
      </c>
      <c r="U291" s="28">
        <v>0</v>
      </c>
      <c r="V291" s="12">
        <v>34981.1</v>
      </c>
      <c r="W291" s="11">
        <v>1490703</v>
      </c>
      <c r="X291" s="11">
        <v>1</v>
      </c>
    </row>
    <row r="292" spans="1:24" x14ac:dyDescent="0.35">
      <c r="A292" s="8">
        <v>2020</v>
      </c>
      <c r="B292" s="9">
        <v>4410</v>
      </c>
      <c r="C292" s="10" t="s">
        <v>886</v>
      </c>
      <c r="D292" s="8" t="s">
        <v>717</v>
      </c>
      <c r="E292" s="10" t="s">
        <v>718</v>
      </c>
      <c r="F292" s="8" t="s">
        <v>711</v>
      </c>
      <c r="G292" s="10" t="s">
        <v>116</v>
      </c>
      <c r="H292" s="10" t="s">
        <v>719</v>
      </c>
      <c r="I292" s="10" t="s">
        <v>668</v>
      </c>
      <c r="J292" s="12">
        <v>0</v>
      </c>
      <c r="K292" s="11">
        <v>0</v>
      </c>
      <c r="L292" s="11">
        <v>0</v>
      </c>
      <c r="M292" s="14">
        <v>1681.8</v>
      </c>
      <c r="N292" s="13">
        <v>62165</v>
      </c>
      <c r="O292" s="13">
        <v>3</v>
      </c>
      <c r="P292" s="25">
        <v>8411.7000000000007</v>
      </c>
      <c r="Q292" s="26">
        <v>341167</v>
      </c>
      <c r="R292" s="26">
        <v>5</v>
      </c>
      <c r="S292" s="27">
        <v>0</v>
      </c>
      <c r="T292" s="28">
        <v>0</v>
      </c>
      <c r="U292" s="28">
        <v>0</v>
      </c>
      <c r="V292" s="12">
        <v>10093.5</v>
      </c>
      <c r="W292" s="11">
        <v>403332</v>
      </c>
      <c r="X292" s="11">
        <v>8</v>
      </c>
    </row>
    <row r="293" spans="1:24" x14ac:dyDescent="0.35">
      <c r="A293" s="8">
        <v>2020</v>
      </c>
      <c r="B293" s="9">
        <v>4410</v>
      </c>
      <c r="C293" s="10" t="s">
        <v>886</v>
      </c>
      <c r="D293" s="8" t="s">
        <v>717</v>
      </c>
      <c r="E293" s="10" t="s">
        <v>718</v>
      </c>
      <c r="F293" s="8" t="s">
        <v>711</v>
      </c>
      <c r="G293" s="10" t="s">
        <v>74</v>
      </c>
      <c r="H293" s="10" t="s">
        <v>719</v>
      </c>
      <c r="I293" s="10" t="s">
        <v>481</v>
      </c>
      <c r="J293" s="12">
        <v>0</v>
      </c>
      <c r="K293" s="11">
        <v>0</v>
      </c>
      <c r="L293" s="11">
        <v>0</v>
      </c>
      <c r="M293" s="14">
        <v>0</v>
      </c>
      <c r="N293" s="13">
        <v>0</v>
      </c>
      <c r="O293" s="13">
        <v>0</v>
      </c>
      <c r="P293" s="25">
        <v>22606.9</v>
      </c>
      <c r="Q293" s="26">
        <v>1046455</v>
      </c>
      <c r="R293" s="26">
        <v>3</v>
      </c>
      <c r="S293" s="27">
        <v>0</v>
      </c>
      <c r="T293" s="28">
        <v>0</v>
      </c>
      <c r="U293" s="28">
        <v>0</v>
      </c>
      <c r="V293" s="12">
        <v>22606.9</v>
      </c>
      <c r="W293" s="11">
        <v>1046455</v>
      </c>
      <c r="X293" s="11">
        <v>3</v>
      </c>
    </row>
    <row r="294" spans="1:24" x14ac:dyDescent="0.35">
      <c r="A294" s="8">
        <v>2020</v>
      </c>
      <c r="B294" s="9">
        <v>4430</v>
      </c>
      <c r="C294" s="10" t="s">
        <v>887</v>
      </c>
      <c r="D294" s="8" t="s">
        <v>709</v>
      </c>
      <c r="E294" s="10" t="s">
        <v>710</v>
      </c>
      <c r="F294" s="8" t="s">
        <v>711</v>
      </c>
      <c r="G294" s="10" t="s">
        <v>27</v>
      </c>
      <c r="H294" s="10" t="s">
        <v>714</v>
      </c>
      <c r="I294" s="10" t="s">
        <v>28</v>
      </c>
      <c r="J294" s="12">
        <v>43453</v>
      </c>
      <c r="K294" s="11">
        <v>298927</v>
      </c>
      <c r="L294" s="11">
        <v>22277</v>
      </c>
      <c r="M294" s="14">
        <v>7734</v>
      </c>
      <c r="N294" s="13">
        <v>61776</v>
      </c>
      <c r="O294" s="13">
        <v>1322</v>
      </c>
      <c r="P294" s="25">
        <v>1817</v>
      </c>
      <c r="Q294" s="26">
        <v>21481</v>
      </c>
      <c r="R294" s="26">
        <v>14</v>
      </c>
      <c r="S294" s="27" t="s">
        <v>25</v>
      </c>
      <c r="T294" s="28" t="s">
        <v>25</v>
      </c>
      <c r="U294" s="28" t="s">
        <v>25</v>
      </c>
      <c r="V294" s="12">
        <v>53004</v>
      </c>
      <c r="W294" s="11">
        <v>382184</v>
      </c>
      <c r="X294" s="11">
        <v>23613</v>
      </c>
    </row>
    <row r="295" spans="1:24" x14ac:dyDescent="0.35">
      <c r="A295" s="8">
        <v>2020</v>
      </c>
      <c r="B295" s="9">
        <v>4432</v>
      </c>
      <c r="C295" s="10" t="s">
        <v>175</v>
      </c>
      <c r="D295" s="8" t="s">
        <v>709</v>
      </c>
      <c r="E295" s="10" t="s">
        <v>710</v>
      </c>
      <c r="F295" s="8" t="s">
        <v>711</v>
      </c>
      <c r="G295" s="10" t="s">
        <v>38</v>
      </c>
      <c r="H295" s="10" t="s">
        <v>714</v>
      </c>
      <c r="I295" s="10" t="s">
        <v>30</v>
      </c>
      <c r="J295" s="12">
        <v>123733.4</v>
      </c>
      <c r="K295" s="11">
        <v>1111393</v>
      </c>
      <c r="L295" s="11">
        <v>76940</v>
      </c>
      <c r="M295" s="14">
        <v>33210.400000000001</v>
      </c>
      <c r="N295" s="13">
        <v>283095</v>
      </c>
      <c r="O295" s="13">
        <v>6329</v>
      </c>
      <c r="P295" s="25">
        <v>10723.1</v>
      </c>
      <c r="Q295" s="26">
        <v>160696</v>
      </c>
      <c r="R295" s="26">
        <v>54</v>
      </c>
      <c r="S295" s="27">
        <v>0</v>
      </c>
      <c r="T295" s="28">
        <v>0</v>
      </c>
      <c r="U295" s="28">
        <v>0</v>
      </c>
      <c r="V295" s="12">
        <v>167666.9</v>
      </c>
      <c r="W295" s="11">
        <v>1555184</v>
      </c>
      <c r="X295" s="11">
        <v>83323</v>
      </c>
    </row>
    <row r="296" spans="1:24" x14ac:dyDescent="0.35">
      <c r="A296" s="8">
        <v>2020</v>
      </c>
      <c r="B296" s="9">
        <v>4433</v>
      </c>
      <c r="C296" s="10" t="s">
        <v>177</v>
      </c>
      <c r="D296" s="8" t="s">
        <v>709</v>
      </c>
      <c r="E296" s="10" t="s">
        <v>710</v>
      </c>
      <c r="F296" s="8" t="s">
        <v>711</v>
      </c>
      <c r="G296" s="10" t="s">
        <v>38</v>
      </c>
      <c r="H296" s="10" t="s">
        <v>712</v>
      </c>
      <c r="I296" s="10" t="s">
        <v>30</v>
      </c>
      <c r="J296" s="12">
        <v>14325.4</v>
      </c>
      <c r="K296" s="11">
        <v>139017</v>
      </c>
      <c r="L296" s="11">
        <v>10517</v>
      </c>
      <c r="M296" s="14">
        <v>14614.3</v>
      </c>
      <c r="N296" s="13">
        <v>131875</v>
      </c>
      <c r="O296" s="13">
        <v>1887</v>
      </c>
      <c r="P296" s="25">
        <v>8873.7999999999993</v>
      </c>
      <c r="Q296" s="26">
        <v>152857</v>
      </c>
      <c r="R296" s="26">
        <v>10</v>
      </c>
      <c r="S296" s="27" t="s">
        <v>25</v>
      </c>
      <c r="T296" s="28" t="s">
        <v>25</v>
      </c>
      <c r="U296" s="28" t="s">
        <v>25</v>
      </c>
      <c r="V296" s="12">
        <v>37813.5</v>
      </c>
      <c r="W296" s="11">
        <v>423749</v>
      </c>
      <c r="X296" s="11">
        <v>12414</v>
      </c>
    </row>
    <row r="297" spans="1:24" x14ac:dyDescent="0.35">
      <c r="A297" s="8">
        <v>2020</v>
      </c>
      <c r="B297" s="9">
        <v>4437</v>
      </c>
      <c r="C297" s="10" t="s">
        <v>888</v>
      </c>
      <c r="D297" s="8" t="s">
        <v>709</v>
      </c>
      <c r="E297" s="10" t="s">
        <v>710</v>
      </c>
      <c r="F297" s="8" t="s">
        <v>711</v>
      </c>
      <c r="G297" s="10" t="s">
        <v>567</v>
      </c>
      <c r="H297" s="10" t="s">
        <v>712</v>
      </c>
      <c r="I297" s="10" t="s">
        <v>566</v>
      </c>
      <c r="J297" s="12">
        <v>4674</v>
      </c>
      <c r="K297" s="11">
        <v>47018</v>
      </c>
      <c r="L297" s="11">
        <v>3729</v>
      </c>
      <c r="M297" s="14">
        <v>8842</v>
      </c>
      <c r="N297" s="13">
        <v>88255</v>
      </c>
      <c r="O297" s="13">
        <v>976</v>
      </c>
      <c r="P297" s="25">
        <v>6014</v>
      </c>
      <c r="Q297" s="26">
        <v>102110</v>
      </c>
      <c r="R297" s="26">
        <v>5</v>
      </c>
      <c r="S297" s="27">
        <v>0</v>
      </c>
      <c r="T297" s="28">
        <v>0</v>
      </c>
      <c r="U297" s="28">
        <v>0</v>
      </c>
      <c r="V297" s="12">
        <v>19530</v>
      </c>
      <c r="W297" s="11">
        <v>237383</v>
      </c>
      <c r="X297" s="11">
        <v>4710</v>
      </c>
    </row>
    <row r="298" spans="1:24" x14ac:dyDescent="0.35">
      <c r="A298" s="8">
        <v>2020</v>
      </c>
      <c r="B298" s="9">
        <v>4442</v>
      </c>
      <c r="C298" s="10" t="s">
        <v>178</v>
      </c>
      <c r="D298" s="8" t="s">
        <v>709</v>
      </c>
      <c r="E298" s="10" t="s">
        <v>710</v>
      </c>
      <c r="F298" s="8" t="s">
        <v>711</v>
      </c>
      <c r="G298" s="10" t="s">
        <v>74</v>
      </c>
      <c r="H298" s="10" t="s">
        <v>773</v>
      </c>
      <c r="I298" s="10" t="s">
        <v>75</v>
      </c>
      <c r="J298" s="12">
        <v>63504</v>
      </c>
      <c r="K298" s="11">
        <v>731447</v>
      </c>
      <c r="L298" s="11">
        <v>45721</v>
      </c>
      <c r="M298" s="14">
        <v>31651</v>
      </c>
      <c r="N298" s="13">
        <v>364555</v>
      </c>
      <c r="O298" s="13">
        <v>6047</v>
      </c>
      <c r="P298" s="25">
        <v>149700</v>
      </c>
      <c r="Q298" s="26">
        <v>3247566</v>
      </c>
      <c r="R298" s="26">
        <v>315</v>
      </c>
      <c r="S298" s="27">
        <v>0</v>
      </c>
      <c r="T298" s="28">
        <v>0</v>
      </c>
      <c r="U298" s="28">
        <v>0</v>
      </c>
      <c r="V298" s="12">
        <v>244855</v>
      </c>
      <c r="W298" s="11">
        <v>4343568</v>
      </c>
      <c r="X298" s="11">
        <v>52083</v>
      </c>
    </row>
    <row r="299" spans="1:24" x14ac:dyDescent="0.35">
      <c r="A299" s="8">
        <v>2020</v>
      </c>
      <c r="B299" s="9">
        <v>4508</v>
      </c>
      <c r="C299" s="10" t="s">
        <v>889</v>
      </c>
      <c r="D299" s="8" t="s">
        <v>709</v>
      </c>
      <c r="E299" s="10" t="s">
        <v>710</v>
      </c>
      <c r="F299" s="8" t="s">
        <v>711</v>
      </c>
      <c r="G299" s="10" t="s">
        <v>257</v>
      </c>
      <c r="H299" s="10" t="s">
        <v>712</v>
      </c>
      <c r="I299" s="10" t="s">
        <v>36</v>
      </c>
      <c r="J299" s="12">
        <v>9124</v>
      </c>
      <c r="K299" s="11">
        <v>84002</v>
      </c>
      <c r="L299" s="11">
        <v>8334</v>
      </c>
      <c r="M299" s="14">
        <v>5362.3</v>
      </c>
      <c r="N299" s="13">
        <v>48526</v>
      </c>
      <c r="O299" s="13">
        <v>1514</v>
      </c>
      <c r="P299" s="25">
        <v>19064.400000000001</v>
      </c>
      <c r="Q299" s="26">
        <v>240498</v>
      </c>
      <c r="R299" s="26">
        <v>71</v>
      </c>
      <c r="S299" s="27" t="s">
        <v>25</v>
      </c>
      <c r="T299" s="28" t="s">
        <v>25</v>
      </c>
      <c r="U299" s="28" t="s">
        <v>25</v>
      </c>
      <c r="V299" s="12">
        <v>33550.699999999997</v>
      </c>
      <c r="W299" s="11">
        <v>373026</v>
      </c>
      <c r="X299" s="11">
        <v>9919</v>
      </c>
    </row>
    <row r="300" spans="1:24" x14ac:dyDescent="0.35">
      <c r="A300" s="8">
        <v>2020</v>
      </c>
      <c r="B300" s="9">
        <v>4509</v>
      </c>
      <c r="C300" s="10" t="s">
        <v>890</v>
      </c>
      <c r="D300" s="8" t="s">
        <v>709</v>
      </c>
      <c r="E300" s="10" t="s">
        <v>710</v>
      </c>
      <c r="F300" s="8" t="s">
        <v>711</v>
      </c>
      <c r="G300" s="10" t="s">
        <v>51</v>
      </c>
      <c r="H300" s="10" t="s">
        <v>714</v>
      </c>
      <c r="I300" s="10" t="s">
        <v>36</v>
      </c>
      <c r="J300" s="12">
        <v>37730</v>
      </c>
      <c r="K300" s="11">
        <v>369463</v>
      </c>
      <c r="L300" s="11">
        <v>24174</v>
      </c>
      <c r="M300" s="14">
        <v>13716</v>
      </c>
      <c r="N300" s="13">
        <v>127663</v>
      </c>
      <c r="O300" s="13">
        <v>5878</v>
      </c>
      <c r="P300" s="25">
        <v>7012</v>
      </c>
      <c r="Q300" s="26">
        <v>66679</v>
      </c>
      <c r="R300" s="26">
        <v>1510</v>
      </c>
      <c r="S300" s="27" t="s">
        <v>25</v>
      </c>
      <c r="T300" s="28" t="s">
        <v>25</v>
      </c>
      <c r="U300" s="28" t="s">
        <v>25</v>
      </c>
      <c r="V300" s="12">
        <v>58458</v>
      </c>
      <c r="W300" s="11">
        <v>563805</v>
      </c>
      <c r="X300" s="11">
        <v>31562</v>
      </c>
    </row>
    <row r="301" spans="1:24" x14ac:dyDescent="0.35">
      <c r="A301" s="8">
        <v>2020</v>
      </c>
      <c r="B301" s="9">
        <v>4524</v>
      </c>
      <c r="C301" s="10" t="s">
        <v>891</v>
      </c>
      <c r="D301" s="8" t="s">
        <v>709</v>
      </c>
      <c r="E301" s="10" t="s">
        <v>710</v>
      </c>
      <c r="F301" s="8" t="s">
        <v>711</v>
      </c>
      <c r="G301" s="10" t="s">
        <v>53</v>
      </c>
      <c r="H301" s="10" t="s">
        <v>714</v>
      </c>
      <c r="I301" s="10" t="s">
        <v>85</v>
      </c>
      <c r="J301" s="12">
        <v>29396.9</v>
      </c>
      <c r="K301" s="11">
        <v>259637</v>
      </c>
      <c r="L301" s="11">
        <v>18812</v>
      </c>
      <c r="M301" s="14">
        <v>3932.9</v>
      </c>
      <c r="N301" s="13">
        <v>39245</v>
      </c>
      <c r="O301" s="13">
        <v>1607</v>
      </c>
      <c r="P301" s="25">
        <v>286.5</v>
      </c>
      <c r="Q301" s="26">
        <v>3717</v>
      </c>
      <c r="R301" s="26">
        <v>3</v>
      </c>
      <c r="S301" s="27" t="s">
        <v>25</v>
      </c>
      <c r="T301" s="28" t="s">
        <v>25</v>
      </c>
      <c r="U301" s="28" t="s">
        <v>25</v>
      </c>
      <c r="V301" s="12">
        <v>33616.300000000003</v>
      </c>
      <c r="W301" s="11">
        <v>302599</v>
      </c>
      <c r="X301" s="11">
        <v>20422</v>
      </c>
    </row>
    <row r="302" spans="1:24" x14ac:dyDescent="0.35">
      <c r="A302" s="8">
        <v>2020</v>
      </c>
      <c r="B302" s="9">
        <v>4538</v>
      </c>
      <c r="C302" s="10" t="s">
        <v>892</v>
      </c>
      <c r="D302" s="8" t="s">
        <v>709</v>
      </c>
      <c r="E302" s="10" t="s">
        <v>710</v>
      </c>
      <c r="F302" s="8" t="s">
        <v>711</v>
      </c>
      <c r="G302" s="10" t="s">
        <v>38</v>
      </c>
      <c r="H302" s="10" t="s">
        <v>773</v>
      </c>
      <c r="I302" s="10" t="s">
        <v>30</v>
      </c>
      <c r="J302" s="12">
        <v>16975.8</v>
      </c>
      <c r="K302" s="11">
        <v>145993</v>
      </c>
      <c r="L302" s="11">
        <v>9161</v>
      </c>
      <c r="M302" s="14">
        <v>14355.8</v>
      </c>
      <c r="N302" s="13">
        <v>112902</v>
      </c>
      <c r="O302" s="13">
        <v>2778</v>
      </c>
      <c r="P302" s="25">
        <v>10284</v>
      </c>
      <c r="Q302" s="26">
        <v>138757</v>
      </c>
      <c r="R302" s="26">
        <v>56</v>
      </c>
      <c r="S302" s="27" t="s">
        <v>25</v>
      </c>
      <c r="T302" s="28" t="s">
        <v>25</v>
      </c>
      <c r="U302" s="28" t="s">
        <v>25</v>
      </c>
      <c r="V302" s="12">
        <v>41615.599999999999</v>
      </c>
      <c r="W302" s="11">
        <v>397652</v>
      </c>
      <c r="X302" s="11">
        <v>11995</v>
      </c>
    </row>
    <row r="303" spans="1:24" x14ac:dyDescent="0.35">
      <c r="A303" s="8">
        <v>2020</v>
      </c>
      <c r="B303" s="9">
        <v>4577</v>
      </c>
      <c r="C303" s="10" t="s">
        <v>893</v>
      </c>
      <c r="D303" s="8" t="s">
        <v>709</v>
      </c>
      <c r="E303" s="10" t="s">
        <v>710</v>
      </c>
      <c r="F303" s="8" t="s">
        <v>711</v>
      </c>
      <c r="G303" s="10" t="s">
        <v>35</v>
      </c>
      <c r="H303" s="10" t="s">
        <v>714</v>
      </c>
      <c r="I303" s="10" t="s">
        <v>36</v>
      </c>
      <c r="J303" s="12">
        <v>54737</v>
      </c>
      <c r="K303" s="11">
        <v>449998</v>
      </c>
      <c r="L303" s="11">
        <v>42378</v>
      </c>
      <c r="M303" s="14">
        <v>14037.6</v>
      </c>
      <c r="N303" s="13">
        <v>137260</v>
      </c>
      <c r="O303" s="13">
        <v>2774</v>
      </c>
      <c r="P303" s="25">
        <v>3969.7</v>
      </c>
      <c r="Q303" s="26">
        <v>39865</v>
      </c>
      <c r="R303" s="26">
        <v>204</v>
      </c>
      <c r="S303" s="27" t="s">
        <v>25</v>
      </c>
      <c r="T303" s="28" t="s">
        <v>25</v>
      </c>
      <c r="U303" s="28" t="s">
        <v>25</v>
      </c>
      <c r="V303" s="12">
        <v>72744.3</v>
      </c>
      <c r="W303" s="11">
        <v>627123</v>
      </c>
      <c r="X303" s="11">
        <v>45356</v>
      </c>
    </row>
    <row r="304" spans="1:24" x14ac:dyDescent="0.35">
      <c r="A304" s="8">
        <v>2020</v>
      </c>
      <c r="B304" s="9">
        <v>4604</v>
      </c>
      <c r="C304" s="10" t="s">
        <v>894</v>
      </c>
      <c r="D304" s="8" t="s">
        <v>709</v>
      </c>
      <c r="E304" s="10" t="s">
        <v>710</v>
      </c>
      <c r="F304" s="8" t="s">
        <v>711</v>
      </c>
      <c r="G304" s="10" t="s">
        <v>70</v>
      </c>
      <c r="H304" s="10" t="s">
        <v>712</v>
      </c>
      <c r="I304" s="10" t="s">
        <v>36</v>
      </c>
      <c r="J304" s="12">
        <v>1275</v>
      </c>
      <c r="K304" s="11">
        <v>8108</v>
      </c>
      <c r="L304" s="11">
        <v>1332</v>
      </c>
      <c r="M304" s="14">
        <v>1195</v>
      </c>
      <c r="N304" s="13">
        <v>8177</v>
      </c>
      <c r="O304" s="13">
        <v>271</v>
      </c>
      <c r="P304" s="25">
        <v>0</v>
      </c>
      <c r="Q304" s="26">
        <v>0</v>
      </c>
      <c r="R304" s="26">
        <v>0</v>
      </c>
      <c r="S304" s="27">
        <v>0</v>
      </c>
      <c r="T304" s="28">
        <v>0</v>
      </c>
      <c r="U304" s="28">
        <v>0</v>
      </c>
      <c r="V304" s="12">
        <v>2470</v>
      </c>
      <c r="W304" s="11">
        <v>16285</v>
      </c>
      <c r="X304" s="11">
        <v>1603</v>
      </c>
    </row>
    <row r="305" spans="1:24" x14ac:dyDescent="0.35">
      <c r="A305" s="8">
        <v>2020</v>
      </c>
      <c r="B305" s="9">
        <v>4607</v>
      </c>
      <c r="C305" s="10" t="s">
        <v>895</v>
      </c>
      <c r="D305" s="8" t="s">
        <v>709</v>
      </c>
      <c r="E305" s="10" t="s">
        <v>710</v>
      </c>
      <c r="F305" s="8" t="s">
        <v>711</v>
      </c>
      <c r="G305" s="10" t="s">
        <v>66</v>
      </c>
      <c r="H305" s="10" t="s">
        <v>712</v>
      </c>
      <c r="I305" s="10" t="s">
        <v>36</v>
      </c>
      <c r="J305" s="12">
        <v>849.2</v>
      </c>
      <c r="K305" s="11">
        <v>7479</v>
      </c>
      <c r="L305" s="11">
        <v>969</v>
      </c>
      <c r="M305" s="14">
        <v>1104.8</v>
      </c>
      <c r="N305" s="13">
        <v>10255</v>
      </c>
      <c r="O305" s="13">
        <v>147</v>
      </c>
      <c r="P305" s="25">
        <v>0</v>
      </c>
      <c r="Q305" s="26">
        <v>0</v>
      </c>
      <c r="R305" s="26">
        <v>0</v>
      </c>
      <c r="S305" s="27">
        <v>0</v>
      </c>
      <c r="T305" s="28">
        <v>0</v>
      </c>
      <c r="U305" s="28">
        <v>0</v>
      </c>
      <c r="V305" s="12">
        <v>1954</v>
      </c>
      <c r="W305" s="11">
        <v>17734</v>
      </c>
      <c r="X305" s="11">
        <v>1116</v>
      </c>
    </row>
    <row r="306" spans="1:24" x14ac:dyDescent="0.35">
      <c r="A306" s="8">
        <v>2020</v>
      </c>
      <c r="B306" s="9">
        <v>4617</v>
      </c>
      <c r="C306" s="10" t="s">
        <v>896</v>
      </c>
      <c r="D306" s="8" t="s">
        <v>709</v>
      </c>
      <c r="E306" s="10" t="s">
        <v>710</v>
      </c>
      <c r="F306" s="8" t="s">
        <v>711</v>
      </c>
      <c r="G306" s="10" t="s">
        <v>27</v>
      </c>
      <c r="H306" s="10" t="s">
        <v>712</v>
      </c>
      <c r="I306" s="10" t="s">
        <v>566</v>
      </c>
      <c r="J306" s="12">
        <v>9461</v>
      </c>
      <c r="K306" s="11">
        <v>84987</v>
      </c>
      <c r="L306" s="11">
        <v>6839</v>
      </c>
      <c r="M306" s="14">
        <v>17483</v>
      </c>
      <c r="N306" s="13">
        <v>156625</v>
      </c>
      <c r="O306" s="13">
        <v>1978</v>
      </c>
      <c r="P306" s="25">
        <v>1534</v>
      </c>
      <c r="Q306" s="26">
        <v>17878</v>
      </c>
      <c r="R306" s="26">
        <v>3</v>
      </c>
      <c r="S306" s="27">
        <v>0</v>
      </c>
      <c r="T306" s="28">
        <v>0</v>
      </c>
      <c r="U306" s="28">
        <v>0</v>
      </c>
      <c r="V306" s="12">
        <v>28478</v>
      </c>
      <c r="W306" s="11">
        <v>259490</v>
      </c>
      <c r="X306" s="11">
        <v>8820</v>
      </c>
    </row>
    <row r="307" spans="1:24" x14ac:dyDescent="0.35">
      <c r="A307" s="8">
        <v>2020</v>
      </c>
      <c r="B307" s="9">
        <v>4618</v>
      </c>
      <c r="C307" s="10" t="s">
        <v>897</v>
      </c>
      <c r="D307" s="8" t="s">
        <v>709</v>
      </c>
      <c r="E307" s="10" t="s">
        <v>710</v>
      </c>
      <c r="F307" s="8" t="s">
        <v>711</v>
      </c>
      <c r="G307" s="10" t="s">
        <v>27</v>
      </c>
      <c r="H307" s="10" t="s">
        <v>714</v>
      </c>
      <c r="I307" s="10" t="s">
        <v>566</v>
      </c>
      <c r="J307" s="12">
        <v>61767</v>
      </c>
      <c r="K307" s="11">
        <v>528670</v>
      </c>
      <c r="L307" s="11">
        <v>37084</v>
      </c>
      <c r="M307" s="14">
        <v>27763</v>
      </c>
      <c r="N307" s="13">
        <v>224148</v>
      </c>
      <c r="O307" s="13">
        <v>8020</v>
      </c>
      <c r="P307" s="25">
        <v>16950</v>
      </c>
      <c r="Q307" s="26">
        <v>253354</v>
      </c>
      <c r="R307" s="26">
        <v>13</v>
      </c>
      <c r="S307" s="27">
        <v>0</v>
      </c>
      <c r="T307" s="28">
        <v>0</v>
      </c>
      <c r="U307" s="28">
        <v>0</v>
      </c>
      <c r="V307" s="12">
        <v>106480</v>
      </c>
      <c r="W307" s="11">
        <v>1006172</v>
      </c>
      <c r="X307" s="11">
        <v>45117</v>
      </c>
    </row>
    <row r="308" spans="1:24" x14ac:dyDescent="0.35">
      <c r="A308" s="8">
        <v>2020</v>
      </c>
      <c r="B308" s="9">
        <v>4622</v>
      </c>
      <c r="C308" s="10" t="s">
        <v>898</v>
      </c>
      <c r="D308" s="8" t="s">
        <v>709</v>
      </c>
      <c r="E308" s="10" t="s">
        <v>710</v>
      </c>
      <c r="F308" s="8" t="s">
        <v>711</v>
      </c>
      <c r="G308" s="10" t="s">
        <v>79</v>
      </c>
      <c r="H308" s="10" t="s">
        <v>714</v>
      </c>
      <c r="I308" s="10" t="s">
        <v>45</v>
      </c>
      <c r="J308" s="12">
        <v>30233</v>
      </c>
      <c r="K308" s="11">
        <v>297037</v>
      </c>
      <c r="L308" s="11">
        <v>22139</v>
      </c>
      <c r="M308" s="14">
        <v>2907</v>
      </c>
      <c r="N308" s="13">
        <v>26228</v>
      </c>
      <c r="O308" s="13">
        <v>1548</v>
      </c>
      <c r="P308" s="25">
        <v>5768</v>
      </c>
      <c r="Q308" s="26">
        <v>78490</v>
      </c>
      <c r="R308" s="26">
        <v>76</v>
      </c>
      <c r="S308" s="27" t="s">
        <v>25</v>
      </c>
      <c r="T308" s="28" t="s">
        <v>25</v>
      </c>
      <c r="U308" s="28" t="s">
        <v>25</v>
      </c>
      <c r="V308" s="12">
        <v>38908</v>
      </c>
      <c r="W308" s="11">
        <v>401755</v>
      </c>
      <c r="X308" s="11">
        <v>23763</v>
      </c>
    </row>
    <row r="309" spans="1:24" x14ac:dyDescent="0.35">
      <c r="A309" s="8">
        <v>2020</v>
      </c>
      <c r="B309" s="9">
        <v>4622</v>
      </c>
      <c r="C309" s="10" t="s">
        <v>898</v>
      </c>
      <c r="D309" s="8" t="s">
        <v>709</v>
      </c>
      <c r="E309" s="10" t="s">
        <v>710</v>
      </c>
      <c r="F309" s="8" t="s">
        <v>711</v>
      </c>
      <c r="G309" s="10" t="s">
        <v>567</v>
      </c>
      <c r="H309" s="10" t="s">
        <v>714</v>
      </c>
      <c r="I309" s="10" t="s">
        <v>45</v>
      </c>
      <c r="J309" s="12">
        <v>79</v>
      </c>
      <c r="K309" s="11">
        <v>694</v>
      </c>
      <c r="L309" s="11">
        <v>72</v>
      </c>
      <c r="M309" s="14" t="s">
        <v>25</v>
      </c>
      <c r="N309" s="13" t="s">
        <v>25</v>
      </c>
      <c r="O309" s="13" t="s">
        <v>25</v>
      </c>
      <c r="P309" s="25" t="s">
        <v>25</v>
      </c>
      <c r="Q309" s="26" t="s">
        <v>25</v>
      </c>
      <c r="R309" s="26" t="s">
        <v>25</v>
      </c>
      <c r="S309" s="27" t="s">
        <v>25</v>
      </c>
      <c r="T309" s="28" t="s">
        <v>25</v>
      </c>
      <c r="U309" s="28" t="s">
        <v>25</v>
      </c>
      <c r="V309" s="12">
        <v>79</v>
      </c>
      <c r="W309" s="11">
        <v>694</v>
      </c>
      <c r="X309" s="11">
        <v>72</v>
      </c>
    </row>
    <row r="310" spans="1:24" x14ac:dyDescent="0.35">
      <c r="A310" s="8">
        <v>2020</v>
      </c>
      <c r="B310" s="9">
        <v>4624</v>
      </c>
      <c r="C310" s="10" t="s">
        <v>899</v>
      </c>
      <c r="D310" s="8" t="s">
        <v>709</v>
      </c>
      <c r="E310" s="10" t="s">
        <v>710</v>
      </c>
      <c r="F310" s="8" t="s">
        <v>711</v>
      </c>
      <c r="G310" s="10" t="s">
        <v>567</v>
      </c>
      <c r="H310" s="10" t="s">
        <v>714</v>
      </c>
      <c r="I310" s="10" t="s">
        <v>566</v>
      </c>
      <c r="J310" s="12">
        <v>171357</v>
      </c>
      <c r="K310" s="11">
        <v>1506104</v>
      </c>
      <c r="L310" s="11">
        <v>89870</v>
      </c>
      <c r="M310" s="14">
        <v>59117</v>
      </c>
      <c r="N310" s="13">
        <v>499307</v>
      </c>
      <c r="O310" s="13">
        <v>11250</v>
      </c>
      <c r="P310" s="25">
        <v>38974</v>
      </c>
      <c r="Q310" s="26">
        <v>632939</v>
      </c>
      <c r="R310" s="26">
        <v>25</v>
      </c>
      <c r="S310" s="27">
        <v>0</v>
      </c>
      <c r="T310" s="28">
        <v>0</v>
      </c>
      <c r="U310" s="28">
        <v>0</v>
      </c>
      <c r="V310" s="12">
        <v>269448</v>
      </c>
      <c r="W310" s="11">
        <v>2638350</v>
      </c>
      <c r="X310" s="11">
        <v>101145</v>
      </c>
    </row>
    <row r="311" spans="1:24" x14ac:dyDescent="0.35">
      <c r="A311" s="8">
        <v>2020</v>
      </c>
      <c r="B311" s="9">
        <v>4675</v>
      </c>
      <c r="C311" s="10" t="s">
        <v>900</v>
      </c>
      <c r="D311" s="8" t="s">
        <v>709</v>
      </c>
      <c r="E311" s="10" t="s">
        <v>710</v>
      </c>
      <c r="F311" s="8" t="s">
        <v>711</v>
      </c>
      <c r="G311" s="10" t="s">
        <v>53</v>
      </c>
      <c r="H311" s="10" t="s">
        <v>714</v>
      </c>
      <c r="I311" s="10" t="s">
        <v>85</v>
      </c>
      <c r="J311" s="12">
        <v>97847</v>
      </c>
      <c r="K311" s="11">
        <v>1049101</v>
      </c>
      <c r="L311" s="11">
        <v>66744</v>
      </c>
      <c r="M311" s="14">
        <v>4154</v>
      </c>
      <c r="N311" s="13">
        <v>38000</v>
      </c>
      <c r="O311" s="13">
        <v>1220</v>
      </c>
      <c r="P311" s="25">
        <v>17746</v>
      </c>
      <c r="Q311" s="26">
        <v>236618</v>
      </c>
      <c r="R311" s="26">
        <v>250</v>
      </c>
      <c r="S311" s="27">
        <v>0</v>
      </c>
      <c r="T311" s="28">
        <v>0</v>
      </c>
      <c r="U311" s="28">
        <v>0</v>
      </c>
      <c r="V311" s="12">
        <v>119747</v>
      </c>
      <c r="W311" s="11">
        <v>1323719</v>
      </c>
      <c r="X311" s="11">
        <v>68214</v>
      </c>
    </row>
    <row r="312" spans="1:24" x14ac:dyDescent="0.35">
      <c r="A312" s="8">
        <v>2020</v>
      </c>
      <c r="B312" s="9">
        <v>4683</v>
      </c>
      <c r="C312" s="10" t="s">
        <v>180</v>
      </c>
      <c r="D312" s="8" t="s">
        <v>709</v>
      </c>
      <c r="E312" s="10" t="s">
        <v>710</v>
      </c>
      <c r="F312" s="8" t="s">
        <v>711</v>
      </c>
      <c r="G312" s="10" t="s">
        <v>143</v>
      </c>
      <c r="H312" s="10" t="s">
        <v>712</v>
      </c>
      <c r="I312" s="10" t="s">
        <v>45</v>
      </c>
      <c r="J312" s="12">
        <v>23805.4</v>
      </c>
      <c r="K312" s="11">
        <v>176319</v>
      </c>
      <c r="L312" s="11">
        <v>23697</v>
      </c>
      <c r="M312" s="14">
        <v>6979.4</v>
      </c>
      <c r="N312" s="13">
        <v>51337</v>
      </c>
      <c r="O312" s="13">
        <v>2103</v>
      </c>
      <c r="P312" s="25">
        <v>20464.8</v>
      </c>
      <c r="Q312" s="26">
        <v>174983</v>
      </c>
      <c r="R312" s="26">
        <v>203</v>
      </c>
      <c r="S312" s="27" t="s">
        <v>25</v>
      </c>
      <c r="T312" s="28" t="s">
        <v>25</v>
      </c>
      <c r="U312" s="28" t="s">
        <v>25</v>
      </c>
      <c r="V312" s="12">
        <v>51249.599999999999</v>
      </c>
      <c r="W312" s="11">
        <v>402639</v>
      </c>
      <c r="X312" s="11">
        <v>26003</v>
      </c>
    </row>
    <row r="313" spans="1:24" x14ac:dyDescent="0.35">
      <c r="A313" s="8">
        <v>2020</v>
      </c>
      <c r="B313" s="9">
        <v>4715</v>
      </c>
      <c r="C313" s="10" t="s">
        <v>901</v>
      </c>
      <c r="D313" s="8" t="s">
        <v>709</v>
      </c>
      <c r="E313" s="10" t="s">
        <v>710</v>
      </c>
      <c r="F313" s="8" t="s">
        <v>711</v>
      </c>
      <c r="G313" s="10" t="s">
        <v>66</v>
      </c>
      <c r="H313" s="10" t="s">
        <v>722</v>
      </c>
      <c r="I313" s="10" t="s">
        <v>36</v>
      </c>
      <c r="J313" s="12">
        <v>9863</v>
      </c>
      <c r="K313" s="11">
        <v>72315</v>
      </c>
      <c r="L313" s="11">
        <v>10649</v>
      </c>
      <c r="M313" s="14">
        <v>2463</v>
      </c>
      <c r="N313" s="13">
        <v>18570</v>
      </c>
      <c r="O313" s="13">
        <v>1259</v>
      </c>
      <c r="P313" s="25">
        <v>1650</v>
      </c>
      <c r="Q313" s="26">
        <v>15812</v>
      </c>
      <c r="R313" s="26">
        <v>36</v>
      </c>
      <c r="S313" s="27">
        <v>0</v>
      </c>
      <c r="T313" s="28">
        <v>0</v>
      </c>
      <c r="U313" s="28">
        <v>0</v>
      </c>
      <c r="V313" s="12">
        <v>13976</v>
      </c>
      <c r="W313" s="11">
        <v>106697</v>
      </c>
      <c r="X313" s="11">
        <v>11944</v>
      </c>
    </row>
    <row r="314" spans="1:24" x14ac:dyDescent="0.35">
      <c r="A314" s="8">
        <v>2020</v>
      </c>
      <c r="B314" s="9">
        <v>4717</v>
      </c>
      <c r="C314" s="10" t="s">
        <v>902</v>
      </c>
      <c r="D314" s="8" t="s">
        <v>709</v>
      </c>
      <c r="E314" s="10" t="s">
        <v>710</v>
      </c>
      <c r="F314" s="8" t="s">
        <v>711</v>
      </c>
      <c r="G314" s="10" t="s">
        <v>355</v>
      </c>
      <c r="H314" s="10" t="s">
        <v>714</v>
      </c>
      <c r="I314" s="10" t="s">
        <v>36</v>
      </c>
      <c r="J314" s="12">
        <v>13478.1</v>
      </c>
      <c r="K314" s="11">
        <v>125989</v>
      </c>
      <c r="L314" s="11">
        <v>5531</v>
      </c>
      <c r="M314" s="14">
        <v>7599.8</v>
      </c>
      <c r="N314" s="13">
        <v>74509</v>
      </c>
      <c r="O314" s="13">
        <v>748</v>
      </c>
      <c r="P314" s="25">
        <v>31961.3</v>
      </c>
      <c r="Q314" s="26">
        <v>438038</v>
      </c>
      <c r="R314" s="26">
        <v>401</v>
      </c>
      <c r="S314" s="27">
        <v>0</v>
      </c>
      <c r="T314" s="28">
        <v>0</v>
      </c>
      <c r="U314" s="28">
        <v>0</v>
      </c>
      <c r="V314" s="12">
        <v>53039.199999999997</v>
      </c>
      <c r="W314" s="11">
        <v>638536</v>
      </c>
      <c r="X314" s="11">
        <v>6680</v>
      </c>
    </row>
    <row r="315" spans="1:24" x14ac:dyDescent="0.35">
      <c r="A315" s="8">
        <v>2020</v>
      </c>
      <c r="B315" s="9">
        <v>4720</v>
      </c>
      <c r="C315" s="10" t="s">
        <v>903</v>
      </c>
      <c r="D315" s="8" t="s">
        <v>709</v>
      </c>
      <c r="E315" s="10" t="s">
        <v>710</v>
      </c>
      <c r="F315" s="8" t="s">
        <v>711</v>
      </c>
      <c r="G315" s="10" t="s">
        <v>98</v>
      </c>
      <c r="H315" s="10" t="s">
        <v>714</v>
      </c>
      <c r="I315" s="10" t="s">
        <v>99</v>
      </c>
      <c r="J315" s="12">
        <v>9137.2000000000007</v>
      </c>
      <c r="K315" s="11">
        <v>62325</v>
      </c>
      <c r="L315" s="11">
        <v>3274</v>
      </c>
      <c r="M315" s="14">
        <v>4498.8999999999996</v>
      </c>
      <c r="N315" s="13">
        <v>45573</v>
      </c>
      <c r="O315" s="13">
        <v>299</v>
      </c>
      <c r="P315" s="25">
        <v>9851.7000000000007</v>
      </c>
      <c r="Q315" s="26">
        <v>122705</v>
      </c>
      <c r="R315" s="26">
        <v>6</v>
      </c>
      <c r="S315" s="27" t="s">
        <v>25</v>
      </c>
      <c r="T315" s="28" t="s">
        <v>25</v>
      </c>
      <c r="U315" s="28" t="s">
        <v>25</v>
      </c>
      <c r="V315" s="12">
        <v>23487.8</v>
      </c>
      <c r="W315" s="11">
        <v>230603</v>
      </c>
      <c r="X315" s="11">
        <v>3579</v>
      </c>
    </row>
    <row r="316" spans="1:24" x14ac:dyDescent="0.35">
      <c r="A316" s="8">
        <v>2020</v>
      </c>
      <c r="B316" s="9">
        <v>4743</v>
      </c>
      <c r="C316" s="10" t="s">
        <v>904</v>
      </c>
      <c r="D316" s="8" t="s">
        <v>709</v>
      </c>
      <c r="E316" s="10" t="s">
        <v>710</v>
      </c>
      <c r="F316" s="8" t="s">
        <v>711</v>
      </c>
      <c r="G316" s="10" t="s">
        <v>116</v>
      </c>
      <c r="H316" s="10" t="s">
        <v>714</v>
      </c>
      <c r="I316" s="10" t="s">
        <v>75</v>
      </c>
      <c r="J316" s="12">
        <v>27707</v>
      </c>
      <c r="K316" s="11">
        <v>257619</v>
      </c>
      <c r="L316" s="11">
        <v>17980</v>
      </c>
      <c r="M316" s="14">
        <v>10128.799999999999</v>
      </c>
      <c r="N316" s="13">
        <v>102648</v>
      </c>
      <c r="O316" s="13">
        <v>4279</v>
      </c>
      <c r="P316" s="25">
        <v>3022.7</v>
      </c>
      <c r="Q316" s="26">
        <v>39899</v>
      </c>
      <c r="R316" s="26">
        <v>552</v>
      </c>
      <c r="S316" s="27" t="s">
        <v>25</v>
      </c>
      <c r="T316" s="28" t="s">
        <v>25</v>
      </c>
      <c r="U316" s="28" t="s">
        <v>25</v>
      </c>
      <c r="V316" s="12">
        <v>40858.5</v>
      </c>
      <c r="W316" s="11">
        <v>400166</v>
      </c>
      <c r="X316" s="11">
        <v>22811</v>
      </c>
    </row>
    <row r="317" spans="1:24" x14ac:dyDescent="0.35">
      <c r="A317" s="8">
        <v>2020</v>
      </c>
      <c r="B317" s="9">
        <v>4744</v>
      </c>
      <c r="C317" s="10" t="s">
        <v>905</v>
      </c>
      <c r="D317" s="8" t="s">
        <v>709</v>
      </c>
      <c r="E317" s="10" t="s">
        <v>710</v>
      </c>
      <c r="F317" s="8" t="s">
        <v>711</v>
      </c>
      <c r="G317" s="10" t="s">
        <v>38</v>
      </c>
      <c r="H317" s="10" t="s">
        <v>712</v>
      </c>
      <c r="I317" s="10" t="s">
        <v>30</v>
      </c>
      <c r="J317" s="12">
        <v>14020</v>
      </c>
      <c r="K317" s="11">
        <v>148836</v>
      </c>
      <c r="L317" s="11">
        <v>12331</v>
      </c>
      <c r="M317" s="14">
        <v>31182</v>
      </c>
      <c r="N317" s="13">
        <v>318734</v>
      </c>
      <c r="O317" s="13">
        <v>4289</v>
      </c>
      <c r="P317" s="25">
        <v>68028</v>
      </c>
      <c r="Q317" s="26">
        <v>1345217</v>
      </c>
      <c r="R317" s="26">
        <v>212</v>
      </c>
      <c r="S317" s="27" t="s">
        <v>25</v>
      </c>
      <c r="T317" s="28" t="s">
        <v>25</v>
      </c>
      <c r="U317" s="28" t="s">
        <v>25</v>
      </c>
      <c r="V317" s="12">
        <v>113230</v>
      </c>
      <c r="W317" s="11">
        <v>1812787</v>
      </c>
      <c r="X317" s="11">
        <v>16832</v>
      </c>
    </row>
    <row r="318" spans="1:24" x14ac:dyDescent="0.35">
      <c r="A318" s="8">
        <v>2020</v>
      </c>
      <c r="B318" s="9">
        <v>4794</v>
      </c>
      <c r="C318" s="10" t="s">
        <v>181</v>
      </c>
      <c r="D318" s="8" t="s">
        <v>709</v>
      </c>
      <c r="E318" s="10" t="s">
        <v>710</v>
      </c>
      <c r="F318" s="8" t="s">
        <v>711</v>
      </c>
      <c r="G318" s="10" t="s">
        <v>44</v>
      </c>
      <c r="H318" s="10" t="s">
        <v>712</v>
      </c>
      <c r="I318" s="10" t="s">
        <v>45</v>
      </c>
      <c r="J318" s="12">
        <v>63811.7</v>
      </c>
      <c r="K318" s="11">
        <v>437761</v>
      </c>
      <c r="L318" s="11">
        <v>37003</v>
      </c>
      <c r="M318" s="14">
        <v>36692.400000000001</v>
      </c>
      <c r="N318" s="13">
        <v>409712</v>
      </c>
      <c r="O318" s="13">
        <v>11009</v>
      </c>
      <c r="P318" s="25">
        <v>887.1</v>
      </c>
      <c r="Q318" s="26">
        <v>10623</v>
      </c>
      <c r="R318" s="26">
        <v>16</v>
      </c>
      <c r="S318" s="27" t="s">
        <v>25</v>
      </c>
      <c r="T318" s="28" t="s">
        <v>25</v>
      </c>
      <c r="U318" s="28" t="s">
        <v>25</v>
      </c>
      <c r="V318" s="12">
        <v>101391.2</v>
      </c>
      <c r="W318" s="11">
        <v>858096</v>
      </c>
      <c r="X318" s="11">
        <v>48028</v>
      </c>
    </row>
    <row r="319" spans="1:24" x14ac:dyDescent="0.35">
      <c r="A319" s="8">
        <v>2020</v>
      </c>
      <c r="B319" s="9">
        <v>4848</v>
      </c>
      <c r="C319" s="10" t="s">
        <v>906</v>
      </c>
      <c r="D319" s="8" t="s">
        <v>709</v>
      </c>
      <c r="E319" s="10" t="s">
        <v>710</v>
      </c>
      <c r="F319" s="8" t="s">
        <v>711</v>
      </c>
      <c r="G319" s="10" t="s">
        <v>257</v>
      </c>
      <c r="H319" s="10" t="s">
        <v>714</v>
      </c>
      <c r="I319" s="10" t="s">
        <v>36</v>
      </c>
      <c r="J319" s="12">
        <v>14792</v>
      </c>
      <c r="K319" s="11">
        <v>119286</v>
      </c>
      <c r="L319" s="11">
        <v>7721</v>
      </c>
      <c r="M319" s="14">
        <v>1606</v>
      </c>
      <c r="N319" s="13">
        <v>14130</v>
      </c>
      <c r="O319" s="13">
        <v>496</v>
      </c>
      <c r="P319" s="25">
        <v>18358</v>
      </c>
      <c r="Q319" s="26">
        <v>271274</v>
      </c>
      <c r="R319" s="26">
        <v>70</v>
      </c>
      <c r="S319" s="27" t="s">
        <v>25</v>
      </c>
      <c r="T319" s="28" t="s">
        <v>25</v>
      </c>
      <c r="U319" s="28" t="s">
        <v>25</v>
      </c>
      <c r="V319" s="12">
        <v>34756</v>
      </c>
      <c r="W319" s="11">
        <v>404690</v>
      </c>
      <c r="X319" s="11">
        <v>8287</v>
      </c>
    </row>
    <row r="320" spans="1:24" x14ac:dyDescent="0.35">
      <c r="A320" s="8">
        <v>2020</v>
      </c>
      <c r="B320" s="9">
        <v>4911</v>
      </c>
      <c r="C320" s="10" t="s">
        <v>182</v>
      </c>
      <c r="D320" s="8" t="s">
        <v>709</v>
      </c>
      <c r="E320" s="10" t="s">
        <v>710</v>
      </c>
      <c r="F320" s="8" t="s">
        <v>711</v>
      </c>
      <c r="G320" s="10" t="s">
        <v>114</v>
      </c>
      <c r="H320" s="10" t="s">
        <v>773</v>
      </c>
      <c r="I320" s="10" t="s">
        <v>54</v>
      </c>
      <c r="J320" s="12">
        <v>27631.9</v>
      </c>
      <c r="K320" s="11">
        <v>248820</v>
      </c>
      <c r="L320" s="11">
        <v>15820</v>
      </c>
      <c r="M320" s="14">
        <v>7480.3</v>
      </c>
      <c r="N320" s="13">
        <v>71802</v>
      </c>
      <c r="O320" s="13">
        <v>1542</v>
      </c>
      <c r="P320" s="25">
        <v>17771.7</v>
      </c>
      <c r="Q320" s="26">
        <v>253231</v>
      </c>
      <c r="R320" s="26">
        <v>5790</v>
      </c>
      <c r="S320" s="27">
        <v>0</v>
      </c>
      <c r="T320" s="28">
        <v>0</v>
      </c>
      <c r="U320" s="28">
        <v>0</v>
      </c>
      <c r="V320" s="12">
        <v>52883.9</v>
      </c>
      <c r="W320" s="11">
        <v>573853</v>
      </c>
      <c r="X320" s="11">
        <v>23152</v>
      </c>
    </row>
    <row r="321" spans="1:24" x14ac:dyDescent="0.35">
      <c r="A321" s="8">
        <v>2020</v>
      </c>
      <c r="B321" s="9">
        <v>4920</v>
      </c>
      <c r="C321" s="10" t="s">
        <v>907</v>
      </c>
      <c r="D321" s="8" t="s">
        <v>709</v>
      </c>
      <c r="E321" s="10" t="s">
        <v>710</v>
      </c>
      <c r="F321" s="8" t="s">
        <v>711</v>
      </c>
      <c r="G321" s="10" t="s">
        <v>567</v>
      </c>
      <c r="H321" s="10" t="s">
        <v>712</v>
      </c>
      <c r="I321" s="10" t="s">
        <v>566</v>
      </c>
      <c r="J321" s="12">
        <v>11697</v>
      </c>
      <c r="K321" s="11">
        <v>110389</v>
      </c>
      <c r="L321" s="11">
        <v>8731</v>
      </c>
      <c r="M321" s="14">
        <v>9774</v>
      </c>
      <c r="N321" s="13">
        <v>85936</v>
      </c>
      <c r="O321" s="13">
        <v>2099</v>
      </c>
      <c r="P321" s="25">
        <v>4520</v>
      </c>
      <c r="Q321" s="26">
        <v>73419</v>
      </c>
      <c r="R321" s="26">
        <v>5</v>
      </c>
      <c r="S321" s="27">
        <v>0</v>
      </c>
      <c r="T321" s="28">
        <v>0</v>
      </c>
      <c r="U321" s="28">
        <v>0</v>
      </c>
      <c r="V321" s="12">
        <v>25991</v>
      </c>
      <c r="W321" s="11">
        <v>269744</v>
      </c>
      <c r="X321" s="11">
        <v>10835</v>
      </c>
    </row>
    <row r="322" spans="1:24" x14ac:dyDescent="0.35">
      <c r="A322" s="8">
        <v>2020</v>
      </c>
      <c r="B322" s="9">
        <v>4922</v>
      </c>
      <c r="C322" s="10" t="s">
        <v>183</v>
      </c>
      <c r="D322" s="8" t="s">
        <v>709</v>
      </c>
      <c r="E322" s="10" t="s">
        <v>710</v>
      </c>
      <c r="F322" s="8" t="s">
        <v>711</v>
      </c>
      <c r="G322" s="10" t="s">
        <v>143</v>
      </c>
      <c r="H322" s="10" t="s">
        <v>722</v>
      </c>
      <c r="I322" s="10" t="s">
        <v>45</v>
      </c>
      <c r="J322" s="12">
        <v>273306</v>
      </c>
      <c r="K322" s="11">
        <v>2831038</v>
      </c>
      <c r="L322" s="11">
        <v>254416</v>
      </c>
      <c r="M322" s="14">
        <v>72350</v>
      </c>
      <c r="N322" s="13">
        <v>948652</v>
      </c>
      <c r="O322" s="13">
        <v>19137</v>
      </c>
      <c r="P322" s="25">
        <v>6564</v>
      </c>
      <c r="Q322" s="26">
        <v>87248</v>
      </c>
      <c r="R322" s="26">
        <v>416</v>
      </c>
      <c r="S322" s="27">
        <v>206</v>
      </c>
      <c r="T322" s="28">
        <v>3195</v>
      </c>
      <c r="U322" s="28">
        <v>1</v>
      </c>
      <c r="V322" s="12">
        <v>352426</v>
      </c>
      <c r="W322" s="11">
        <v>3870133</v>
      </c>
      <c r="X322" s="11">
        <v>273970</v>
      </c>
    </row>
    <row r="323" spans="1:24" x14ac:dyDescent="0.35">
      <c r="A323" s="8">
        <v>2020</v>
      </c>
      <c r="B323" s="9">
        <v>4922</v>
      </c>
      <c r="C323" s="10" t="s">
        <v>183</v>
      </c>
      <c r="D323" s="8" t="s">
        <v>751</v>
      </c>
      <c r="E323" s="10" t="s">
        <v>752</v>
      </c>
      <c r="F323" s="8" t="s">
        <v>711</v>
      </c>
      <c r="G323" s="10" t="s">
        <v>143</v>
      </c>
      <c r="H323" s="10" t="s">
        <v>722</v>
      </c>
      <c r="I323" s="10" t="s">
        <v>45</v>
      </c>
      <c r="J323" s="12">
        <v>92941</v>
      </c>
      <c r="K323" s="11">
        <v>2498874</v>
      </c>
      <c r="L323" s="11">
        <v>213869</v>
      </c>
      <c r="M323" s="14">
        <v>83859</v>
      </c>
      <c r="N323" s="13">
        <v>3652604</v>
      </c>
      <c r="O323" s="13">
        <v>39420</v>
      </c>
      <c r="P323" s="25">
        <v>44431</v>
      </c>
      <c r="Q323" s="26">
        <v>3462082</v>
      </c>
      <c r="R323" s="26">
        <v>1282</v>
      </c>
      <c r="S323" s="27">
        <v>0</v>
      </c>
      <c r="T323" s="28">
        <v>0</v>
      </c>
      <c r="U323" s="28">
        <v>0</v>
      </c>
      <c r="V323" s="12">
        <v>221231</v>
      </c>
      <c r="W323" s="11">
        <v>9613560</v>
      </c>
      <c r="X323" s="11">
        <v>254571</v>
      </c>
    </row>
    <row r="324" spans="1:24" x14ac:dyDescent="0.35">
      <c r="A324" s="8">
        <v>2020</v>
      </c>
      <c r="B324" s="9">
        <v>4939</v>
      </c>
      <c r="C324" s="10" t="s">
        <v>908</v>
      </c>
      <c r="D324" s="8" t="s">
        <v>709</v>
      </c>
      <c r="E324" s="10" t="s">
        <v>710</v>
      </c>
      <c r="F324" s="8" t="s">
        <v>711</v>
      </c>
      <c r="G324" s="10" t="s">
        <v>59</v>
      </c>
      <c r="H324" s="10" t="s">
        <v>714</v>
      </c>
      <c r="I324" s="10" t="s">
        <v>54</v>
      </c>
      <c r="J324" s="12">
        <v>4751.3999999999996</v>
      </c>
      <c r="K324" s="11">
        <v>54667</v>
      </c>
      <c r="L324" s="11">
        <v>5249</v>
      </c>
      <c r="M324" s="14">
        <v>8342.2000000000007</v>
      </c>
      <c r="N324" s="13">
        <v>146688</v>
      </c>
      <c r="O324" s="13">
        <v>1486</v>
      </c>
      <c r="P324" s="25">
        <v>46037.2</v>
      </c>
      <c r="Q324" s="26">
        <v>605937</v>
      </c>
      <c r="R324" s="26">
        <v>8104</v>
      </c>
      <c r="S324" s="27" t="s">
        <v>25</v>
      </c>
      <c r="T324" s="28" t="s">
        <v>25</v>
      </c>
      <c r="U324" s="28" t="s">
        <v>25</v>
      </c>
      <c r="V324" s="12">
        <v>59130.8</v>
      </c>
      <c r="W324" s="11">
        <v>807292</v>
      </c>
      <c r="X324" s="11">
        <v>14839</v>
      </c>
    </row>
    <row r="325" spans="1:24" x14ac:dyDescent="0.35">
      <c r="A325" s="8">
        <v>2020</v>
      </c>
      <c r="B325" s="9">
        <v>4958</v>
      </c>
      <c r="C325" s="10" t="s">
        <v>909</v>
      </c>
      <c r="D325" s="8" t="s">
        <v>709</v>
      </c>
      <c r="E325" s="10" t="s">
        <v>710</v>
      </c>
      <c r="F325" s="8" t="s">
        <v>711</v>
      </c>
      <c r="G325" s="10" t="s">
        <v>27</v>
      </c>
      <c r="H325" s="10" t="s">
        <v>712</v>
      </c>
      <c r="I325" s="10" t="s">
        <v>566</v>
      </c>
      <c r="J325" s="12">
        <v>30372</v>
      </c>
      <c r="K325" s="11">
        <v>314333</v>
      </c>
      <c r="L325" s="11">
        <v>22707</v>
      </c>
      <c r="M325" s="14">
        <v>28933</v>
      </c>
      <c r="N325" s="13">
        <v>298955</v>
      </c>
      <c r="O325" s="13">
        <v>3987</v>
      </c>
      <c r="P325" s="25">
        <v>27093</v>
      </c>
      <c r="Q325" s="26">
        <v>544543</v>
      </c>
      <c r="R325" s="26">
        <v>11</v>
      </c>
      <c r="S325" s="27">
        <v>0</v>
      </c>
      <c r="T325" s="28">
        <v>0</v>
      </c>
      <c r="U325" s="28">
        <v>0</v>
      </c>
      <c r="V325" s="12">
        <v>86398</v>
      </c>
      <c r="W325" s="11">
        <v>1157831</v>
      </c>
      <c r="X325" s="11">
        <v>26705</v>
      </c>
    </row>
    <row r="326" spans="1:24" x14ac:dyDescent="0.35">
      <c r="A326" s="8">
        <v>2020</v>
      </c>
      <c r="B326" s="9">
        <v>4960</v>
      </c>
      <c r="C326" s="10" t="s">
        <v>910</v>
      </c>
      <c r="D326" s="8" t="s">
        <v>709</v>
      </c>
      <c r="E326" s="10" t="s">
        <v>710</v>
      </c>
      <c r="F326" s="8" t="s">
        <v>711</v>
      </c>
      <c r="G326" s="10" t="s">
        <v>257</v>
      </c>
      <c r="H326" s="10" t="s">
        <v>714</v>
      </c>
      <c r="I326" s="10" t="s">
        <v>36</v>
      </c>
      <c r="J326" s="12">
        <v>15789.1</v>
      </c>
      <c r="K326" s="11">
        <v>113876</v>
      </c>
      <c r="L326" s="11">
        <v>7892</v>
      </c>
      <c r="M326" s="14">
        <v>3374.7</v>
      </c>
      <c r="N326" s="13">
        <v>32433</v>
      </c>
      <c r="O326" s="13">
        <v>198</v>
      </c>
      <c r="P326" s="25">
        <v>14537.8</v>
      </c>
      <c r="Q326" s="26">
        <v>197061</v>
      </c>
      <c r="R326" s="26">
        <v>6</v>
      </c>
      <c r="S326" s="27" t="s">
        <v>25</v>
      </c>
      <c r="T326" s="28" t="s">
        <v>25</v>
      </c>
      <c r="U326" s="28" t="s">
        <v>25</v>
      </c>
      <c r="V326" s="12">
        <v>33701.599999999999</v>
      </c>
      <c r="W326" s="11">
        <v>343370</v>
      </c>
      <c r="X326" s="11">
        <v>8096</v>
      </c>
    </row>
    <row r="327" spans="1:24" x14ac:dyDescent="0.35">
      <c r="A327" s="8">
        <v>2020</v>
      </c>
      <c r="B327" s="9">
        <v>4975</v>
      </c>
      <c r="C327" s="10" t="s">
        <v>911</v>
      </c>
      <c r="D327" s="8" t="s">
        <v>709</v>
      </c>
      <c r="E327" s="10" t="s">
        <v>710</v>
      </c>
      <c r="F327" s="8" t="s">
        <v>711</v>
      </c>
      <c r="G327" s="10" t="s">
        <v>59</v>
      </c>
      <c r="H327" s="10" t="s">
        <v>714</v>
      </c>
      <c r="I327" s="10" t="s">
        <v>36</v>
      </c>
      <c r="J327" s="12">
        <v>54399</v>
      </c>
      <c r="K327" s="11">
        <v>545235</v>
      </c>
      <c r="L327" s="11">
        <v>39551</v>
      </c>
      <c r="M327" s="14">
        <v>12098</v>
      </c>
      <c r="N327" s="13">
        <v>124951</v>
      </c>
      <c r="O327" s="13">
        <v>4039</v>
      </c>
      <c r="P327" s="25">
        <v>7046</v>
      </c>
      <c r="Q327" s="26">
        <v>115588</v>
      </c>
      <c r="R327" s="26">
        <v>23</v>
      </c>
      <c r="S327" s="27" t="s">
        <v>25</v>
      </c>
      <c r="T327" s="28" t="s">
        <v>25</v>
      </c>
      <c r="U327" s="28" t="s">
        <v>25</v>
      </c>
      <c r="V327" s="12">
        <v>73543</v>
      </c>
      <c r="W327" s="11">
        <v>785774</v>
      </c>
      <c r="X327" s="11">
        <v>43613</v>
      </c>
    </row>
    <row r="328" spans="1:24" x14ac:dyDescent="0.35">
      <c r="A328" s="8">
        <v>2020</v>
      </c>
      <c r="B328" s="9">
        <v>5027</v>
      </c>
      <c r="C328" s="10" t="s">
        <v>184</v>
      </c>
      <c r="D328" s="8" t="s">
        <v>709</v>
      </c>
      <c r="E328" s="10" t="s">
        <v>710</v>
      </c>
      <c r="F328" s="8" t="s">
        <v>711</v>
      </c>
      <c r="G328" s="10" t="s">
        <v>185</v>
      </c>
      <c r="H328" s="10" t="s">
        <v>722</v>
      </c>
      <c r="I328" s="10" t="s">
        <v>45</v>
      </c>
      <c r="J328" s="12">
        <v>346934.2</v>
      </c>
      <c r="K328" s="11">
        <v>2822893</v>
      </c>
      <c r="L328" s="11">
        <v>259740</v>
      </c>
      <c r="M328" s="14">
        <v>90125.4</v>
      </c>
      <c r="N328" s="13">
        <v>777646</v>
      </c>
      <c r="O328" s="13">
        <v>24460</v>
      </c>
      <c r="P328" s="25">
        <v>369.6</v>
      </c>
      <c r="Q328" s="26">
        <v>6316</v>
      </c>
      <c r="R328" s="26">
        <v>49</v>
      </c>
      <c r="S328" s="27">
        <v>0</v>
      </c>
      <c r="T328" s="28">
        <v>0</v>
      </c>
      <c r="U328" s="28">
        <v>0</v>
      </c>
      <c r="V328" s="12">
        <v>437429.2</v>
      </c>
      <c r="W328" s="11">
        <v>3606855</v>
      </c>
      <c r="X328" s="11">
        <v>284249</v>
      </c>
    </row>
    <row r="329" spans="1:24" x14ac:dyDescent="0.35">
      <c r="A329" s="8">
        <v>2020</v>
      </c>
      <c r="B329" s="9">
        <v>5027</v>
      </c>
      <c r="C329" s="10" t="s">
        <v>184</v>
      </c>
      <c r="D329" s="8" t="s">
        <v>709</v>
      </c>
      <c r="E329" s="10" t="s">
        <v>710</v>
      </c>
      <c r="F329" s="8" t="s">
        <v>711</v>
      </c>
      <c r="G329" s="10" t="s">
        <v>63</v>
      </c>
      <c r="H329" s="10" t="s">
        <v>722</v>
      </c>
      <c r="I329" s="10" t="s">
        <v>45</v>
      </c>
      <c r="J329" s="12">
        <v>267580.3</v>
      </c>
      <c r="K329" s="11">
        <v>1823919</v>
      </c>
      <c r="L329" s="11">
        <v>159073</v>
      </c>
      <c r="M329" s="14">
        <v>52707.3</v>
      </c>
      <c r="N329" s="13">
        <v>388493</v>
      </c>
      <c r="O329" s="13">
        <v>16629</v>
      </c>
      <c r="P329" s="25">
        <v>283.3</v>
      </c>
      <c r="Q329" s="26">
        <v>9215</v>
      </c>
      <c r="R329" s="26">
        <v>69</v>
      </c>
      <c r="S329" s="27">
        <v>0</v>
      </c>
      <c r="T329" s="28">
        <v>0</v>
      </c>
      <c r="U329" s="28">
        <v>0</v>
      </c>
      <c r="V329" s="12">
        <v>320570.90000000002</v>
      </c>
      <c r="W329" s="11">
        <v>2221627</v>
      </c>
      <c r="X329" s="11">
        <v>175771</v>
      </c>
    </row>
    <row r="330" spans="1:24" x14ac:dyDescent="0.35">
      <c r="A330" s="8">
        <v>2020</v>
      </c>
      <c r="B330" s="9">
        <v>5027</v>
      </c>
      <c r="C330" s="10" t="s">
        <v>184</v>
      </c>
      <c r="D330" s="8" t="s">
        <v>751</v>
      </c>
      <c r="E330" s="10" t="s">
        <v>752</v>
      </c>
      <c r="F330" s="8" t="s">
        <v>711</v>
      </c>
      <c r="G330" s="10" t="s">
        <v>185</v>
      </c>
      <c r="H330" s="10" t="s">
        <v>722</v>
      </c>
      <c r="I330" s="10" t="s">
        <v>45</v>
      </c>
      <c r="J330" s="12">
        <v>18575</v>
      </c>
      <c r="K330" s="11">
        <v>325321</v>
      </c>
      <c r="L330" s="11">
        <v>30220</v>
      </c>
      <c r="M330" s="14">
        <v>59283.8</v>
      </c>
      <c r="N330" s="13">
        <v>2607414</v>
      </c>
      <c r="O330" s="13">
        <v>11583</v>
      </c>
      <c r="P330" s="25">
        <v>7756.9</v>
      </c>
      <c r="Q330" s="26">
        <v>1124116</v>
      </c>
      <c r="R330" s="26">
        <v>93</v>
      </c>
      <c r="S330" s="27">
        <v>0</v>
      </c>
      <c r="T330" s="28">
        <v>0</v>
      </c>
      <c r="U330" s="28">
        <v>0</v>
      </c>
      <c r="V330" s="12">
        <v>85615.7</v>
      </c>
      <c r="W330" s="11">
        <v>4056851</v>
      </c>
      <c r="X330" s="11">
        <v>41896</v>
      </c>
    </row>
    <row r="331" spans="1:24" x14ac:dyDescent="0.35">
      <c r="A331" s="8">
        <v>2020</v>
      </c>
      <c r="B331" s="9">
        <v>5027</v>
      </c>
      <c r="C331" s="10" t="s">
        <v>184</v>
      </c>
      <c r="D331" s="8" t="s">
        <v>751</v>
      </c>
      <c r="E331" s="10" t="s">
        <v>752</v>
      </c>
      <c r="F331" s="8" t="s">
        <v>711</v>
      </c>
      <c r="G331" s="10" t="s">
        <v>63</v>
      </c>
      <c r="H331" s="10" t="s">
        <v>722</v>
      </c>
      <c r="I331" s="10" t="s">
        <v>45</v>
      </c>
      <c r="J331" s="12">
        <v>19613.599999999999</v>
      </c>
      <c r="K331" s="11">
        <v>274005</v>
      </c>
      <c r="L331" s="11">
        <v>21714</v>
      </c>
      <c r="M331" s="14">
        <v>51816.3</v>
      </c>
      <c r="N331" s="13">
        <v>1159964</v>
      </c>
      <c r="O331" s="13">
        <v>11016</v>
      </c>
      <c r="P331" s="25">
        <v>8642</v>
      </c>
      <c r="Q331" s="26">
        <v>357923</v>
      </c>
      <c r="R331" s="26">
        <v>104</v>
      </c>
      <c r="S331" s="27">
        <v>0</v>
      </c>
      <c r="T331" s="28">
        <v>0</v>
      </c>
      <c r="U331" s="28">
        <v>0</v>
      </c>
      <c r="V331" s="12">
        <v>80071.899999999994</v>
      </c>
      <c r="W331" s="11">
        <v>1791892</v>
      </c>
      <c r="X331" s="11">
        <v>32834</v>
      </c>
    </row>
    <row r="332" spans="1:24" x14ac:dyDescent="0.35">
      <c r="A332" s="8">
        <v>2020</v>
      </c>
      <c r="B332" s="9">
        <v>5063</v>
      </c>
      <c r="C332" s="10" t="s">
        <v>186</v>
      </c>
      <c r="D332" s="8" t="s">
        <v>709</v>
      </c>
      <c r="E332" s="10" t="s">
        <v>710</v>
      </c>
      <c r="F332" s="8" t="s">
        <v>711</v>
      </c>
      <c r="G332" s="10" t="s">
        <v>59</v>
      </c>
      <c r="H332" s="10" t="s">
        <v>712</v>
      </c>
      <c r="I332" s="10" t="s">
        <v>60</v>
      </c>
      <c r="J332" s="12">
        <v>79411.399999999994</v>
      </c>
      <c r="K332" s="11">
        <v>605792</v>
      </c>
      <c r="L332" s="11">
        <v>50802</v>
      </c>
      <c r="M332" s="14">
        <v>40087.9</v>
      </c>
      <c r="N332" s="13">
        <v>292636</v>
      </c>
      <c r="O332" s="13">
        <v>6247</v>
      </c>
      <c r="P332" s="25">
        <v>56964.7</v>
      </c>
      <c r="Q332" s="26">
        <v>570727</v>
      </c>
      <c r="R332" s="26">
        <v>148</v>
      </c>
      <c r="S332" s="27" t="s">
        <v>25</v>
      </c>
      <c r="T332" s="28" t="s">
        <v>25</v>
      </c>
      <c r="U332" s="28" t="s">
        <v>25</v>
      </c>
      <c r="V332" s="12">
        <v>176464</v>
      </c>
      <c r="W332" s="11">
        <v>1469155</v>
      </c>
      <c r="X332" s="11">
        <v>57197</v>
      </c>
    </row>
    <row r="333" spans="1:24" x14ac:dyDescent="0.35">
      <c r="A333" s="8">
        <v>2020</v>
      </c>
      <c r="B333" s="9">
        <v>5070</v>
      </c>
      <c r="C333" s="10" t="s">
        <v>188</v>
      </c>
      <c r="D333" s="8" t="s">
        <v>709</v>
      </c>
      <c r="E333" s="10" t="s">
        <v>710</v>
      </c>
      <c r="F333" s="8" t="s">
        <v>711</v>
      </c>
      <c r="G333" s="10" t="s">
        <v>185</v>
      </c>
      <c r="H333" s="10" t="s">
        <v>714</v>
      </c>
      <c r="I333" s="10" t="s">
        <v>45</v>
      </c>
      <c r="J333" s="12">
        <v>143452</v>
      </c>
      <c r="K333" s="11">
        <v>1180195</v>
      </c>
      <c r="L333" s="11">
        <v>93712</v>
      </c>
      <c r="M333" s="14">
        <v>30314</v>
      </c>
      <c r="N333" s="13">
        <v>263448</v>
      </c>
      <c r="O333" s="13">
        <v>11594</v>
      </c>
      <c r="P333" s="25">
        <v>0</v>
      </c>
      <c r="Q333" s="26">
        <v>0</v>
      </c>
      <c r="R333" s="26">
        <v>0</v>
      </c>
      <c r="S333" s="27">
        <v>0</v>
      </c>
      <c r="T333" s="28">
        <v>0</v>
      </c>
      <c r="U333" s="28">
        <v>0</v>
      </c>
      <c r="V333" s="12">
        <v>173766</v>
      </c>
      <c r="W333" s="11">
        <v>1443643</v>
      </c>
      <c r="X333" s="11">
        <v>105306</v>
      </c>
    </row>
    <row r="334" spans="1:24" x14ac:dyDescent="0.35">
      <c r="A334" s="8">
        <v>2020</v>
      </c>
      <c r="B334" s="9">
        <v>5078</v>
      </c>
      <c r="C334" s="10" t="s">
        <v>912</v>
      </c>
      <c r="D334" s="8" t="s">
        <v>709</v>
      </c>
      <c r="E334" s="10" t="s">
        <v>710</v>
      </c>
      <c r="F334" s="8" t="s">
        <v>711</v>
      </c>
      <c r="G334" s="10" t="s">
        <v>59</v>
      </c>
      <c r="H334" s="10" t="s">
        <v>714</v>
      </c>
      <c r="I334" s="10" t="s">
        <v>60</v>
      </c>
      <c r="J334" s="12">
        <v>361867.9</v>
      </c>
      <c r="K334" s="11">
        <v>3692614</v>
      </c>
      <c r="L334" s="11">
        <v>243529</v>
      </c>
      <c r="M334" s="14">
        <v>52200.800000000003</v>
      </c>
      <c r="N334" s="13">
        <v>500121</v>
      </c>
      <c r="O334" s="13">
        <v>17931</v>
      </c>
      <c r="P334" s="25">
        <v>95005.1</v>
      </c>
      <c r="Q334" s="26">
        <v>1240241</v>
      </c>
      <c r="R334" s="26">
        <v>2490</v>
      </c>
      <c r="S334" s="27" t="s">
        <v>25</v>
      </c>
      <c r="T334" s="28" t="s">
        <v>25</v>
      </c>
      <c r="U334" s="28" t="s">
        <v>25</v>
      </c>
      <c r="V334" s="12">
        <v>509073.8</v>
      </c>
      <c r="W334" s="11">
        <v>5432976</v>
      </c>
      <c r="X334" s="11">
        <v>263950</v>
      </c>
    </row>
    <row r="335" spans="1:24" x14ac:dyDescent="0.35">
      <c r="A335" s="8">
        <v>2020</v>
      </c>
      <c r="B335" s="9">
        <v>5086</v>
      </c>
      <c r="C335" s="10" t="s">
        <v>913</v>
      </c>
      <c r="D335" s="8" t="s">
        <v>709</v>
      </c>
      <c r="E335" s="10" t="s">
        <v>710</v>
      </c>
      <c r="F335" s="8" t="s">
        <v>711</v>
      </c>
      <c r="G335" s="10" t="s">
        <v>157</v>
      </c>
      <c r="H335" s="10" t="s">
        <v>714</v>
      </c>
      <c r="I335" s="10" t="s">
        <v>99</v>
      </c>
      <c r="J335" s="12">
        <v>41022.6</v>
      </c>
      <c r="K335" s="11">
        <v>274633</v>
      </c>
      <c r="L335" s="11">
        <v>30620</v>
      </c>
      <c r="M335" s="14">
        <v>10311.1</v>
      </c>
      <c r="N335" s="13">
        <v>78303</v>
      </c>
      <c r="O335" s="13">
        <v>3751</v>
      </c>
      <c r="P335" s="25">
        <v>15752.2</v>
      </c>
      <c r="Q335" s="26">
        <v>165701</v>
      </c>
      <c r="R335" s="26">
        <v>285</v>
      </c>
      <c r="S335" s="27" t="s">
        <v>25</v>
      </c>
      <c r="T335" s="28" t="s">
        <v>25</v>
      </c>
      <c r="U335" s="28" t="s">
        <v>25</v>
      </c>
      <c r="V335" s="12">
        <v>67085.899999999994</v>
      </c>
      <c r="W335" s="11">
        <v>518637</v>
      </c>
      <c r="X335" s="11">
        <v>34656</v>
      </c>
    </row>
    <row r="336" spans="1:24" x14ac:dyDescent="0.35">
      <c r="A336" s="8">
        <v>2020</v>
      </c>
      <c r="B336" s="9">
        <v>5109</v>
      </c>
      <c r="C336" s="10" t="s">
        <v>189</v>
      </c>
      <c r="D336" s="8" t="s">
        <v>709</v>
      </c>
      <c r="E336" s="10" t="s">
        <v>710</v>
      </c>
      <c r="F336" s="8" t="s">
        <v>711</v>
      </c>
      <c r="G336" s="10" t="s">
        <v>70</v>
      </c>
      <c r="H336" s="10" t="s">
        <v>722</v>
      </c>
      <c r="I336" s="10" t="s">
        <v>36</v>
      </c>
      <c r="J336" s="12">
        <v>2825425.8</v>
      </c>
      <c r="K336" s="11">
        <v>16315340</v>
      </c>
      <c r="L336" s="11">
        <v>2019921</v>
      </c>
      <c r="M336" s="14">
        <v>1797578.8</v>
      </c>
      <c r="N336" s="13">
        <v>15864385</v>
      </c>
      <c r="O336" s="13">
        <v>205836</v>
      </c>
      <c r="P336" s="25">
        <v>591774.30000000005</v>
      </c>
      <c r="Q336" s="26">
        <v>8445654</v>
      </c>
      <c r="R336" s="26">
        <v>741</v>
      </c>
      <c r="S336" s="27">
        <v>468.7</v>
      </c>
      <c r="T336" s="28">
        <v>4116</v>
      </c>
      <c r="U336" s="28">
        <v>2</v>
      </c>
      <c r="V336" s="12">
        <v>5215247.5999999996</v>
      </c>
      <c r="W336" s="11">
        <v>40629495</v>
      </c>
      <c r="X336" s="11">
        <v>2226500</v>
      </c>
    </row>
    <row r="337" spans="1:24" x14ac:dyDescent="0.35">
      <c r="A337" s="8">
        <v>2020</v>
      </c>
      <c r="B337" s="9">
        <v>5109</v>
      </c>
      <c r="C337" s="10" t="s">
        <v>189</v>
      </c>
      <c r="D337" s="8" t="s">
        <v>751</v>
      </c>
      <c r="E337" s="10" t="s">
        <v>752</v>
      </c>
      <c r="F337" s="8" t="s">
        <v>711</v>
      </c>
      <c r="G337" s="10" t="s">
        <v>70</v>
      </c>
      <c r="H337" s="10" t="s">
        <v>722</v>
      </c>
      <c r="I337" s="10" t="s">
        <v>36</v>
      </c>
      <c r="J337" s="12">
        <v>0</v>
      </c>
      <c r="K337" s="11">
        <v>0</v>
      </c>
      <c r="L337" s="11">
        <v>0</v>
      </c>
      <c r="M337" s="14">
        <v>60769.1</v>
      </c>
      <c r="N337" s="13">
        <v>2496907</v>
      </c>
      <c r="O337" s="13">
        <v>4292</v>
      </c>
      <c r="P337" s="25">
        <v>11412.2</v>
      </c>
      <c r="Q337" s="26">
        <v>1254479</v>
      </c>
      <c r="R337" s="26">
        <v>98</v>
      </c>
      <c r="S337" s="27" t="s">
        <v>25</v>
      </c>
      <c r="T337" s="28" t="s">
        <v>25</v>
      </c>
      <c r="U337" s="28" t="s">
        <v>25</v>
      </c>
      <c r="V337" s="12">
        <v>72181.3</v>
      </c>
      <c r="W337" s="11">
        <v>3751386</v>
      </c>
      <c r="X337" s="11">
        <v>4390</v>
      </c>
    </row>
    <row r="338" spans="1:24" x14ac:dyDescent="0.35">
      <c r="A338" s="8">
        <v>2020</v>
      </c>
      <c r="B338" s="9">
        <v>5148</v>
      </c>
      <c r="C338" s="10" t="s">
        <v>914</v>
      </c>
      <c r="D338" s="8" t="s">
        <v>709</v>
      </c>
      <c r="E338" s="10" t="s">
        <v>710</v>
      </c>
      <c r="F338" s="8" t="s">
        <v>711</v>
      </c>
      <c r="G338" s="10" t="s">
        <v>567</v>
      </c>
      <c r="H338" s="10" t="s">
        <v>712</v>
      </c>
      <c r="I338" s="10" t="s">
        <v>566</v>
      </c>
      <c r="J338" s="12">
        <v>42939</v>
      </c>
      <c r="K338" s="11">
        <v>422928</v>
      </c>
      <c r="L338" s="11">
        <v>29108</v>
      </c>
      <c r="M338" s="14">
        <v>26371</v>
      </c>
      <c r="N338" s="13">
        <v>241651</v>
      </c>
      <c r="O338" s="13">
        <v>7199</v>
      </c>
      <c r="P338" s="25">
        <v>10278</v>
      </c>
      <c r="Q338" s="26">
        <v>143069</v>
      </c>
      <c r="R338" s="26">
        <v>18</v>
      </c>
      <c r="S338" s="27">
        <v>0</v>
      </c>
      <c r="T338" s="28">
        <v>0</v>
      </c>
      <c r="U338" s="28">
        <v>0</v>
      </c>
      <c r="V338" s="12">
        <v>79588</v>
      </c>
      <c r="W338" s="11">
        <v>807648</v>
      </c>
      <c r="X338" s="11">
        <v>36325</v>
      </c>
    </row>
    <row r="339" spans="1:24" x14ac:dyDescent="0.35">
      <c r="A339" s="8">
        <v>2020</v>
      </c>
      <c r="B339" s="9">
        <v>5175</v>
      </c>
      <c r="C339" s="10" t="s">
        <v>190</v>
      </c>
      <c r="D339" s="8" t="s">
        <v>709</v>
      </c>
      <c r="E339" s="10" t="s">
        <v>710</v>
      </c>
      <c r="F339" s="8" t="s">
        <v>711</v>
      </c>
      <c r="G339" s="10" t="s">
        <v>152</v>
      </c>
      <c r="H339" s="10" t="s">
        <v>714</v>
      </c>
      <c r="I339" s="10" t="s">
        <v>36</v>
      </c>
      <c r="J339" s="12">
        <v>61043.9</v>
      </c>
      <c r="K339" s="11">
        <v>513152</v>
      </c>
      <c r="L339" s="11">
        <v>36189</v>
      </c>
      <c r="M339" s="14">
        <v>18847.8</v>
      </c>
      <c r="N339" s="13">
        <v>169910</v>
      </c>
      <c r="O339" s="13">
        <v>3516</v>
      </c>
      <c r="P339" s="25">
        <v>7995</v>
      </c>
      <c r="Q339" s="26">
        <v>91226</v>
      </c>
      <c r="R339" s="26">
        <v>22</v>
      </c>
      <c r="S339" s="27" t="s">
        <v>25</v>
      </c>
      <c r="T339" s="28" t="s">
        <v>25</v>
      </c>
      <c r="U339" s="28" t="s">
        <v>25</v>
      </c>
      <c r="V339" s="12">
        <v>87886.7</v>
      </c>
      <c r="W339" s="11">
        <v>774288</v>
      </c>
      <c r="X339" s="11">
        <v>39727</v>
      </c>
    </row>
    <row r="340" spans="1:24" x14ac:dyDescent="0.35">
      <c r="A340" s="8">
        <v>2020</v>
      </c>
      <c r="B340" s="9">
        <v>5202</v>
      </c>
      <c r="C340" s="10" t="s">
        <v>915</v>
      </c>
      <c r="D340" s="8" t="s">
        <v>709</v>
      </c>
      <c r="E340" s="10" t="s">
        <v>710</v>
      </c>
      <c r="F340" s="8" t="s">
        <v>711</v>
      </c>
      <c r="G340" s="10" t="s">
        <v>338</v>
      </c>
      <c r="H340" s="10" t="s">
        <v>714</v>
      </c>
      <c r="I340" s="10" t="s">
        <v>36</v>
      </c>
      <c r="J340" s="12">
        <v>159466</v>
      </c>
      <c r="K340" s="11">
        <v>1660336</v>
      </c>
      <c r="L340" s="11">
        <v>105779</v>
      </c>
      <c r="M340" s="14">
        <v>15043</v>
      </c>
      <c r="N340" s="13">
        <v>153917</v>
      </c>
      <c r="O340" s="13">
        <v>7021</v>
      </c>
      <c r="P340" s="25">
        <v>22616</v>
      </c>
      <c r="Q340" s="26">
        <v>282675</v>
      </c>
      <c r="R340" s="26">
        <v>571</v>
      </c>
      <c r="S340" s="27">
        <v>0</v>
      </c>
      <c r="T340" s="28">
        <v>0</v>
      </c>
      <c r="U340" s="28">
        <v>0</v>
      </c>
      <c r="V340" s="12">
        <v>197125</v>
      </c>
      <c r="W340" s="11">
        <v>2096928</v>
      </c>
      <c r="X340" s="11">
        <v>113371</v>
      </c>
    </row>
    <row r="341" spans="1:24" x14ac:dyDescent="0.35">
      <c r="A341" s="8">
        <v>2020</v>
      </c>
      <c r="B341" s="9">
        <v>5204</v>
      </c>
      <c r="C341" s="10" t="s">
        <v>191</v>
      </c>
      <c r="D341" s="8" t="s">
        <v>709</v>
      </c>
      <c r="E341" s="10" t="s">
        <v>710</v>
      </c>
      <c r="F341" s="8" t="s">
        <v>711</v>
      </c>
      <c r="G341" s="10" t="s">
        <v>27</v>
      </c>
      <c r="H341" s="10" t="s">
        <v>714</v>
      </c>
      <c r="I341" s="10" t="s">
        <v>28</v>
      </c>
      <c r="J341" s="12">
        <v>36561</v>
      </c>
      <c r="K341" s="11">
        <v>299786</v>
      </c>
      <c r="L341" s="11">
        <v>20780</v>
      </c>
      <c r="M341" s="14">
        <v>20168</v>
      </c>
      <c r="N341" s="13">
        <v>169911</v>
      </c>
      <c r="O341" s="13">
        <v>4126</v>
      </c>
      <c r="P341" s="25">
        <v>4125</v>
      </c>
      <c r="Q341" s="26">
        <v>46429</v>
      </c>
      <c r="R341" s="26">
        <v>16</v>
      </c>
      <c r="S341" s="27" t="s">
        <v>25</v>
      </c>
      <c r="T341" s="28" t="s">
        <v>25</v>
      </c>
      <c r="U341" s="28" t="s">
        <v>25</v>
      </c>
      <c r="V341" s="12">
        <v>60854</v>
      </c>
      <c r="W341" s="11">
        <v>516126</v>
      </c>
      <c r="X341" s="11">
        <v>24922</v>
      </c>
    </row>
    <row r="342" spans="1:24" x14ac:dyDescent="0.35">
      <c r="A342" s="8">
        <v>2020</v>
      </c>
      <c r="B342" s="9">
        <v>5309</v>
      </c>
      <c r="C342" s="10" t="s">
        <v>916</v>
      </c>
      <c r="D342" s="8" t="s">
        <v>709</v>
      </c>
      <c r="E342" s="10" t="s">
        <v>710</v>
      </c>
      <c r="F342" s="8" t="s">
        <v>711</v>
      </c>
      <c r="G342" s="10" t="s">
        <v>27</v>
      </c>
      <c r="H342" s="10" t="s">
        <v>712</v>
      </c>
      <c r="I342" s="10" t="s">
        <v>30</v>
      </c>
      <c r="J342" s="12">
        <v>36329.5</v>
      </c>
      <c r="K342" s="11">
        <v>379940</v>
      </c>
      <c r="L342" s="11">
        <v>26040</v>
      </c>
      <c r="M342" s="14">
        <v>39640.1</v>
      </c>
      <c r="N342" s="13">
        <v>401163</v>
      </c>
      <c r="O342" s="13">
        <v>5040</v>
      </c>
      <c r="P342" s="25">
        <v>11151.5</v>
      </c>
      <c r="Q342" s="26">
        <v>162395</v>
      </c>
      <c r="R342" s="26">
        <v>12</v>
      </c>
      <c r="S342" s="27">
        <v>0</v>
      </c>
      <c r="T342" s="28">
        <v>0</v>
      </c>
      <c r="U342" s="28">
        <v>0</v>
      </c>
      <c r="V342" s="12">
        <v>87121.1</v>
      </c>
      <c r="W342" s="11">
        <v>943498</v>
      </c>
      <c r="X342" s="11">
        <v>31092</v>
      </c>
    </row>
    <row r="343" spans="1:24" x14ac:dyDescent="0.35">
      <c r="A343" s="8">
        <v>2020</v>
      </c>
      <c r="B343" s="9">
        <v>5325</v>
      </c>
      <c r="C343" s="10" t="s">
        <v>917</v>
      </c>
      <c r="D343" s="8" t="s">
        <v>709</v>
      </c>
      <c r="E343" s="10" t="s">
        <v>710</v>
      </c>
      <c r="F343" s="8" t="s">
        <v>711</v>
      </c>
      <c r="G343" s="10" t="s">
        <v>38</v>
      </c>
      <c r="H343" s="10" t="s">
        <v>712</v>
      </c>
      <c r="I343" s="10" t="s">
        <v>30</v>
      </c>
      <c r="J343" s="12">
        <v>6130</v>
      </c>
      <c r="K343" s="11">
        <v>61327</v>
      </c>
      <c r="L343" s="11">
        <v>4060</v>
      </c>
      <c r="M343" s="14">
        <v>21847</v>
      </c>
      <c r="N343" s="13">
        <v>197297</v>
      </c>
      <c r="O343" s="13">
        <v>1679</v>
      </c>
      <c r="P343" s="25" t="s">
        <v>25</v>
      </c>
      <c r="Q343" s="26" t="s">
        <v>25</v>
      </c>
      <c r="R343" s="26" t="s">
        <v>25</v>
      </c>
      <c r="S343" s="27" t="s">
        <v>25</v>
      </c>
      <c r="T343" s="28" t="s">
        <v>25</v>
      </c>
      <c r="U343" s="28" t="s">
        <v>25</v>
      </c>
      <c r="V343" s="12">
        <v>27977</v>
      </c>
      <c r="W343" s="11">
        <v>258624</v>
      </c>
      <c r="X343" s="11">
        <v>5739</v>
      </c>
    </row>
    <row r="344" spans="1:24" x14ac:dyDescent="0.35">
      <c r="A344" s="8">
        <v>2020</v>
      </c>
      <c r="B344" s="9">
        <v>5326</v>
      </c>
      <c r="C344" s="10" t="s">
        <v>918</v>
      </c>
      <c r="D344" s="8" t="s">
        <v>709</v>
      </c>
      <c r="E344" s="10" t="s">
        <v>710</v>
      </c>
      <c r="F344" s="8" t="s">
        <v>711</v>
      </c>
      <c r="G344" s="10" t="s">
        <v>74</v>
      </c>
      <c r="H344" s="10" t="s">
        <v>773</v>
      </c>
      <c r="I344" s="10" t="s">
        <v>919</v>
      </c>
      <c r="J344" s="12">
        <v>13019</v>
      </c>
      <c r="K344" s="11">
        <v>423034</v>
      </c>
      <c r="L344" s="11">
        <v>15557</v>
      </c>
      <c r="M344" s="14">
        <v>8967</v>
      </c>
      <c r="N344" s="13">
        <v>314542</v>
      </c>
      <c r="O344" s="13">
        <v>921</v>
      </c>
      <c r="P344" s="25">
        <v>10791</v>
      </c>
      <c r="Q344" s="26">
        <v>357292</v>
      </c>
      <c r="R344" s="26">
        <v>7</v>
      </c>
      <c r="S344" s="27" t="s">
        <v>25</v>
      </c>
      <c r="T344" s="28" t="s">
        <v>25</v>
      </c>
      <c r="U344" s="28" t="s">
        <v>25</v>
      </c>
      <c r="V344" s="12">
        <v>32777</v>
      </c>
      <c r="W344" s="11">
        <v>1094868</v>
      </c>
      <c r="X344" s="11">
        <v>16485</v>
      </c>
    </row>
    <row r="345" spans="1:24" x14ac:dyDescent="0.35">
      <c r="A345" s="8">
        <v>2020</v>
      </c>
      <c r="B345" s="9">
        <v>5335</v>
      </c>
      <c r="C345" s="10" t="s">
        <v>920</v>
      </c>
      <c r="D345" s="8" t="s">
        <v>709</v>
      </c>
      <c r="E345" s="10" t="s">
        <v>710</v>
      </c>
      <c r="F345" s="8" t="s">
        <v>711</v>
      </c>
      <c r="G345" s="10" t="s">
        <v>185</v>
      </c>
      <c r="H345" s="10" t="s">
        <v>712</v>
      </c>
      <c r="I345" s="10" t="s">
        <v>45</v>
      </c>
      <c r="J345" s="12">
        <v>26392</v>
      </c>
      <c r="K345" s="11">
        <v>212898</v>
      </c>
      <c r="L345" s="11">
        <v>21089</v>
      </c>
      <c r="M345" s="14">
        <v>23557</v>
      </c>
      <c r="N345" s="13">
        <v>207982</v>
      </c>
      <c r="O345" s="13">
        <v>3467</v>
      </c>
      <c r="P345" s="25">
        <v>24144</v>
      </c>
      <c r="Q345" s="26">
        <v>310891</v>
      </c>
      <c r="R345" s="26">
        <v>41</v>
      </c>
      <c r="S345" s="27" t="s">
        <v>25</v>
      </c>
      <c r="T345" s="28" t="s">
        <v>25</v>
      </c>
      <c r="U345" s="28" t="s">
        <v>25</v>
      </c>
      <c r="V345" s="12">
        <v>74093</v>
      </c>
      <c r="W345" s="11">
        <v>731771</v>
      </c>
      <c r="X345" s="11">
        <v>24597</v>
      </c>
    </row>
    <row r="346" spans="1:24" x14ac:dyDescent="0.35">
      <c r="A346" s="8">
        <v>2020</v>
      </c>
      <c r="B346" s="9">
        <v>5336</v>
      </c>
      <c r="C346" s="10" t="s">
        <v>192</v>
      </c>
      <c r="D346" s="8" t="s">
        <v>709</v>
      </c>
      <c r="E346" s="10" t="s">
        <v>710</v>
      </c>
      <c r="F346" s="8" t="s">
        <v>711</v>
      </c>
      <c r="G346" s="10" t="s">
        <v>143</v>
      </c>
      <c r="H346" s="10" t="s">
        <v>712</v>
      </c>
      <c r="I346" s="10" t="s">
        <v>45</v>
      </c>
      <c r="J346" s="12">
        <v>8161</v>
      </c>
      <c r="K346" s="11">
        <v>54722</v>
      </c>
      <c r="L346" s="11">
        <v>5816</v>
      </c>
      <c r="M346" s="14">
        <v>4256</v>
      </c>
      <c r="N346" s="13">
        <v>29041</v>
      </c>
      <c r="O346" s="13">
        <v>901</v>
      </c>
      <c r="P346" s="25">
        <v>15660</v>
      </c>
      <c r="Q346" s="26">
        <v>133128</v>
      </c>
      <c r="R346" s="26">
        <v>112</v>
      </c>
      <c r="S346" s="27" t="s">
        <v>25</v>
      </c>
      <c r="T346" s="28" t="s">
        <v>25</v>
      </c>
      <c r="U346" s="28" t="s">
        <v>25</v>
      </c>
      <c r="V346" s="12">
        <v>28077</v>
      </c>
      <c r="W346" s="11">
        <v>216891</v>
      </c>
      <c r="X346" s="11">
        <v>6829</v>
      </c>
    </row>
    <row r="347" spans="1:24" x14ac:dyDescent="0.35">
      <c r="A347" s="8">
        <v>2020</v>
      </c>
      <c r="B347" s="9">
        <v>5394</v>
      </c>
      <c r="C347" s="10" t="s">
        <v>921</v>
      </c>
      <c r="D347" s="8" t="s">
        <v>709</v>
      </c>
      <c r="E347" s="10" t="s">
        <v>710</v>
      </c>
      <c r="F347" s="8" t="s">
        <v>711</v>
      </c>
      <c r="G347" s="10" t="s">
        <v>257</v>
      </c>
      <c r="H347" s="10" t="s">
        <v>714</v>
      </c>
      <c r="I347" s="10" t="s">
        <v>36</v>
      </c>
      <c r="J347" s="12">
        <v>20135</v>
      </c>
      <c r="K347" s="11">
        <v>164324</v>
      </c>
      <c r="L347" s="11">
        <v>12969</v>
      </c>
      <c r="M347" s="14">
        <v>2198</v>
      </c>
      <c r="N347" s="13">
        <v>18322</v>
      </c>
      <c r="O347" s="13">
        <v>916</v>
      </c>
      <c r="P347" s="25">
        <v>8870</v>
      </c>
      <c r="Q347" s="26">
        <v>97642</v>
      </c>
      <c r="R347" s="26">
        <v>87</v>
      </c>
      <c r="S347" s="27" t="s">
        <v>25</v>
      </c>
      <c r="T347" s="28" t="s">
        <v>25</v>
      </c>
      <c r="U347" s="28" t="s">
        <v>25</v>
      </c>
      <c r="V347" s="12">
        <v>31203</v>
      </c>
      <c r="W347" s="11">
        <v>280288</v>
      </c>
      <c r="X347" s="11">
        <v>13972</v>
      </c>
    </row>
    <row r="348" spans="1:24" x14ac:dyDescent="0.35">
      <c r="A348" s="8">
        <v>2020</v>
      </c>
      <c r="B348" s="9">
        <v>5399</v>
      </c>
      <c r="C348" s="10" t="s">
        <v>922</v>
      </c>
      <c r="D348" s="8" t="s">
        <v>709</v>
      </c>
      <c r="E348" s="10" t="s">
        <v>710</v>
      </c>
      <c r="F348" s="8" t="s">
        <v>711</v>
      </c>
      <c r="G348" s="10" t="s">
        <v>567</v>
      </c>
      <c r="H348" s="10" t="s">
        <v>714</v>
      </c>
      <c r="I348" s="10" t="s">
        <v>566</v>
      </c>
      <c r="J348" s="12">
        <v>114220</v>
      </c>
      <c r="K348" s="11">
        <v>1036248</v>
      </c>
      <c r="L348" s="11">
        <v>65872</v>
      </c>
      <c r="M348" s="14">
        <v>56177</v>
      </c>
      <c r="N348" s="13">
        <v>460577</v>
      </c>
      <c r="O348" s="13">
        <v>12036</v>
      </c>
      <c r="P348" s="25">
        <v>15792</v>
      </c>
      <c r="Q348" s="26">
        <v>284367</v>
      </c>
      <c r="R348" s="26">
        <v>14</v>
      </c>
      <c r="S348" s="27">
        <v>0</v>
      </c>
      <c r="T348" s="28">
        <v>0</v>
      </c>
      <c r="U348" s="28">
        <v>0</v>
      </c>
      <c r="V348" s="12">
        <v>186189</v>
      </c>
      <c r="W348" s="11">
        <v>1781192</v>
      </c>
      <c r="X348" s="11">
        <v>77922</v>
      </c>
    </row>
    <row r="349" spans="1:24" x14ac:dyDescent="0.35">
      <c r="A349" s="8">
        <v>2020</v>
      </c>
      <c r="B349" s="9">
        <v>5416</v>
      </c>
      <c r="C349" s="10" t="s">
        <v>194</v>
      </c>
      <c r="D349" s="8" t="s">
        <v>709</v>
      </c>
      <c r="E349" s="10" t="s">
        <v>710</v>
      </c>
      <c r="F349" s="8" t="s">
        <v>711</v>
      </c>
      <c r="G349" s="10" t="s">
        <v>87</v>
      </c>
      <c r="H349" s="10" t="s">
        <v>722</v>
      </c>
      <c r="I349" s="10" t="s">
        <v>88</v>
      </c>
      <c r="J349" s="12">
        <v>2234440</v>
      </c>
      <c r="K349" s="11">
        <v>21558142</v>
      </c>
      <c r="L349" s="11">
        <v>1788300</v>
      </c>
      <c r="M349" s="14">
        <v>1746260</v>
      </c>
      <c r="N349" s="13">
        <v>22707156</v>
      </c>
      <c r="O349" s="13">
        <v>291484</v>
      </c>
      <c r="P349" s="25">
        <v>671499.3</v>
      </c>
      <c r="Q349" s="26">
        <v>11421625</v>
      </c>
      <c r="R349" s="26">
        <v>4595</v>
      </c>
      <c r="S349" s="27">
        <v>1236.3</v>
      </c>
      <c r="T349" s="28">
        <v>16124</v>
      </c>
      <c r="U349" s="28">
        <v>1</v>
      </c>
      <c r="V349" s="12">
        <v>4653435.5999999996</v>
      </c>
      <c r="W349" s="11">
        <v>55703047</v>
      </c>
      <c r="X349" s="11">
        <v>2084380</v>
      </c>
    </row>
    <row r="350" spans="1:24" x14ac:dyDescent="0.35">
      <c r="A350" s="8">
        <v>2020</v>
      </c>
      <c r="B350" s="9">
        <v>5416</v>
      </c>
      <c r="C350" s="10" t="s">
        <v>194</v>
      </c>
      <c r="D350" s="8" t="s">
        <v>709</v>
      </c>
      <c r="E350" s="10" t="s">
        <v>710</v>
      </c>
      <c r="F350" s="8" t="s">
        <v>711</v>
      </c>
      <c r="G350" s="10" t="s">
        <v>24</v>
      </c>
      <c r="H350" s="10" t="s">
        <v>722</v>
      </c>
      <c r="I350" s="10" t="s">
        <v>88</v>
      </c>
      <c r="J350" s="12">
        <v>758277.1</v>
      </c>
      <c r="K350" s="11">
        <v>6604246</v>
      </c>
      <c r="L350" s="11">
        <v>517863</v>
      </c>
      <c r="M350" s="14">
        <v>483056.2</v>
      </c>
      <c r="N350" s="13">
        <v>5218274</v>
      </c>
      <c r="O350" s="13">
        <v>98406</v>
      </c>
      <c r="P350" s="25">
        <v>464196.7</v>
      </c>
      <c r="Q350" s="26">
        <v>8191318</v>
      </c>
      <c r="R350" s="26">
        <v>1505</v>
      </c>
      <c r="S350" s="27">
        <v>0</v>
      </c>
      <c r="T350" s="28">
        <v>0</v>
      </c>
      <c r="U350" s="28">
        <v>0</v>
      </c>
      <c r="V350" s="12">
        <v>1705530</v>
      </c>
      <c r="W350" s="11">
        <v>20013838</v>
      </c>
      <c r="X350" s="11">
        <v>617774</v>
      </c>
    </row>
    <row r="351" spans="1:24" x14ac:dyDescent="0.35">
      <c r="A351" s="8">
        <v>2020</v>
      </c>
      <c r="B351" s="9">
        <v>5417</v>
      </c>
      <c r="C351" s="10" t="s">
        <v>195</v>
      </c>
      <c r="D351" s="8" t="s">
        <v>709</v>
      </c>
      <c r="E351" s="10" t="s">
        <v>710</v>
      </c>
      <c r="F351" s="8" t="s">
        <v>711</v>
      </c>
      <c r="G351" s="10" t="s">
        <v>66</v>
      </c>
      <c r="H351" s="10" t="s">
        <v>714</v>
      </c>
      <c r="I351" s="10" t="s">
        <v>36</v>
      </c>
      <c r="J351" s="12">
        <v>15446.7</v>
      </c>
      <c r="K351" s="11">
        <v>110047</v>
      </c>
      <c r="L351" s="11">
        <v>9090</v>
      </c>
      <c r="M351" s="14">
        <v>5481.6</v>
      </c>
      <c r="N351" s="13">
        <v>51665</v>
      </c>
      <c r="O351" s="13">
        <v>1045</v>
      </c>
      <c r="P351" s="25">
        <v>3974</v>
      </c>
      <c r="Q351" s="26">
        <v>51535</v>
      </c>
      <c r="R351" s="26">
        <v>4</v>
      </c>
      <c r="S351" s="27" t="s">
        <v>25</v>
      </c>
      <c r="T351" s="28" t="s">
        <v>25</v>
      </c>
      <c r="U351" s="28" t="s">
        <v>25</v>
      </c>
      <c r="V351" s="12">
        <v>24902.3</v>
      </c>
      <c r="W351" s="11">
        <v>213247</v>
      </c>
      <c r="X351" s="11">
        <v>10139</v>
      </c>
    </row>
    <row r="352" spans="1:24" x14ac:dyDescent="0.35">
      <c r="A352" s="8">
        <v>2020</v>
      </c>
      <c r="B352" s="9">
        <v>5470</v>
      </c>
      <c r="C352" s="10" t="s">
        <v>923</v>
      </c>
      <c r="D352" s="8" t="s">
        <v>739</v>
      </c>
      <c r="E352" s="10" t="s">
        <v>710</v>
      </c>
      <c r="F352" s="8" t="s">
        <v>711</v>
      </c>
      <c r="G352" s="10" t="s">
        <v>59</v>
      </c>
      <c r="H352" s="10" t="s">
        <v>719</v>
      </c>
      <c r="I352" s="10" t="s">
        <v>60</v>
      </c>
      <c r="J352" s="12" t="s">
        <v>25</v>
      </c>
      <c r="K352" s="11" t="s">
        <v>25</v>
      </c>
      <c r="L352" s="11" t="s">
        <v>25</v>
      </c>
      <c r="M352" s="14">
        <v>856.9</v>
      </c>
      <c r="N352" s="13">
        <v>18784</v>
      </c>
      <c r="O352" s="13">
        <v>1</v>
      </c>
      <c r="P352" s="25">
        <v>4008.8</v>
      </c>
      <c r="Q352" s="26">
        <v>88384</v>
      </c>
      <c r="R352" s="26">
        <v>1</v>
      </c>
      <c r="S352" s="27" t="s">
        <v>25</v>
      </c>
      <c r="T352" s="28" t="s">
        <v>25</v>
      </c>
      <c r="U352" s="28" t="s">
        <v>25</v>
      </c>
      <c r="V352" s="12">
        <v>4865.7</v>
      </c>
      <c r="W352" s="11">
        <v>107168</v>
      </c>
      <c r="X352" s="11">
        <v>2</v>
      </c>
    </row>
    <row r="353" spans="1:24" x14ac:dyDescent="0.35">
      <c r="A353" s="8">
        <v>2020</v>
      </c>
      <c r="B353" s="9">
        <v>5480</v>
      </c>
      <c r="C353" s="10" t="s">
        <v>924</v>
      </c>
      <c r="D353" s="8" t="s">
        <v>709</v>
      </c>
      <c r="E353" s="10" t="s">
        <v>710</v>
      </c>
      <c r="F353" s="8" t="s">
        <v>711</v>
      </c>
      <c r="G353" s="10" t="s">
        <v>139</v>
      </c>
      <c r="H353" s="10" t="s">
        <v>712</v>
      </c>
      <c r="I353" s="10" t="s">
        <v>95</v>
      </c>
      <c r="J353" s="12">
        <v>14513.6</v>
      </c>
      <c r="K353" s="11">
        <v>97451</v>
      </c>
      <c r="L353" s="11">
        <v>11443</v>
      </c>
      <c r="M353" s="14">
        <v>4686.6000000000004</v>
      </c>
      <c r="N353" s="13">
        <v>32408</v>
      </c>
      <c r="O353" s="13">
        <v>1562</v>
      </c>
      <c r="P353" s="25">
        <v>19420.400000000001</v>
      </c>
      <c r="Q353" s="26">
        <v>155120</v>
      </c>
      <c r="R353" s="26">
        <v>342</v>
      </c>
      <c r="S353" s="27" t="s">
        <v>25</v>
      </c>
      <c r="T353" s="28" t="s">
        <v>25</v>
      </c>
      <c r="U353" s="28" t="s">
        <v>25</v>
      </c>
      <c r="V353" s="12">
        <v>38620.6</v>
      </c>
      <c r="W353" s="11">
        <v>284979</v>
      </c>
      <c r="X353" s="11">
        <v>13347</v>
      </c>
    </row>
    <row r="354" spans="1:24" x14ac:dyDescent="0.35">
      <c r="A354" s="8">
        <v>2020</v>
      </c>
      <c r="B354" s="9">
        <v>5487</v>
      </c>
      <c r="C354" s="10" t="s">
        <v>196</v>
      </c>
      <c r="D354" s="8" t="s">
        <v>709</v>
      </c>
      <c r="E354" s="10" t="s">
        <v>710</v>
      </c>
      <c r="F354" s="8" t="s">
        <v>711</v>
      </c>
      <c r="G354" s="10" t="s">
        <v>197</v>
      </c>
      <c r="H354" s="10" t="s">
        <v>722</v>
      </c>
      <c r="I354" s="10" t="s">
        <v>45</v>
      </c>
      <c r="J354" s="12">
        <v>486346.1</v>
      </c>
      <c r="K354" s="11">
        <v>3034096</v>
      </c>
      <c r="L354" s="11">
        <v>403134</v>
      </c>
      <c r="M354" s="14">
        <v>112371.4</v>
      </c>
      <c r="N354" s="13">
        <v>1016022</v>
      </c>
      <c r="O354" s="13">
        <v>37737</v>
      </c>
      <c r="P354" s="25">
        <v>14746.4</v>
      </c>
      <c r="Q354" s="26">
        <v>175136</v>
      </c>
      <c r="R354" s="26">
        <v>368</v>
      </c>
      <c r="S354" s="27" t="s">
        <v>25</v>
      </c>
      <c r="T354" s="28" t="s">
        <v>25</v>
      </c>
      <c r="U354" s="28" t="s">
        <v>25</v>
      </c>
      <c r="V354" s="12">
        <v>613463.9</v>
      </c>
      <c r="W354" s="11">
        <v>4225254</v>
      </c>
      <c r="X354" s="11">
        <v>441239</v>
      </c>
    </row>
    <row r="355" spans="1:24" x14ac:dyDescent="0.35">
      <c r="A355" s="8">
        <v>2020</v>
      </c>
      <c r="B355" s="9">
        <v>5487</v>
      </c>
      <c r="C355" s="10" t="s">
        <v>196</v>
      </c>
      <c r="D355" s="8" t="s">
        <v>751</v>
      </c>
      <c r="E355" s="10" t="s">
        <v>752</v>
      </c>
      <c r="F355" s="8" t="s">
        <v>711</v>
      </c>
      <c r="G355" s="10" t="s">
        <v>197</v>
      </c>
      <c r="H355" s="10" t="s">
        <v>722</v>
      </c>
      <c r="I355" s="10" t="s">
        <v>45</v>
      </c>
      <c r="J355" s="12">
        <v>106940.6</v>
      </c>
      <c r="K355" s="11">
        <v>1183256</v>
      </c>
      <c r="L355" s="11">
        <v>139922</v>
      </c>
      <c r="M355" s="14">
        <v>134907.6</v>
      </c>
      <c r="N355" s="13">
        <v>4556774</v>
      </c>
      <c r="O355" s="13">
        <v>23894</v>
      </c>
      <c r="P355" s="25">
        <v>32344.3</v>
      </c>
      <c r="Q355" s="26">
        <v>2166517</v>
      </c>
      <c r="R355" s="26">
        <v>677</v>
      </c>
      <c r="S355" s="27">
        <v>1226.8</v>
      </c>
      <c r="T355" s="28">
        <v>14885</v>
      </c>
      <c r="U355" s="28">
        <v>1</v>
      </c>
      <c r="V355" s="12">
        <v>275419.3</v>
      </c>
      <c r="W355" s="11">
        <v>7921432</v>
      </c>
      <c r="X355" s="11">
        <v>164494</v>
      </c>
    </row>
    <row r="356" spans="1:24" x14ac:dyDescent="0.35">
      <c r="A356" s="8">
        <v>2020</v>
      </c>
      <c r="B356" s="9">
        <v>5509</v>
      </c>
      <c r="C356" s="10" t="s">
        <v>925</v>
      </c>
      <c r="D356" s="8" t="s">
        <v>709</v>
      </c>
      <c r="E356" s="10" t="s">
        <v>710</v>
      </c>
      <c r="F356" s="8" t="s">
        <v>711</v>
      </c>
      <c r="G356" s="10" t="s">
        <v>567</v>
      </c>
      <c r="H356" s="10" t="s">
        <v>712</v>
      </c>
      <c r="I356" s="10" t="s">
        <v>566</v>
      </c>
      <c r="J356" s="12">
        <v>12964</v>
      </c>
      <c r="K356" s="11">
        <v>128474</v>
      </c>
      <c r="L356" s="11">
        <v>9440</v>
      </c>
      <c r="M356" s="14">
        <v>14180</v>
      </c>
      <c r="N356" s="13">
        <v>137208</v>
      </c>
      <c r="O356" s="13">
        <v>2493</v>
      </c>
      <c r="P356" s="25">
        <v>7446</v>
      </c>
      <c r="Q356" s="26">
        <v>113391</v>
      </c>
      <c r="R356" s="26">
        <v>9</v>
      </c>
      <c r="S356" s="27">
        <v>0</v>
      </c>
      <c r="T356" s="28">
        <v>0</v>
      </c>
      <c r="U356" s="28">
        <v>0</v>
      </c>
      <c r="V356" s="12">
        <v>34590</v>
      </c>
      <c r="W356" s="11">
        <v>379073</v>
      </c>
      <c r="X356" s="11">
        <v>11942</v>
      </c>
    </row>
    <row r="357" spans="1:24" x14ac:dyDescent="0.35">
      <c r="A357" s="8">
        <v>2020</v>
      </c>
      <c r="B357" s="9">
        <v>5535</v>
      </c>
      <c r="C357" s="10" t="s">
        <v>926</v>
      </c>
      <c r="D357" s="8" t="s">
        <v>709</v>
      </c>
      <c r="E357" s="10" t="s">
        <v>710</v>
      </c>
      <c r="F357" s="8" t="s">
        <v>711</v>
      </c>
      <c r="G357" s="10" t="s">
        <v>163</v>
      </c>
      <c r="H357" s="10" t="s">
        <v>714</v>
      </c>
      <c r="I357" s="10" t="s">
        <v>36</v>
      </c>
      <c r="J357" s="12">
        <v>27457.5</v>
      </c>
      <c r="K357" s="11">
        <v>194458</v>
      </c>
      <c r="L357" s="11">
        <v>13644</v>
      </c>
      <c r="M357" s="14">
        <v>12656.3</v>
      </c>
      <c r="N357" s="13">
        <v>117272</v>
      </c>
      <c r="O357" s="13">
        <v>1743</v>
      </c>
      <c r="P357" s="25" t="s">
        <v>25</v>
      </c>
      <c r="Q357" s="26" t="s">
        <v>25</v>
      </c>
      <c r="R357" s="26" t="s">
        <v>25</v>
      </c>
      <c r="S357" s="27" t="s">
        <v>25</v>
      </c>
      <c r="T357" s="28" t="s">
        <v>25</v>
      </c>
      <c r="U357" s="28" t="s">
        <v>25</v>
      </c>
      <c r="V357" s="12">
        <v>40113.800000000003</v>
      </c>
      <c r="W357" s="11">
        <v>311730</v>
      </c>
      <c r="X357" s="11">
        <v>15387</v>
      </c>
    </row>
    <row r="358" spans="1:24" x14ac:dyDescent="0.35">
      <c r="A358" s="8">
        <v>2020</v>
      </c>
      <c r="B358" s="9">
        <v>5551</v>
      </c>
      <c r="C358" s="10" t="s">
        <v>927</v>
      </c>
      <c r="D358" s="8" t="s">
        <v>709</v>
      </c>
      <c r="E358" s="10" t="s">
        <v>710</v>
      </c>
      <c r="F358" s="8" t="s">
        <v>711</v>
      </c>
      <c r="G358" s="10" t="s">
        <v>66</v>
      </c>
      <c r="H358" s="10" t="s">
        <v>712</v>
      </c>
      <c r="I358" s="10" t="s">
        <v>36</v>
      </c>
      <c r="J358" s="12">
        <v>736.5</v>
      </c>
      <c r="K358" s="11">
        <v>6277</v>
      </c>
      <c r="L358" s="11">
        <v>1017</v>
      </c>
      <c r="M358" s="14">
        <v>2319.8000000000002</v>
      </c>
      <c r="N358" s="13">
        <v>23552</v>
      </c>
      <c r="O358" s="13">
        <v>540</v>
      </c>
      <c r="P358" s="25">
        <v>0</v>
      </c>
      <c r="Q358" s="26">
        <v>0</v>
      </c>
      <c r="R358" s="26">
        <v>0</v>
      </c>
      <c r="S358" s="27">
        <v>0</v>
      </c>
      <c r="T358" s="28">
        <v>0</v>
      </c>
      <c r="U358" s="28">
        <v>0</v>
      </c>
      <c r="V358" s="12">
        <v>3056.3</v>
      </c>
      <c r="W358" s="11">
        <v>29829</v>
      </c>
      <c r="X358" s="11">
        <v>1557</v>
      </c>
    </row>
    <row r="359" spans="1:24" x14ac:dyDescent="0.35">
      <c r="A359" s="8">
        <v>2020</v>
      </c>
      <c r="B359" s="9">
        <v>5574</v>
      </c>
      <c r="C359" s="10" t="s">
        <v>928</v>
      </c>
      <c r="D359" s="8" t="s">
        <v>709</v>
      </c>
      <c r="E359" s="10" t="s">
        <v>710</v>
      </c>
      <c r="F359" s="8" t="s">
        <v>711</v>
      </c>
      <c r="G359" s="10" t="s">
        <v>35</v>
      </c>
      <c r="H359" s="10" t="s">
        <v>714</v>
      </c>
      <c r="I359" s="10" t="s">
        <v>36</v>
      </c>
      <c r="J359" s="12">
        <v>78936.399999999994</v>
      </c>
      <c r="K359" s="11">
        <v>526017</v>
      </c>
      <c r="L359" s="11">
        <v>50879</v>
      </c>
      <c r="M359" s="14">
        <v>27901.1</v>
      </c>
      <c r="N359" s="13">
        <v>244410</v>
      </c>
      <c r="O359" s="13">
        <v>6017</v>
      </c>
      <c r="P359" s="25">
        <v>8991.5</v>
      </c>
      <c r="Q359" s="26">
        <v>112776</v>
      </c>
      <c r="R359" s="26">
        <v>178</v>
      </c>
      <c r="S359" s="27">
        <v>0</v>
      </c>
      <c r="T359" s="28">
        <v>0</v>
      </c>
      <c r="U359" s="28">
        <v>0</v>
      </c>
      <c r="V359" s="12">
        <v>115829</v>
      </c>
      <c r="W359" s="11">
        <v>883203</v>
      </c>
      <c r="X359" s="11">
        <v>57074</v>
      </c>
    </row>
    <row r="360" spans="1:24" x14ac:dyDescent="0.35">
      <c r="A360" s="8">
        <v>2020</v>
      </c>
      <c r="B360" s="9">
        <v>5574</v>
      </c>
      <c r="C360" s="10" t="s">
        <v>928</v>
      </c>
      <c r="D360" s="8" t="s">
        <v>709</v>
      </c>
      <c r="E360" s="10" t="s">
        <v>710</v>
      </c>
      <c r="F360" s="8" t="s">
        <v>711</v>
      </c>
      <c r="G360" s="10" t="s">
        <v>66</v>
      </c>
      <c r="H360" s="10" t="s">
        <v>714</v>
      </c>
      <c r="I360" s="10" t="s">
        <v>36</v>
      </c>
      <c r="J360" s="12">
        <v>6698.8</v>
      </c>
      <c r="K360" s="11">
        <v>47435</v>
      </c>
      <c r="L360" s="11">
        <v>5013</v>
      </c>
      <c r="M360" s="14">
        <v>911.1</v>
      </c>
      <c r="N360" s="13">
        <v>6823</v>
      </c>
      <c r="O360" s="13">
        <v>375</v>
      </c>
      <c r="P360" s="25">
        <v>0</v>
      </c>
      <c r="Q360" s="26">
        <v>0</v>
      </c>
      <c r="R360" s="26">
        <v>0</v>
      </c>
      <c r="S360" s="27">
        <v>0</v>
      </c>
      <c r="T360" s="28">
        <v>0</v>
      </c>
      <c r="U360" s="28">
        <v>0</v>
      </c>
      <c r="V360" s="12">
        <v>7609.9</v>
      </c>
      <c r="W360" s="11">
        <v>54258</v>
      </c>
      <c r="X360" s="11">
        <v>5388</v>
      </c>
    </row>
    <row r="361" spans="1:24" x14ac:dyDescent="0.35">
      <c r="A361" s="8">
        <v>2020</v>
      </c>
      <c r="B361" s="9">
        <v>5578</v>
      </c>
      <c r="C361" s="10" t="s">
        <v>929</v>
      </c>
      <c r="D361" s="8" t="s">
        <v>709</v>
      </c>
      <c r="E361" s="10" t="s">
        <v>710</v>
      </c>
      <c r="F361" s="8" t="s">
        <v>711</v>
      </c>
      <c r="G361" s="10" t="s">
        <v>152</v>
      </c>
      <c r="H361" s="10" t="s">
        <v>714</v>
      </c>
      <c r="I361" s="10" t="s">
        <v>566</v>
      </c>
      <c r="J361" s="12">
        <v>15600</v>
      </c>
      <c r="K361" s="11">
        <v>121756</v>
      </c>
      <c r="L361" s="11">
        <v>9805</v>
      </c>
      <c r="M361" s="14">
        <v>10877</v>
      </c>
      <c r="N361" s="13">
        <v>87724</v>
      </c>
      <c r="O361" s="13">
        <v>3142</v>
      </c>
      <c r="P361" s="25">
        <v>0</v>
      </c>
      <c r="Q361" s="26">
        <v>0</v>
      </c>
      <c r="R361" s="26">
        <v>0</v>
      </c>
      <c r="S361" s="27">
        <v>0</v>
      </c>
      <c r="T361" s="28">
        <v>0</v>
      </c>
      <c r="U361" s="28">
        <v>0</v>
      </c>
      <c r="V361" s="12">
        <v>26477</v>
      </c>
      <c r="W361" s="11">
        <v>209480</v>
      </c>
      <c r="X361" s="11">
        <v>12947</v>
      </c>
    </row>
    <row r="362" spans="1:24" x14ac:dyDescent="0.35">
      <c r="A362" s="8">
        <v>2020</v>
      </c>
      <c r="B362" s="9">
        <v>5582</v>
      </c>
      <c r="C362" s="10" t="s">
        <v>930</v>
      </c>
      <c r="D362" s="8" t="s">
        <v>709</v>
      </c>
      <c r="E362" s="10" t="s">
        <v>710</v>
      </c>
      <c r="F362" s="8" t="s">
        <v>711</v>
      </c>
      <c r="G362" s="10" t="s">
        <v>38</v>
      </c>
      <c r="H362" s="10" t="s">
        <v>712</v>
      </c>
      <c r="I362" s="10" t="s">
        <v>30</v>
      </c>
      <c r="J362" s="12">
        <v>22401.5</v>
      </c>
      <c r="K362" s="11">
        <v>159827</v>
      </c>
      <c r="L362" s="11">
        <v>15082</v>
      </c>
      <c r="M362" s="14">
        <v>24627.599999999999</v>
      </c>
      <c r="N362" s="13">
        <v>224363</v>
      </c>
      <c r="O362" s="13">
        <v>1443</v>
      </c>
      <c r="P362" s="25" t="s">
        <v>25</v>
      </c>
      <c r="Q362" s="26" t="s">
        <v>25</v>
      </c>
      <c r="R362" s="26" t="s">
        <v>25</v>
      </c>
      <c r="S362" s="27" t="s">
        <v>25</v>
      </c>
      <c r="T362" s="28" t="s">
        <v>25</v>
      </c>
      <c r="U362" s="28" t="s">
        <v>25</v>
      </c>
      <c r="V362" s="12">
        <v>47029.1</v>
      </c>
      <c r="W362" s="11">
        <v>384190</v>
      </c>
      <c r="X362" s="11">
        <v>16525</v>
      </c>
    </row>
    <row r="363" spans="1:24" x14ac:dyDescent="0.35">
      <c r="A363" s="8">
        <v>2020</v>
      </c>
      <c r="B363" s="9">
        <v>5585</v>
      </c>
      <c r="C363" s="10" t="s">
        <v>200</v>
      </c>
      <c r="D363" s="8" t="s">
        <v>709</v>
      </c>
      <c r="E363" s="10" t="s">
        <v>710</v>
      </c>
      <c r="F363" s="8" t="s">
        <v>711</v>
      </c>
      <c r="G363" s="10" t="s">
        <v>163</v>
      </c>
      <c r="H363" s="10" t="s">
        <v>714</v>
      </c>
      <c r="I363" s="10" t="s">
        <v>36</v>
      </c>
      <c r="J363" s="12">
        <v>24900</v>
      </c>
      <c r="K363" s="11">
        <v>173647</v>
      </c>
      <c r="L363" s="11">
        <v>11192</v>
      </c>
      <c r="M363" s="14">
        <v>6089</v>
      </c>
      <c r="N363" s="13">
        <v>45499</v>
      </c>
      <c r="O363" s="13">
        <v>2313</v>
      </c>
      <c r="P363" s="25">
        <v>2203</v>
      </c>
      <c r="Q363" s="26">
        <v>21002</v>
      </c>
      <c r="R363" s="26">
        <v>15</v>
      </c>
      <c r="S363" s="27" t="s">
        <v>25</v>
      </c>
      <c r="T363" s="28" t="s">
        <v>25</v>
      </c>
      <c r="U363" s="28" t="s">
        <v>25</v>
      </c>
      <c r="V363" s="12">
        <v>33192</v>
      </c>
      <c r="W363" s="11">
        <v>240148</v>
      </c>
      <c r="X363" s="11">
        <v>13520</v>
      </c>
    </row>
    <row r="364" spans="1:24" x14ac:dyDescent="0.35">
      <c r="A364" s="8">
        <v>2020</v>
      </c>
      <c r="B364" s="9">
        <v>5588</v>
      </c>
      <c r="C364" s="10" t="s">
        <v>931</v>
      </c>
      <c r="D364" s="8" t="s">
        <v>709</v>
      </c>
      <c r="E364" s="10" t="s">
        <v>710</v>
      </c>
      <c r="F364" s="8" t="s">
        <v>711</v>
      </c>
      <c r="G364" s="10" t="s">
        <v>40</v>
      </c>
      <c r="H364" s="10" t="s">
        <v>714</v>
      </c>
      <c r="I364" s="10" t="s">
        <v>36</v>
      </c>
      <c r="J364" s="12">
        <v>14973</v>
      </c>
      <c r="K364" s="11">
        <v>132410</v>
      </c>
      <c r="L364" s="11">
        <v>7938</v>
      </c>
      <c r="M364" s="14">
        <v>5205</v>
      </c>
      <c r="N364" s="13">
        <v>55964</v>
      </c>
      <c r="O364" s="13">
        <v>1044</v>
      </c>
      <c r="P364" s="25">
        <v>1207</v>
      </c>
      <c r="Q364" s="26">
        <v>17103</v>
      </c>
      <c r="R364" s="26">
        <v>5</v>
      </c>
      <c r="S364" s="27" t="s">
        <v>25</v>
      </c>
      <c r="T364" s="28" t="s">
        <v>25</v>
      </c>
      <c r="U364" s="28" t="s">
        <v>25</v>
      </c>
      <c r="V364" s="12">
        <v>21385</v>
      </c>
      <c r="W364" s="11">
        <v>205477</v>
      </c>
      <c r="X364" s="11">
        <v>8987</v>
      </c>
    </row>
    <row r="365" spans="1:24" x14ac:dyDescent="0.35">
      <c r="A365" s="8">
        <v>2020</v>
      </c>
      <c r="B365" s="9">
        <v>5598</v>
      </c>
      <c r="C365" s="10" t="s">
        <v>932</v>
      </c>
      <c r="D365" s="8" t="s">
        <v>709</v>
      </c>
      <c r="E365" s="10" t="s">
        <v>710</v>
      </c>
      <c r="F365" s="8" t="s">
        <v>711</v>
      </c>
      <c r="G365" s="10" t="s">
        <v>174</v>
      </c>
      <c r="H365" s="10" t="s">
        <v>714</v>
      </c>
      <c r="I365" s="10" t="s">
        <v>85</v>
      </c>
      <c r="J365" s="12">
        <v>46993</v>
      </c>
      <c r="K365" s="11">
        <v>412542</v>
      </c>
      <c r="L365" s="11">
        <v>30994</v>
      </c>
      <c r="M365" s="14">
        <v>11348</v>
      </c>
      <c r="N365" s="13">
        <v>104338</v>
      </c>
      <c r="O365" s="13">
        <v>4104</v>
      </c>
      <c r="P365" s="25" t="s">
        <v>25</v>
      </c>
      <c r="Q365" s="26" t="s">
        <v>25</v>
      </c>
      <c r="R365" s="26" t="s">
        <v>25</v>
      </c>
      <c r="S365" s="27" t="s">
        <v>25</v>
      </c>
      <c r="T365" s="28" t="s">
        <v>25</v>
      </c>
      <c r="U365" s="28" t="s">
        <v>25</v>
      </c>
      <c r="V365" s="12">
        <v>58341</v>
      </c>
      <c r="W365" s="11">
        <v>516880</v>
      </c>
      <c r="X365" s="11">
        <v>35098</v>
      </c>
    </row>
    <row r="366" spans="1:24" x14ac:dyDescent="0.35">
      <c r="A366" s="8">
        <v>2020</v>
      </c>
      <c r="B366" s="9">
        <v>5605</v>
      </c>
      <c r="C366" s="10" t="s">
        <v>933</v>
      </c>
      <c r="D366" s="8" t="s">
        <v>709</v>
      </c>
      <c r="E366" s="10" t="s">
        <v>710</v>
      </c>
      <c r="F366" s="8" t="s">
        <v>711</v>
      </c>
      <c r="G366" s="10" t="s">
        <v>40</v>
      </c>
      <c r="H366" s="10" t="s">
        <v>714</v>
      </c>
      <c r="I366" s="10" t="s">
        <v>36</v>
      </c>
      <c r="J366" s="12">
        <v>37136.400000000001</v>
      </c>
      <c r="K366" s="11">
        <v>298379</v>
      </c>
      <c r="L366" s="11">
        <v>21612</v>
      </c>
      <c r="M366" s="14">
        <v>6456.4</v>
      </c>
      <c r="N366" s="13">
        <v>61241</v>
      </c>
      <c r="O366" s="13">
        <v>2153</v>
      </c>
      <c r="P366" s="25">
        <v>13822.6</v>
      </c>
      <c r="Q366" s="26">
        <v>185564</v>
      </c>
      <c r="R366" s="26">
        <v>16</v>
      </c>
      <c r="S366" s="27" t="s">
        <v>25</v>
      </c>
      <c r="T366" s="28" t="s">
        <v>25</v>
      </c>
      <c r="U366" s="28" t="s">
        <v>25</v>
      </c>
      <c r="V366" s="12">
        <v>57415.4</v>
      </c>
      <c r="W366" s="11">
        <v>545184</v>
      </c>
      <c r="X366" s="11">
        <v>23781</v>
      </c>
    </row>
    <row r="367" spans="1:24" x14ac:dyDescent="0.35">
      <c r="A367" s="8">
        <v>2020</v>
      </c>
      <c r="B367" s="9">
        <v>5609</v>
      </c>
      <c r="C367" s="10" t="s">
        <v>934</v>
      </c>
      <c r="D367" s="8" t="s">
        <v>709</v>
      </c>
      <c r="E367" s="10" t="s">
        <v>710</v>
      </c>
      <c r="F367" s="8" t="s">
        <v>711</v>
      </c>
      <c r="G367" s="10" t="s">
        <v>671</v>
      </c>
      <c r="H367" s="10" t="s">
        <v>714</v>
      </c>
      <c r="I367" s="10" t="s">
        <v>764</v>
      </c>
      <c r="J367" s="12">
        <v>10121.6</v>
      </c>
      <c r="K367" s="11">
        <v>58570</v>
      </c>
      <c r="L367" s="11">
        <v>10524</v>
      </c>
      <c r="M367" s="14">
        <v>3469.9</v>
      </c>
      <c r="N367" s="13">
        <v>22433</v>
      </c>
      <c r="O367" s="13">
        <v>2235</v>
      </c>
      <c r="P367" s="25">
        <v>1802.9</v>
      </c>
      <c r="Q367" s="26">
        <v>13631</v>
      </c>
      <c r="R367" s="26">
        <v>29</v>
      </c>
      <c r="S367" s="27">
        <v>0</v>
      </c>
      <c r="T367" s="28">
        <v>0</v>
      </c>
      <c r="U367" s="28">
        <v>0</v>
      </c>
      <c r="V367" s="12">
        <v>15394.4</v>
      </c>
      <c r="W367" s="11">
        <v>94634</v>
      </c>
      <c r="X367" s="11">
        <v>12788</v>
      </c>
    </row>
    <row r="368" spans="1:24" x14ac:dyDescent="0.35">
      <c r="A368" s="8">
        <v>2020</v>
      </c>
      <c r="B368" s="9">
        <v>5625</v>
      </c>
      <c r="C368" s="10" t="s">
        <v>935</v>
      </c>
      <c r="D368" s="8" t="s">
        <v>709</v>
      </c>
      <c r="E368" s="10" t="s">
        <v>710</v>
      </c>
      <c r="F368" s="8" t="s">
        <v>711</v>
      </c>
      <c r="G368" s="10" t="s">
        <v>63</v>
      </c>
      <c r="H368" s="10" t="s">
        <v>712</v>
      </c>
      <c r="I368" s="10" t="s">
        <v>45</v>
      </c>
      <c r="J368" s="12">
        <v>10506.7</v>
      </c>
      <c r="K368" s="11">
        <v>105592</v>
      </c>
      <c r="L368" s="11">
        <v>8472</v>
      </c>
      <c r="M368" s="14">
        <v>12999.1</v>
      </c>
      <c r="N368" s="13">
        <v>131514</v>
      </c>
      <c r="O368" s="13">
        <v>2377</v>
      </c>
      <c r="P368" s="25" t="s">
        <v>25</v>
      </c>
      <c r="Q368" s="26" t="s">
        <v>25</v>
      </c>
      <c r="R368" s="26" t="s">
        <v>25</v>
      </c>
      <c r="S368" s="27" t="s">
        <v>25</v>
      </c>
      <c r="T368" s="28" t="s">
        <v>25</v>
      </c>
      <c r="U368" s="28" t="s">
        <v>25</v>
      </c>
      <c r="V368" s="12">
        <v>23505.8</v>
      </c>
      <c r="W368" s="11">
        <v>237106</v>
      </c>
      <c r="X368" s="11">
        <v>10849</v>
      </c>
    </row>
    <row r="369" spans="1:24" x14ac:dyDescent="0.35">
      <c r="A369" s="8">
        <v>2020</v>
      </c>
      <c r="B369" s="9">
        <v>5644</v>
      </c>
      <c r="C369" s="10" t="s">
        <v>936</v>
      </c>
      <c r="D369" s="8" t="s">
        <v>709</v>
      </c>
      <c r="E369" s="10" t="s">
        <v>710</v>
      </c>
      <c r="F369" s="8" t="s">
        <v>711</v>
      </c>
      <c r="G369" s="10" t="s">
        <v>24</v>
      </c>
      <c r="H369" s="10" t="s">
        <v>714</v>
      </c>
      <c r="I369" s="10" t="s">
        <v>24</v>
      </c>
      <c r="J369" s="12">
        <v>33438.800000000003</v>
      </c>
      <c r="K369" s="11">
        <v>218919</v>
      </c>
      <c r="L369" s="11">
        <v>15091</v>
      </c>
      <c r="M369" s="14">
        <v>8730.6</v>
      </c>
      <c r="N369" s="13">
        <v>52903</v>
      </c>
      <c r="O369" s="13">
        <v>5431</v>
      </c>
      <c r="P369" s="25">
        <v>6019.7</v>
      </c>
      <c r="Q369" s="26">
        <v>71011</v>
      </c>
      <c r="R369" s="26">
        <v>28</v>
      </c>
      <c r="S369" s="27" t="s">
        <v>25</v>
      </c>
      <c r="T369" s="28" t="s">
        <v>25</v>
      </c>
      <c r="U369" s="28" t="s">
        <v>25</v>
      </c>
      <c r="V369" s="12">
        <v>48189.1</v>
      </c>
      <c r="W369" s="11">
        <v>342833</v>
      </c>
      <c r="X369" s="11">
        <v>20550</v>
      </c>
    </row>
    <row r="370" spans="1:24" x14ac:dyDescent="0.35">
      <c r="A370" s="8">
        <v>2020</v>
      </c>
      <c r="B370" s="9">
        <v>5656</v>
      </c>
      <c r="C370" s="10" t="s">
        <v>937</v>
      </c>
      <c r="D370" s="8" t="s">
        <v>709</v>
      </c>
      <c r="E370" s="10" t="s">
        <v>710</v>
      </c>
      <c r="F370" s="8" t="s">
        <v>711</v>
      </c>
      <c r="G370" s="10" t="s">
        <v>87</v>
      </c>
      <c r="H370" s="10" t="s">
        <v>714</v>
      </c>
      <c r="I370" s="10" t="s">
        <v>45</v>
      </c>
      <c r="J370" s="12">
        <v>20001</v>
      </c>
      <c r="K370" s="11">
        <v>140124</v>
      </c>
      <c r="L370" s="11">
        <v>10360</v>
      </c>
      <c r="M370" s="14">
        <v>4349</v>
      </c>
      <c r="N370" s="13">
        <v>40528</v>
      </c>
      <c r="O370" s="13">
        <v>1080</v>
      </c>
      <c r="P370" s="25">
        <v>2279</v>
      </c>
      <c r="Q370" s="26">
        <v>32640</v>
      </c>
      <c r="R370" s="26">
        <v>13</v>
      </c>
      <c r="S370" s="27" t="s">
        <v>25</v>
      </c>
      <c r="T370" s="28" t="s">
        <v>25</v>
      </c>
      <c r="U370" s="28" t="s">
        <v>25</v>
      </c>
      <c r="V370" s="12">
        <v>26629</v>
      </c>
      <c r="W370" s="11">
        <v>213292</v>
      </c>
      <c r="X370" s="11">
        <v>11453</v>
      </c>
    </row>
    <row r="371" spans="1:24" x14ac:dyDescent="0.35">
      <c r="A371" s="8">
        <v>2020</v>
      </c>
      <c r="B371" s="9">
        <v>5661</v>
      </c>
      <c r="C371" s="10" t="s">
        <v>938</v>
      </c>
      <c r="D371" s="8" t="s">
        <v>709</v>
      </c>
      <c r="E371" s="10" t="s">
        <v>710</v>
      </c>
      <c r="F371" s="8" t="s">
        <v>711</v>
      </c>
      <c r="G371" s="10" t="s">
        <v>174</v>
      </c>
      <c r="H371" s="10" t="s">
        <v>712</v>
      </c>
      <c r="I371" s="10" t="s">
        <v>54</v>
      </c>
      <c r="J371" s="12">
        <v>54627</v>
      </c>
      <c r="K371" s="11">
        <v>496318</v>
      </c>
      <c r="L371" s="11">
        <v>36547</v>
      </c>
      <c r="M371" s="14">
        <v>35929</v>
      </c>
      <c r="N371" s="13">
        <v>373125</v>
      </c>
      <c r="O371" s="13">
        <v>5385</v>
      </c>
      <c r="P371" s="25" t="s">
        <v>25</v>
      </c>
      <c r="Q371" s="26" t="s">
        <v>25</v>
      </c>
      <c r="R371" s="26" t="s">
        <v>25</v>
      </c>
      <c r="S371" s="27" t="s">
        <v>25</v>
      </c>
      <c r="T371" s="28" t="s">
        <v>25</v>
      </c>
      <c r="U371" s="28" t="s">
        <v>25</v>
      </c>
      <c r="V371" s="12">
        <v>90556</v>
      </c>
      <c r="W371" s="11">
        <v>869443</v>
      </c>
      <c r="X371" s="11">
        <v>41932</v>
      </c>
    </row>
    <row r="372" spans="1:24" x14ac:dyDescent="0.35">
      <c r="A372" s="8">
        <v>2020</v>
      </c>
      <c r="B372" s="9">
        <v>5701</v>
      </c>
      <c r="C372" s="10" t="s">
        <v>201</v>
      </c>
      <c r="D372" s="8" t="s">
        <v>709</v>
      </c>
      <c r="E372" s="10" t="s">
        <v>710</v>
      </c>
      <c r="F372" s="8" t="s">
        <v>711</v>
      </c>
      <c r="G372" s="10" t="s">
        <v>129</v>
      </c>
      <c r="H372" s="10" t="s">
        <v>722</v>
      </c>
      <c r="I372" s="10" t="s">
        <v>202</v>
      </c>
      <c r="J372" s="12">
        <v>84086</v>
      </c>
      <c r="K372" s="11">
        <v>788649</v>
      </c>
      <c r="L372" s="11">
        <v>89951</v>
      </c>
      <c r="M372" s="14">
        <v>77866</v>
      </c>
      <c r="N372" s="13">
        <v>845606</v>
      </c>
      <c r="O372" s="13">
        <v>12185</v>
      </c>
      <c r="P372" s="25">
        <v>4510</v>
      </c>
      <c r="Q372" s="26">
        <v>71713</v>
      </c>
      <c r="R372" s="26">
        <v>9</v>
      </c>
      <c r="S372" s="27">
        <v>0</v>
      </c>
      <c r="T372" s="28">
        <v>0</v>
      </c>
      <c r="U372" s="28">
        <v>0</v>
      </c>
      <c r="V372" s="12">
        <v>166462</v>
      </c>
      <c r="W372" s="11">
        <v>1705968</v>
      </c>
      <c r="X372" s="11">
        <v>102145</v>
      </c>
    </row>
    <row r="373" spans="1:24" x14ac:dyDescent="0.35">
      <c r="A373" s="8">
        <v>2020</v>
      </c>
      <c r="B373" s="9">
        <v>5701</v>
      </c>
      <c r="C373" s="10" t="s">
        <v>201</v>
      </c>
      <c r="D373" s="8" t="s">
        <v>709</v>
      </c>
      <c r="E373" s="10" t="s">
        <v>710</v>
      </c>
      <c r="F373" s="8" t="s">
        <v>711</v>
      </c>
      <c r="G373" s="10" t="s">
        <v>59</v>
      </c>
      <c r="H373" s="10" t="s">
        <v>722</v>
      </c>
      <c r="I373" s="10" t="s">
        <v>202</v>
      </c>
      <c r="J373" s="12">
        <v>305528</v>
      </c>
      <c r="K373" s="11">
        <v>2534390</v>
      </c>
      <c r="L373" s="11">
        <v>297495</v>
      </c>
      <c r="M373" s="14">
        <v>263265</v>
      </c>
      <c r="N373" s="13">
        <v>2952057</v>
      </c>
      <c r="O373" s="13">
        <v>37864</v>
      </c>
      <c r="P373" s="25">
        <v>42278</v>
      </c>
      <c r="Q373" s="26">
        <v>907045</v>
      </c>
      <c r="R373" s="26">
        <v>39</v>
      </c>
      <c r="S373" s="27">
        <v>0</v>
      </c>
      <c r="T373" s="28">
        <v>0</v>
      </c>
      <c r="U373" s="28">
        <v>0</v>
      </c>
      <c r="V373" s="12">
        <v>611071</v>
      </c>
      <c r="W373" s="11">
        <v>6393492</v>
      </c>
      <c r="X373" s="11">
        <v>335398</v>
      </c>
    </row>
    <row r="374" spans="1:24" x14ac:dyDescent="0.35">
      <c r="A374" s="8">
        <v>2020</v>
      </c>
      <c r="B374" s="9">
        <v>5703</v>
      </c>
      <c r="C374" s="10" t="s">
        <v>939</v>
      </c>
      <c r="D374" s="8" t="s">
        <v>717</v>
      </c>
      <c r="E374" s="10" t="s">
        <v>718</v>
      </c>
      <c r="F374" s="8" t="s">
        <v>711</v>
      </c>
      <c r="G374" s="10" t="s">
        <v>122</v>
      </c>
      <c r="H374" s="10" t="s">
        <v>719</v>
      </c>
      <c r="I374" s="10" t="s">
        <v>123</v>
      </c>
      <c r="J374" s="12">
        <v>0</v>
      </c>
      <c r="K374" s="11">
        <v>0</v>
      </c>
      <c r="L374" s="11">
        <v>0</v>
      </c>
      <c r="M374" s="14">
        <v>2358</v>
      </c>
      <c r="N374" s="13">
        <v>58935</v>
      </c>
      <c r="O374" s="13">
        <v>600</v>
      </c>
      <c r="P374" s="25">
        <v>245</v>
      </c>
      <c r="Q374" s="26">
        <v>6186</v>
      </c>
      <c r="R374" s="26">
        <v>29</v>
      </c>
      <c r="S374" s="27">
        <v>0</v>
      </c>
      <c r="T374" s="28">
        <v>0</v>
      </c>
      <c r="U374" s="28">
        <v>0</v>
      </c>
      <c r="V374" s="12">
        <v>2603</v>
      </c>
      <c r="W374" s="11">
        <v>65121</v>
      </c>
      <c r="X374" s="11">
        <v>629</v>
      </c>
    </row>
    <row r="375" spans="1:24" x14ac:dyDescent="0.35">
      <c r="A375" s="8">
        <v>2020</v>
      </c>
      <c r="B375" s="9">
        <v>5729</v>
      </c>
      <c r="C375" s="10" t="s">
        <v>203</v>
      </c>
      <c r="D375" s="8" t="s">
        <v>709</v>
      </c>
      <c r="E375" s="10" t="s">
        <v>710</v>
      </c>
      <c r="F375" s="8" t="s">
        <v>711</v>
      </c>
      <c r="G375" s="10" t="s">
        <v>48</v>
      </c>
      <c r="H375" s="10" t="s">
        <v>773</v>
      </c>
      <c r="I375" s="10" t="s">
        <v>49</v>
      </c>
      <c r="J375" s="12" t="s">
        <v>25</v>
      </c>
      <c r="K375" s="11" t="s">
        <v>25</v>
      </c>
      <c r="L375" s="11" t="s">
        <v>25</v>
      </c>
      <c r="M375" s="14" t="s">
        <v>25</v>
      </c>
      <c r="N375" s="13" t="s">
        <v>25</v>
      </c>
      <c r="O375" s="13" t="s">
        <v>25</v>
      </c>
      <c r="P375" s="25">
        <v>21416</v>
      </c>
      <c r="Q375" s="26">
        <v>404532</v>
      </c>
      <c r="R375" s="26">
        <v>651</v>
      </c>
      <c r="S375" s="27" t="s">
        <v>25</v>
      </c>
      <c r="T375" s="28" t="s">
        <v>25</v>
      </c>
      <c r="U375" s="28" t="s">
        <v>25</v>
      </c>
      <c r="V375" s="12">
        <v>21416</v>
      </c>
      <c r="W375" s="11">
        <v>404532</v>
      </c>
      <c r="X375" s="11">
        <v>651</v>
      </c>
    </row>
    <row r="376" spans="1:24" x14ac:dyDescent="0.35">
      <c r="A376" s="8">
        <v>2020</v>
      </c>
      <c r="B376" s="9">
        <v>5760</v>
      </c>
      <c r="C376" s="10" t="s">
        <v>940</v>
      </c>
      <c r="D376" s="8" t="s">
        <v>709</v>
      </c>
      <c r="E376" s="10" t="s">
        <v>710</v>
      </c>
      <c r="F376" s="8" t="s">
        <v>711</v>
      </c>
      <c r="G376" s="10" t="s">
        <v>87</v>
      </c>
      <c r="H376" s="10" t="s">
        <v>712</v>
      </c>
      <c r="I376" s="10" t="s">
        <v>108</v>
      </c>
      <c r="J376" s="12">
        <v>16067</v>
      </c>
      <c r="K376" s="11">
        <v>138034</v>
      </c>
      <c r="L376" s="11">
        <v>11818</v>
      </c>
      <c r="M376" s="14">
        <v>12976.1</v>
      </c>
      <c r="N376" s="13">
        <v>141779</v>
      </c>
      <c r="O376" s="13">
        <v>2149</v>
      </c>
      <c r="P376" s="25" t="s">
        <v>25</v>
      </c>
      <c r="Q376" s="26" t="s">
        <v>25</v>
      </c>
      <c r="R376" s="26" t="s">
        <v>25</v>
      </c>
      <c r="S376" s="27" t="s">
        <v>25</v>
      </c>
      <c r="T376" s="28" t="s">
        <v>25</v>
      </c>
      <c r="U376" s="28" t="s">
        <v>25</v>
      </c>
      <c r="V376" s="12">
        <v>29043.1</v>
      </c>
      <c r="W376" s="11">
        <v>279813</v>
      </c>
      <c r="X376" s="11">
        <v>13967</v>
      </c>
    </row>
    <row r="377" spans="1:24" x14ac:dyDescent="0.35">
      <c r="A377" s="8">
        <v>2020</v>
      </c>
      <c r="B377" s="9">
        <v>5763</v>
      </c>
      <c r="C377" s="10" t="s">
        <v>941</v>
      </c>
      <c r="D377" s="8" t="s">
        <v>709</v>
      </c>
      <c r="E377" s="10" t="s">
        <v>710</v>
      </c>
      <c r="F377" s="8" t="s">
        <v>711</v>
      </c>
      <c r="G377" s="10" t="s">
        <v>567</v>
      </c>
      <c r="H377" s="10" t="s">
        <v>712</v>
      </c>
      <c r="I377" s="10" t="s">
        <v>566</v>
      </c>
      <c r="J377" s="12">
        <v>32753</v>
      </c>
      <c r="K377" s="11">
        <v>305110</v>
      </c>
      <c r="L377" s="11">
        <v>22962</v>
      </c>
      <c r="M377" s="14">
        <v>16403</v>
      </c>
      <c r="N377" s="13">
        <v>155692</v>
      </c>
      <c r="O377" s="13">
        <v>3551</v>
      </c>
      <c r="P377" s="25">
        <v>2151</v>
      </c>
      <c r="Q377" s="26">
        <v>32391</v>
      </c>
      <c r="R377" s="26">
        <v>2</v>
      </c>
      <c r="S377" s="27">
        <v>0</v>
      </c>
      <c r="T377" s="28">
        <v>0</v>
      </c>
      <c r="U377" s="28">
        <v>0</v>
      </c>
      <c r="V377" s="12">
        <v>51307</v>
      </c>
      <c r="W377" s="11">
        <v>493193</v>
      </c>
      <c r="X377" s="11">
        <v>26515</v>
      </c>
    </row>
    <row r="378" spans="1:24" x14ac:dyDescent="0.35">
      <c r="A378" s="8">
        <v>2020</v>
      </c>
      <c r="B378" s="9">
        <v>5773</v>
      </c>
      <c r="C378" s="10" t="s">
        <v>204</v>
      </c>
      <c r="D378" s="8" t="s">
        <v>709</v>
      </c>
      <c r="E378" s="10" t="s">
        <v>710</v>
      </c>
      <c r="F378" s="8" t="s">
        <v>711</v>
      </c>
      <c r="G378" s="10" t="s">
        <v>35</v>
      </c>
      <c r="H378" s="10" t="s">
        <v>712</v>
      </c>
      <c r="I378" s="10" t="s">
        <v>36</v>
      </c>
      <c r="J378" s="12">
        <v>13923</v>
      </c>
      <c r="K378" s="11">
        <v>102157</v>
      </c>
      <c r="L378" s="11">
        <v>10775</v>
      </c>
      <c r="M378" s="14">
        <v>3456</v>
      </c>
      <c r="N378" s="13">
        <v>26008</v>
      </c>
      <c r="O378" s="13">
        <v>1355</v>
      </c>
      <c r="P378" s="25">
        <v>19146</v>
      </c>
      <c r="Q378" s="26">
        <v>196304</v>
      </c>
      <c r="R378" s="26">
        <v>235</v>
      </c>
      <c r="S378" s="27" t="s">
        <v>25</v>
      </c>
      <c r="T378" s="28" t="s">
        <v>25</v>
      </c>
      <c r="U378" s="28" t="s">
        <v>25</v>
      </c>
      <c r="V378" s="12">
        <v>36525</v>
      </c>
      <c r="W378" s="11">
        <v>324469</v>
      </c>
      <c r="X378" s="11">
        <v>12365</v>
      </c>
    </row>
    <row r="379" spans="1:24" x14ac:dyDescent="0.35">
      <c r="A379" s="8">
        <v>2020</v>
      </c>
      <c r="B379" s="9">
        <v>5780</v>
      </c>
      <c r="C379" s="10" t="s">
        <v>205</v>
      </c>
      <c r="D379" s="8" t="s">
        <v>709</v>
      </c>
      <c r="E379" s="10" t="s">
        <v>710</v>
      </c>
      <c r="F379" s="8" t="s">
        <v>711</v>
      </c>
      <c r="G379" s="10" t="s">
        <v>114</v>
      </c>
      <c r="H379" s="10" t="s">
        <v>773</v>
      </c>
      <c r="I379" s="10" t="s">
        <v>54</v>
      </c>
      <c r="J379" s="12">
        <v>11242</v>
      </c>
      <c r="K379" s="11">
        <v>115792</v>
      </c>
      <c r="L379" s="11">
        <v>6068</v>
      </c>
      <c r="M379" s="14">
        <v>3532</v>
      </c>
      <c r="N379" s="13">
        <v>35055</v>
      </c>
      <c r="O379" s="13">
        <v>794</v>
      </c>
      <c r="P379" s="25">
        <v>16264</v>
      </c>
      <c r="Q379" s="26">
        <v>154397</v>
      </c>
      <c r="R379" s="26">
        <v>3009</v>
      </c>
      <c r="S379" s="27">
        <v>0</v>
      </c>
      <c r="T379" s="28">
        <v>0</v>
      </c>
      <c r="U379" s="28">
        <v>0</v>
      </c>
      <c r="V379" s="12">
        <v>31038</v>
      </c>
      <c r="W379" s="11">
        <v>305244</v>
      </c>
      <c r="X379" s="11">
        <v>9871</v>
      </c>
    </row>
    <row r="380" spans="1:24" x14ac:dyDescent="0.35">
      <c r="A380" s="8">
        <v>2020</v>
      </c>
      <c r="B380" s="9">
        <v>5832</v>
      </c>
      <c r="C380" s="10" t="s">
        <v>207</v>
      </c>
      <c r="D380" s="8" t="s">
        <v>709</v>
      </c>
      <c r="E380" s="10" t="s">
        <v>710</v>
      </c>
      <c r="F380" s="8" t="s">
        <v>711</v>
      </c>
      <c r="G380" s="10" t="s">
        <v>74</v>
      </c>
      <c r="H380" s="10" t="s">
        <v>714</v>
      </c>
      <c r="I380" s="10" t="s">
        <v>75</v>
      </c>
      <c r="J380" s="12">
        <v>17524.900000000001</v>
      </c>
      <c r="K380" s="11">
        <v>238935</v>
      </c>
      <c r="L380" s="11">
        <v>14885</v>
      </c>
      <c r="M380" s="14">
        <v>2445.8000000000002</v>
      </c>
      <c r="N380" s="13">
        <v>38858</v>
      </c>
      <c r="O380" s="13">
        <v>696</v>
      </c>
      <c r="P380" s="25" t="s">
        <v>25</v>
      </c>
      <c r="Q380" s="26" t="s">
        <v>25</v>
      </c>
      <c r="R380" s="26" t="s">
        <v>25</v>
      </c>
      <c r="S380" s="27" t="s">
        <v>25</v>
      </c>
      <c r="T380" s="28" t="s">
        <v>25</v>
      </c>
      <c r="U380" s="28" t="s">
        <v>25</v>
      </c>
      <c r="V380" s="12">
        <v>19970.7</v>
      </c>
      <c r="W380" s="11">
        <v>277793</v>
      </c>
      <c r="X380" s="11">
        <v>15581</v>
      </c>
    </row>
    <row r="381" spans="1:24" x14ac:dyDescent="0.35">
      <c r="A381" s="8">
        <v>2020</v>
      </c>
      <c r="B381" s="9">
        <v>5860</v>
      </c>
      <c r="C381" s="10" t="s">
        <v>208</v>
      </c>
      <c r="D381" s="8" t="s">
        <v>709</v>
      </c>
      <c r="E381" s="10" t="s">
        <v>710</v>
      </c>
      <c r="F381" s="8" t="s">
        <v>711</v>
      </c>
      <c r="G381" s="10" t="s">
        <v>51</v>
      </c>
      <c r="H381" s="10" t="s">
        <v>722</v>
      </c>
      <c r="I381" s="10" t="s">
        <v>54</v>
      </c>
      <c r="J381" s="12">
        <v>5438.3</v>
      </c>
      <c r="K381" s="11">
        <v>43465</v>
      </c>
      <c r="L381" s="11">
        <v>4121</v>
      </c>
      <c r="M381" s="14">
        <v>3883.1</v>
      </c>
      <c r="N381" s="13">
        <v>38716</v>
      </c>
      <c r="O381" s="13">
        <v>803</v>
      </c>
      <c r="P381" s="25">
        <v>6524.2</v>
      </c>
      <c r="Q381" s="26">
        <v>83149</v>
      </c>
      <c r="R381" s="26">
        <v>9</v>
      </c>
      <c r="S381" s="27" t="s">
        <v>25</v>
      </c>
      <c r="T381" s="28" t="s">
        <v>25</v>
      </c>
      <c r="U381" s="28" t="s">
        <v>25</v>
      </c>
      <c r="V381" s="12">
        <v>15845.6</v>
      </c>
      <c r="W381" s="11">
        <v>165330</v>
      </c>
      <c r="X381" s="11">
        <v>4933</v>
      </c>
    </row>
    <row r="382" spans="1:24" x14ac:dyDescent="0.35">
      <c r="A382" s="8">
        <v>2020</v>
      </c>
      <c r="B382" s="9">
        <v>5860</v>
      </c>
      <c r="C382" s="10" t="s">
        <v>208</v>
      </c>
      <c r="D382" s="8" t="s">
        <v>709</v>
      </c>
      <c r="E382" s="10" t="s">
        <v>710</v>
      </c>
      <c r="F382" s="8" t="s">
        <v>711</v>
      </c>
      <c r="G382" s="10" t="s">
        <v>301</v>
      </c>
      <c r="H382" s="10" t="s">
        <v>722</v>
      </c>
      <c r="I382" s="10" t="s">
        <v>54</v>
      </c>
      <c r="J382" s="12">
        <v>12003</v>
      </c>
      <c r="K382" s="11">
        <v>103380</v>
      </c>
      <c r="L382" s="11">
        <v>8183</v>
      </c>
      <c r="M382" s="14">
        <v>6416.1</v>
      </c>
      <c r="N382" s="13">
        <v>54175</v>
      </c>
      <c r="O382" s="13">
        <v>1439</v>
      </c>
      <c r="P382" s="25">
        <v>6508.7</v>
      </c>
      <c r="Q382" s="26">
        <v>59744</v>
      </c>
      <c r="R382" s="26">
        <v>48</v>
      </c>
      <c r="S382" s="27" t="s">
        <v>25</v>
      </c>
      <c r="T382" s="28" t="s">
        <v>25</v>
      </c>
      <c r="U382" s="28" t="s">
        <v>25</v>
      </c>
      <c r="V382" s="12">
        <v>24927.8</v>
      </c>
      <c r="W382" s="11">
        <v>217299</v>
      </c>
      <c r="X382" s="11">
        <v>9670</v>
      </c>
    </row>
    <row r="383" spans="1:24" x14ac:dyDescent="0.35">
      <c r="A383" s="8">
        <v>2020</v>
      </c>
      <c r="B383" s="9">
        <v>5860</v>
      </c>
      <c r="C383" s="10" t="s">
        <v>208</v>
      </c>
      <c r="D383" s="8" t="s">
        <v>709</v>
      </c>
      <c r="E383" s="10" t="s">
        <v>710</v>
      </c>
      <c r="F383" s="8" t="s">
        <v>711</v>
      </c>
      <c r="G383" s="10" t="s">
        <v>53</v>
      </c>
      <c r="H383" s="10" t="s">
        <v>722</v>
      </c>
      <c r="I383" s="10" t="s">
        <v>54</v>
      </c>
      <c r="J383" s="12">
        <v>220750.6</v>
      </c>
      <c r="K383" s="11">
        <v>1644537</v>
      </c>
      <c r="L383" s="11">
        <v>133019</v>
      </c>
      <c r="M383" s="14">
        <v>159660.79999999999</v>
      </c>
      <c r="N383" s="13">
        <v>1419920</v>
      </c>
      <c r="O383" s="13">
        <v>24101</v>
      </c>
      <c r="P383" s="25">
        <v>73434.8</v>
      </c>
      <c r="Q383" s="26">
        <v>911077</v>
      </c>
      <c r="R383" s="26">
        <v>275</v>
      </c>
      <c r="S383" s="27" t="s">
        <v>25</v>
      </c>
      <c r="T383" s="28" t="s">
        <v>25</v>
      </c>
      <c r="U383" s="28" t="s">
        <v>25</v>
      </c>
      <c r="V383" s="12">
        <v>453846.2</v>
      </c>
      <c r="W383" s="11">
        <v>3975534</v>
      </c>
      <c r="X383" s="11">
        <v>157395</v>
      </c>
    </row>
    <row r="384" spans="1:24" x14ac:dyDescent="0.35">
      <c r="A384" s="8">
        <v>2020</v>
      </c>
      <c r="B384" s="9">
        <v>5860</v>
      </c>
      <c r="C384" s="10" t="s">
        <v>208</v>
      </c>
      <c r="D384" s="8" t="s">
        <v>709</v>
      </c>
      <c r="E384" s="10" t="s">
        <v>710</v>
      </c>
      <c r="F384" s="8" t="s">
        <v>711</v>
      </c>
      <c r="G384" s="10" t="s">
        <v>174</v>
      </c>
      <c r="H384" s="10" t="s">
        <v>722</v>
      </c>
      <c r="I384" s="10" t="s">
        <v>54</v>
      </c>
      <c r="J384" s="12">
        <v>5092.8</v>
      </c>
      <c r="K384" s="11">
        <v>48821</v>
      </c>
      <c r="L384" s="11">
        <v>3801</v>
      </c>
      <c r="M384" s="14">
        <v>4967.8999999999996</v>
      </c>
      <c r="N384" s="13">
        <v>53084</v>
      </c>
      <c r="O384" s="13">
        <v>918</v>
      </c>
      <c r="P384" s="25">
        <v>3079.7</v>
      </c>
      <c r="Q384" s="26">
        <v>39933</v>
      </c>
      <c r="R384" s="26">
        <v>11</v>
      </c>
      <c r="S384" s="27" t="s">
        <v>25</v>
      </c>
      <c r="T384" s="28" t="s">
        <v>25</v>
      </c>
      <c r="U384" s="28" t="s">
        <v>25</v>
      </c>
      <c r="V384" s="12">
        <v>13140.4</v>
      </c>
      <c r="W384" s="11">
        <v>141838</v>
      </c>
      <c r="X384" s="11">
        <v>4730</v>
      </c>
    </row>
    <row r="385" spans="1:24" x14ac:dyDescent="0.35">
      <c r="A385" s="8">
        <v>2020</v>
      </c>
      <c r="B385" s="9">
        <v>5862</v>
      </c>
      <c r="C385" s="10" t="s">
        <v>211</v>
      </c>
      <c r="D385" s="8" t="s">
        <v>709</v>
      </c>
      <c r="E385" s="10" t="s">
        <v>710</v>
      </c>
      <c r="F385" s="8" t="s">
        <v>711</v>
      </c>
      <c r="G385" s="10" t="s">
        <v>157</v>
      </c>
      <c r="H385" s="10" t="s">
        <v>714</v>
      </c>
      <c r="I385" s="10" t="s">
        <v>99</v>
      </c>
      <c r="J385" s="12">
        <v>14922.5</v>
      </c>
      <c r="K385" s="11">
        <v>96217</v>
      </c>
      <c r="L385" s="11">
        <v>11735</v>
      </c>
      <c r="M385" s="14">
        <v>16031.3</v>
      </c>
      <c r="N385" s="13">
        <v>145895</v>
      </c>
      <c r="O385" s="13">
        <v>3381</v>
      </c>
      <c r="P385" s="25">
        <v>24848.2</v>
      </c>
      <c r="Q385" s="26">
        <v>333603</v>
      </c>
      <c r="R385" s="26">
        <v>120</v>
      </c>
      <c r="S385" s="27" t="s">
        <v>25</v>
      </c>
      <c r="T385" s="28" t="s">
        <v>25</v>
      </c>
      <c r="U385" s="28" t="s">
        <v>25</v>
      </c>
      <c r="V385" s="12">
        <v>55802</v>
      </c>
      <c r="W385" s="11">
        <v>575715</v>
      </c>
      <c r="X385" s="11">
        <v>15236</v>
      </c>
    </row>
    <row r="386" spans="1:24" x14ac:dyDescent="0.35">
      <c r="A386" s="8">
        <v>2020</v>
      </c>
      <c r="B386" s="9">
        <v>5862</v>
      </c>
      <c r="C386" s="10" t="s">
        <v>211</v>
      </c>
      <c r="D386" s="8" t="s">
        <v>709</v>
      </c>
      <c r="E386" s="10" t="s">
        <v>710</v>
      </c>
      <c r="F386" s="8" t="s">
        <v>711</v>
      </c>
      <c r="G386" s="10" t="s">
        <v>325</v>
      </c>
      <c r="H386" s="10" t="s">
        <v>714</v>
      </c>
      <c r="I386" s="10" t="s">
        <v>99</v>
      </c>
      <c r="J386" s="12">
        <v>1127.7</v>
      </c>
      <c r="K386" s="11">
        <v>7249</v>
      </c>
      <c r="L386" s="11">
        <v>908</v>
      </c>
      <c r="M386" s="14">
        <v>1299.9000000000001</v>
      </c>
      <c r="N386" s="13">
        <v>9846</v>
      </c>
      <c r="O386" s="13">
        <v>400</v>
      </c>
      <c r="P386" s="25">
        <v>4.7</v>
      </c>
      <c r="Q386" s="26">
        <v>17</v>
      </c>
      <c r="R386" s="26">
        <v>7</v>
      </c>
      <c r="S386" s="27" t="s">
        <v>25</v>
      </c>
      <c r="T386" s="28" t="s">
        <v>25</v>
      </c>
      <c r="U386" s="28" t="s">
        <v>25</v>
      </c>
      <c r="V386" s="12">
        <v>2432.3000000000002</v>
      </c>
      <c r="W386" s="11">
        <v>17112</v>
      </c>
      <c r="X386" s="11">
        <v>1315</v>
      </c>
    </row>
    <row r="387" spans="1:24" x14ac:dyDescent="0.35">
      <c r="A387" s="8">
        <v>2020</v>
      </c>
      <c r="B387" s="9">
        <v>5880</v>
      </c>
      <c r="C387" s="10" t="s">
        <v>942</v>
      </c>
      <c r="D387" s="8" t="s">
        <v>717</v>
      </c>
      <c r="E387" s="10" t="s">
        <v>718</v>
      </c>
      <c r="F387" s="8" t="s">
        <v>711</v>
      </c>
      <c r="G387" s="10" t="s">
        <v>122</v>
      </c>
      <c r="H387" s="10" t="s">
        <v>719</v>
      </c>
      <c r="I387" s="10" t="s">
        <v>123</v>
      </c>
      <c r="J387" s="12">
        <v>8200</v>
      </c>
      <c r="K387" s="11">
        <v>201993</v>
      </c>
      <c r="L387" s="11">
        <v>4497</v>
      </c>
      <c r="M387" s="14">
        <v>15131</v>
      </c>
      <c r="N387" s="13">
        <v>425626</v>
      </c>
      <c r="O387" s="13">
        <v>3509</v>
      </c>
      <c r="P387" s="25">
        <v>177</v>
      </c>
      <c r="Q387" s="26">
        <v>5640</v>
      </c>
      <c r="R387" s="26">
        <v>24</v>
      </c>
      <c r="S387" s="27">
        <v>0</v>
      </c>
      <c r="T387" s="28">
        <v>0</v>
      </c>
      <c r="U387" s="28">
        <v>0</v>
      </c>
      <c r="V387" s="12">
        <v>23508</v>
      </c>
      <c r="W387" s="11">
        <v>633259</v>
      </c>
      <c r="X387" s="11">
        <v>8030</v>
      </c>
    </row>
    <row r="388" spans="1:24" x14ac:dyDescent="0.35">
      <c r="A388" s="8">
        <v>2020</v>
      </c>
      <c r="B388" s="9">
        <v>5880</v>
      </c>
      <c r="C388" s="10" t="s">
        <v>942</v>
      </c>
      <c r="D388" s="8" t="s">
        <v>717</v>
      </c>
      <c r="E388" s="10" t="s">
        <v>718</v>
      </c>
      <c r="F388" s="8" t="s">
        <v>711</v>
      </c>
      <c r="G388" s="10" t="s">
        <v>197</v>
      </c>
      <c r="H388" s="10" t="s">
        <v>719</v>
      </c>
      <c r="I388" s="10" t="s">
        <v>45</v>
      </c>
      <c r="J388" s="12">
        <v>60.9</v>
      </c>
      <c r="K388" s="11">
        <v>878</v>
      </c>
      <c r="L388" s="11">
        <v>66</v>
      </c>
      <c r="M388" s="14">
        <v>1906.6</v>
      </c>
      <c r="N388" s="13">
        <v>39408</v>
      </c>
      <c r="O388" s="13">
        <v>210</v>
      </c>
      <c r="P388" s="25">
        <v>0</v>
      </c>
      <c r="Q388" s="26">
        <v>0</v>
      </c>
      <c r="R388" s="26">
        <v>0</v>
      </c>
      <c r="S388" s="27">
        <v>0</v>
      </c>
      <c r="T388" s="28">
        <v>0</v>
      </c>
      <c r="U388" s="28">
        <v>0</v>
      </c>
      <c r="V388" s="12">
        <v>1967.5</v>
      </c>
      <c r="W388" s="11">
        <v>40286</v>
      </c>
      <c r="X388" s="11">
        <v>276</v>
      </c>
    </row>
    <row r="389" spans="1:24" x14ac:dyDescent="0.35">
      <c r="A389" s="8">
        <v>2020</v>
      </c>
      <c r="B389" s="9">
        <v>5905</v>
      </c>
      <c r="C389" s="10" t="s">
        <v>943</v>
      </c>
      <c r="D389" s="8" t="s">
        <v>709</v>
      </c>
      <c r="E389" s="10" t="s">
        <v>710</v>
      </c>
      <c r="F389" s="8" t="s">
        <v>711</v>
      </c>
      <c r="G389" s="10" t="s">
        <v>38</v>
      </c>
      <c r="H389" s="10" t="s">
        <v>714</v>
      </c>
      <c r="I389" s="10" t="s">
        <v>30</v>
      </c>
      <c r="J389" s="12">
        <v>32887</v>
      </c>
      <c r="K389" s="11">
        <v>319106</v>
      </c>
      <c r="L389" s="11">
        <v>21905</v>
      </c>
      <c r="M389" s="14">
        <v>5148.8999999999996</v>
      </c>
      <c r="N389" s="13">
        <v>45031</v>
      </c>
      <c r="O389" s="13">
        <v>1546</v>
      </c>
      <c r="P389" s="25">
        <v>2967.5</v>
      </c>
      <c r="Q389" s="26">
        <v>28938</v>
      </c>
      <c r="R389" s="26">
        <v>373</v>
      </c>
      <c r="S389" s="27" t="s">
        <v>25</v>
      </c>
      <c r="T389" s="28" t="s">
        <v>25</v>
      </c>
      <c r="U389" s="28" t="s">
        <v>25</v>
      </c>
      <c r="V389" s="12">
        <v>41003.4</v>
      </c>
      <c r="W389" s="11">
        <v>393075</v>
      </c>
      <c r="X389" s="11">
        <v>23824</v>
      </c>
    </row>
    <row r="390" spans="1:24" x14ac:dyDescent="0.35">
      <c r="A390" s="8">
        <v>2020</v>
      </c>
      <c r="B390" s="9">
        <v>5929</v>
      </c>
      <c r="C390" s="10" t="s">
        <v>944</v>
      </c>
      <c r="D390" s="8" t="s">
        <v>709</v>
      </c>
      <c r="E390" s="10" t="s">
        <v>710</v>
      </c>
      <c r="F390" s="8" t="s">
        <v>711</v>
      </c>
      <c r="G390" s="10" t="s">
        <v>24</v>
      </c>
      <c r="H390" s="10" t="s">
        <v>714</v>
      </c>
      <c r="I390" s="10" t="s">
        <v>24</v>
      </c>
      <c r="J390" s="12">
        <v>52140</v>
      </c>
      <c r="K390" s="11">
        <v>400066</v>
      </c>
      <c r="L390" s="11">
        <v>28685</v>
      </c>
      <c r="M390" s="14">
        <v>9645</v>
      </c>
      <c r="N390" s="13">
        <v>78806</v>
      </c>
      <c r="O390" s="13">
        <v>1747</v>
      </c>
      <c r="P390" s="25">
        <v>9794</v>
      </c>
      <c r="Q390" s="26">
        <v>151998</v>
      </c>
      <c r="R390" s="26">
        <v>18</v>
      </c>
      <c r="S390" s="27" t="s">
        <v>25</v>
      </c>
      <c r="T390" s="28" t="s">
        <v>25</v>
      </c>
      <c r="U390" s="28" t="s">
        <v>25</v>
      </c>
      <c r="V390" s="12">
        <v>71579</v>
      </c>
      <c r="W390" s="11">
        <v>630870</v>
      </c>
      <c r="X390" s="11">
        <v>30450</v>
      </c>
    </row>
    <row r="391" spans="1:24" x14ac:dyDescent="0.35">
      <c r="A391" s="8">
        <v>2020</v>
      </c>
      <c r="B391" s="9">
        <v>5930</v>
      </c>
      <c r="C391" s="10" t="s">
        <v>212</v>
      </c>
      <c r="D391" s="8" t="s">
        <v>709</v>
      </c>
      <c r="E391" s="10" t="s">
        <v>710</v>
      </c>
      <c r="F391" s="8" t="s">
        <v>711</v>
      </c>
      <c r="G391" s="10" t="s">
        <v>122</v>
      </c>
      <c r="H391" s="10" t="s">
        <v>712</v>
      </c>
      <c r="I391" s="10" t="s">
        <v>123</v>
      </c>
      <c r="J391" s="12">
        <v>14318.4</v>
      </c>
      <c r="K391" s="11">
        <v>250387</v>
      </c>
      <c r="L391" s="11">
        <v>16226</v>
      </c>
      <c r="M391" s="14">
        <v>5771.5</v>
      </c>
      <c r="N391" s="13">
        <v>86954</v>
      </c>
      <c r="O391" s="13">
        <v>1528</v>
      </c>
      <c r="P391" s="25">
        <v>3364.3</v>
      </c>
      <c r="Q391" s="26">
        <v>82174</v>
      </c>
      <c r="R391" s="26">
        <v>12</v>
      </c>
      <c r="S391" s="27" t="s">
        <v>25</v>
      </c>
      <c r="T391" s="28" t="s">
        <v>25</v>
      </c>
      <c r="U391" s="28" t="s">
        <v>25</v>
      </c>
      <c r="V391" s="12">
        <v>23454.2</v>
      </c>
      <c r="W391" s="11">
        <v>419515</v>
      </c>
      <c r="X391" s="11">
        <v>17766</v>
      </c>
    </row>
    <row r="392" spans="1:24" x14ac:dyDescent="0.35">
      <c r="A392" s="8">
        <v>2020</v>
      </c>
      <c r="B392" s="9">
        <v>5961</v>
      </c>
      <c r="C392" s="10" t="s">
        <v>945</v>
      </c>
      <c r="D392" s="8" t="s">
        <v>709</v>
      </c>
      <c r="E392" s="10" t="s">
        <v>710</v>
      </c>
      <c r="F392" s="8" t="s">
        <v>711</v>
      </c>
      <c r="G392" s="10" t="s">
        <v>567</v>
      </c>
      <c r="H392" s="10" t="s">
        <v>712</v>
      </c>
      <c r="I392" s="10" t="s">
        <v>566</v>
      </c>
      <c r="J392" s="12">
        <v>9940</v>
      </c>
      <c r="K392" s="11">
        <v>90590</v>
      </c>
      <c r="L392" s="11">
        <v>7596</v>
      </c>
      <c r="M392" s="14">
        <v>6355</v>
      </c>
      <c r="N392" s="13">
        <v>54369</v>
      </c>
      <c r="O392" s="13">
        <v>1376</v>
      </c>
      <c r="P392" s="25">
        <v>4054</v>
      </c>
      <c r="Q392" s="26">
        <v>55363</v>
      </c>
      <c r="R392" s="26">
        <v>5</v>
      </c>
      <c r="S392" s="27">
        <v>0</v>
      </c>
      <c r="T392" s="28">
        <v>0</v>
      </c>
      <c r="U392" s="28">
        <v>0</v>
      </c>
      <c r="V392" s="12">
        <v>20349</v>
      </c>
      <c r="W392" s="11">
        <v>200322</v>
      </c>
      <c r="X392" s="11">
        <v>8977</v>
      </c>
    </row>
    <row r="393" spans="1:24" x14ac:dyDescent="0.35">
      <c r="A393" s="8">
        <v>2020</v>
      </c>
      <c r="B393" s="9">
        <v>6008</v>
      </c>
      <c r="C393" s="10" t="s">
        <v>946</v>
      </c>
      <c r="D393" s="8" t="s">
        <v>709</v>
      </c>
      <c r="E393" s="10" t="s">
        <v>710</v>
      </c>
      <c r="F393" s="8" t="s">
        <v>711</v>
      </c>
      <c r="G393" s="10" t="s">
        <v>567</v>
      </c>
      <c r="H393" s="10" t="s">
        <v>712</v>
      </c>
      <c r="I393" s="10" t="s">
        <v>566</v>
      </c>
      <c r="J393" s="12">
        <v>7247</v>
      </c>
      <c r="K393" s="11">
        <v>57422</v>
      </c>
      <c r="L393" s="11">
        <v>4347</v>
      </c>
      <c r="M393" s="14">
        <v>3293</v>
      </c>
      <c r="N393" s="13">
        <v>24681</v>
      </c>
      <c r="O393" s="13">
        <v>784</v>
      </c>
      <c r="P393" s="25">
        <v>8941</v>
      </c>
      <c r="Q393" s="26">
        <v>168604</v>
      </c>
      <c r="R393" s="26">
        <v>2</v>
      </c>
      <c r="S393" s="27">
        <v>0</v>
      </c>
      <c r="T393" s="28">
        <v>0</v>
      </c>
      <c r="U393" s="28">
        <v>0</v>
      </c>
      <c r="V393" s="12">
        <v>19481</v>
      </c>
      <c r="W393" s="11">
        <v>250707</v>
      </c>
      <c r="X393" s="11">
        <v>5133</v>
      </c>
    </row>
    <row r="394" spans="1:24" x14ac:dyDescent="0.35">
      <c r="A394" s="8">
        <v>2020</v>
      </c>
      <c r="B394" s="9">
        <v>6022</v>
      </c>
      <c r="C394" s="10" t="s">
        <v>214</v>
      </c>
      <c r="D394" s="8" t="s">
        <v>709</v>
      </c>
      <c r="E394" s="10" t="s">
        <v>710</v>
      </c>
      <c r="F394" s="8" t="s">
        <v>711</v>
      </c>
      <c r="G394" s="10" t="s">
        <v>116</v>
      </c>
      <c r="H394" s="10" t="s">
        <v>712</v>
      </c>
      <c r="I394" s="10" t="s">
        <v>75</v>
      </c>
      <c r="J394" s="12">
        <v>105314</v>
      </c>
      <c r="K394" s="11">
        <v>929317</v>
      </c>
      <c r="L394" s="11">
        <v>85559</v>
      </c>
      <c r="M394" s="14">
        <v>66824</v>
      </c>
      <c r="N394" s="13">
        <v>742718</v>
      </c>
      <c r="O394" s="13">
        <v>8880</v>
      </c>
      <c r="P394" s="25">
        <v>32216</v>
      </c>
      <c r="Q394" s="26">
        <v>589260</v>
      </c>
      <c r="R394" s="26">
        <v>1165</v>
      </c>
      <c r="S394" s="27">
        <v>0</v>
      </c>
      <c r="T394" s="28">
        <v>0</v>
      </c>
      <c r="U394" s="28">
        <v>0</v>
      </c>
      <c r="V394" s="12">
        <v>204354</v>
      </c>
      <c r="W394" s="11">
        <v>2261295</v>
      </c>
      <c r="X394" s="11">
        <v>95604</v>
      </c>
    </row>
    <row r="395" spans="1:24" x14ac:dyDescent="0.35">
      <c r="A395" s="8">
        <v>2020</v>
      </c>
      <c r="B395" s="9">
        <v>6043</v>
      </c>
      <c r="C395" s="10" t="s">
        <v>947</v>
      </c>
      <c r="D395" s="8" t="s">
        <v>709</v>
      </c>
      <c r="E395" s="10" t="s">
        <v>710</v>
      </c>
      <c r="F395" s="8" t="s">
        <v>711</v>
      </c>
      <c r="G395" s="10" t="s">
        <v>66</v>
      </c>
      <c r="H395" s="10" t="s">
        <v>712</v>
      </c>
      <c r="I395" s="10" t="s">
        <v>36</v>
      </c>
      <c r="J395" s="12">
        <v>3641.1</v>
      </c>
      <c r="K395" s="11">
        <v>30221</v>
      </c>
      <c r="L395" s="11">
        <v>3980</v>
      </c>
      <c r="M395" s="14">
        <v>3071.5</v>
      </c>
      <c r="N395" s="13">
        <v>27208</v>
      </c>
      <c r="O395" s="13">
        <v>703</v>
      </c>
      <c r="P395" s="25">
        <v>737.1</v>
      </c>
      <c r="Q395" s="26">
        <v>8257</v>
      </c>
      <c r="R395" s="26">
        <v>1</v>
      </c>
      <c r="S395" s="27">
        <v>0</v>
      </c>
      <c r="T395" s="28">
        <v>0</v>
      </c>
      <c r="U395" s="28">
        <v>0</v>
      </c>
      <c r="V395" s="12">
        <v>7449.7</v>
      </c>
      <c r="W395" s="11">
        <v>65686</v>
      </c>
      <c r="X395" s="11">
        <v>4684</v>
      </c>
    </row>
    <row r="396" spans="1:24" x14ac:dyDescent="0.35">
      <c r="A396" s="8">
        <v>2020</v>
      </c>
      <c r="B396" s="9">
        <v>6149</v>
      </c>
      <c r="C396" s="10" t="s">
        <v>948</v>
      </c>
      <c r="D396" s="8" t="s">
        <v>709</v>
      </c>
      <c r="E396" s="10" t="s">
        <v>710</v>
      </c>
      <c r="F396" s="8" t="s">
        <v>711</v>
      </c>
      <c r="G396" s="10" t="s">
        <v>74</v>
      </c>
      <c r="H396" s="10" t="s">
        <v>712</v>
      </c>
      <c r="I396" s="10" t="s">
        <v>75</v>
      </c>
      <c r="J396" s="12">
        <v>8993.4</v>
      </c>
      <c r="K396" s="11">
        <v>83028</v>
      </c>
      <c r="L396" s="11">
        <v>8705</v>
      </c>
      <c r="M396" s="14">
        <v>7304.9</v>
      </c>
      <c r="N396" s="13">
        <v>109594</v>
      </c>
      <c r="O396" s="13">
        <v>1537</v>
      </c>
      <c r="P396" s="25">
        <v>502</v>
      </c>
      <c r="Q396" s="26">
        <v>6196</v>
      </c>
      <c r="R396" s="26">
        <v>1</v>
      </c>
      <c r="S396" s="27" t="s">
        <v>25</v>
      </c>
      <c r="T396" s="28" t="s">
        <v>25</v>
      </c>
      <c r="U396" s="28" t="s">
        <v>25</v>
      </c>
      <c r="V396" s="12">
        <v>16800.3</v>
      </c>
      <c r="W396" s="11">
        <v>198818</v>
      </c>
      <c r="X396" s="11">
        <v>10243</v>
      </c>
    </row>
    <row r="397" spans="1:24" x14ac:dyDescent="0.35">
      <c r="A397" s="8">
        <v>2020</v>
      </c>
      <c r="B397" s="9">
        <v>6169</v>
      </c>
      <c r="C397" s="10" t="s">
        <v>949</v>
      </c>
      <c r="D397" s="8" t="s">
        <v>709</v>
      </c>
      <c r="E397" s="10" t="s">
        <v>710</v>
      </c>
      <c r="F397" s="8" t="s">
        <v>711</v>
      </c>
      <c r="G397" s="10" t="s">
        <v>265</v>
      </c>
      <c r="H397" s="10" t="s">
        <v>714</v>
      </c>
      <c r="I397" s="10" t="s">
        <v>75</v>
      </c>
      <c r="J397" s="12">
        <v>18198</v>
      </c>
      <c r="K397" s="11">
        <v>174738</v>
      </c>
      <c r="L397" s="11">
        <v>13062</v>
      </c>
      <c r="M397" s="14">
        <v>7857</v>
      </c>
      <c r="N397" s="13">
        <v>101414</v>
      </c>
      <c r="O397" s="13">
        <v>2519</v>
      </c>
      <c r="P397" s="25" t="s">
        <v>25</v>
      </c>
      <c r="Q397" s="26" t="s">
        <v>25</v>
      </c>
      <c r="R397" s="26" t="s">
        <v>25</v>
      </c>
      <c r="S397" s="27" t="s">
        <v>25</v>
      </c>
      <c r="T397" s="28" t="s">
        <v>25</v>
      </c>
      <c r="U397" s="28" t="s">
        <v>25</v>
      </c>
      <c r="V397" s="12">
        <v>26055</v>
      </c>
      <c r="W397" s="11">
        <v>276152</v>
      </c>
      <c r="X397" s="11">
        <v>15581</v>
      </c>
    </row>
    <row r="398" spans="1:24" x14ac:dyDescent="0.35">
      <c r="A398" s="8">
        <v>2020</v>
      </c>
      <c r="B398" s="9">
        <v>6169</v>
      </c>
      <c r="C398" s="10" t="s">
        <v>949</v>
      </c>
      <c r="D398" s="8" t="s">
        <v>709</v>
      </c>
      <c r="E398" s="10" t="s">
        <v>710</v>
      </c>
      <c r="F398" s="8" t="s">
        <v>711</v>
      </c>
      <c r="G398" s="10" t="s">
        <v>219</v>
      </c>
      <c r="H398" s="10" t="s">
        <v>714</v>
      </c>
      <c r="I398" s="10" t="s">
        <v>75</v>
      </c>
      <c r="J398" s="12">
        <v>2092</v>
      </c>
      <c r="K398" s="11">
        <v>20085</v>
      </c>
      <c r="L398" s="11">
        <v>1450</v>
      </c>
      <c r="M398" s="14">
        <v>2549</v>
      </c>
      <c r="N398" s="13">
        <v>32891</v>
      </c>
      <c r="O398" s="13">
        <v>549</v>
      </c>
      <c r="P398" s="25" t="s">
        <v>25</v>
      </c>
      <c r="Q398" s="26" t="s">
        <v>25</v>
      </c>
      <c r="R398" s="26" t="s">
        <v>25</v>
      </c>
      <c r="S398" s="27" t="s">
        <v>25</v>
      </c>
      <c r="T398" s="28" t="s">
        <v>25</v>
      </c>
      <c r="U398" s="28" t="s">
        <v>25</v>
      </c>
      <c r="V398" s="12">
        <v>4641</v>
      </c>
      <c r="W398" s="11">
        <v>52976</v>
      </c>
      <c r="X398" s="11">
        <v>1999</v>
      </c>
    </row>
    <row r="399" spans="1:24" x14ac:dyDescent="0.35">
      <c r="A399" s="8">
        <v>2020</v>
      </c>
      <c r="B399" s="9">
        <v>6169</v>
      </c>
      <c r="C399" s="10" t="s">
        <v>949</v>
      </c>
      <c r="D399" s="8" t="s">
        <v>709</v>
      </c>
      <c r="E399" s="10" t="s">
        <v>710</v>
      </c>
      <c r="F399" s="8" t="s">
        <v>711</v>
      </c>
      <c r="G399" s="10" t="s">
        <v>136</v>
      </c>
      <c r="H399" s="10" t="s">
        <v>714</v>
      </c>
      <c r="I399" s="10" t="s">
        <v>75</v>
      </c>
      <c r="J399" s="12">
        <v>628</v>
      </c>
      <c r="K399" s="11">
        <v>6026</v>
      </c>
      <c r="L399" s="11">
        <v>304</v>
      </c>
      <c r="M399" s="14">
        <v>212</v>
      </c>
      <c r="N399" s="13">
        <v>2740</v>
      </c>
      <c r="O399" s="13">
        <v>63</v>
      </c>
      <c r="P399" s="25" t="s">
        <v>25</v>
      </c>
      <c r="Q399" s="26" t="s">
        <v>25</v>
      </c>
      <c r="R399" s="26" t="s">
        <v>25</v>
      </c>
      <c r="S399" s="27" t="s">
        <v>25</v>
      </c>
      <c r="T399" s="28" t="s">
        <v>25</v>
      </c>
      <c r="U399" s="28" t="s">
        <v>25</v>
      </c>
      <c r="V399" s="12">
        <v>840</v>
      </c>
      <c r="W399" s="11">
        <v>8766</v>
      </c>
      <c r="X399" s="11">
        <v>367</v>
      </c>
    </row>
    <row r="400" spans="1:24" x14ac:dyDescent="0.35">
      <c r="A400" s="8">
        <v>2020</v>
      </c>
      <c r="B400" s="9">
        <v>6181</v>
      </c>
      <c r="C400" s="10" t="s">
        <v>950</v>
      </c>
      <c r="D400" s="8" t="s">
        <v>709</v>
      </c>
      <c r="E400" s="10" t="s">
        <v>710</v>
      </c>
      <c r="F400" s="8" t="s">
        <v>711</v>
      </c>
      <c r="G400" s="10" t="s">
        <v>53</v>
      </c>
      <c r="H400" s="10" t="s">
        <v>714</v>
      </c>
      <c r="I400" s="10" t="s">
        <v>85</v>
      </c>
      <c r="J400" s="12">
        <v>19562.5</v>
      </c>
      <c r="K400" s="11">
        <v>159370</v>
      </c>
      <c r="L400" s="11">
        <v>12172</v>
      </c>
      <c r="M400" s="14">
        <v>4054.9</v>
      </c>
      <c r="N400" s="13">
        <v>39763</v>
      </c>
      <c r="O400" s="13">
        <v>1149</v>
      </c>
      <c r="P400" s="25">
        <v>5550.7</v>
      </c>
      <c r="Q400" s="26">
        <v>86140</v>
      </c>
      <c r="R400" s="26">
        <v>9</v>
      </c>
      <c r="S400" s="27" t="s">
        <v>25</v>
      </c>
      <c r="T400" s="28" t="s">
        <v>25</v>
      </c>
      <c r="U400" s="28" t="s">
        <v>25</v>
      </c>
      <c r="V400" s="12">
        <v>29168.1</v>
      </c>
      <c r="W400" s="11">
        <v>285273</v>
      </c>
      <c r="X400" s="11">
        <v>13330</v>
      </c>
    </row>
    <row r="401" spans="1:24" x14ac:dyDescent="0.35">
      <c r="A401" s="8">
        <v>2020</v>
      </c>
      <c r="B401" s="9">
        <v>6182</v>
      </c>
      <c r="C401" s="10" t="s">
        <v>951</v>
      </c>
      <c r="D401" s="8" t="s">
        <v>709</v>
      </c>
      <c r="E401" s="10" t="s">
        <v>710</v>
      </c>
      <c r="F401" s="8" t="s">
        <v>711</v>
      </c>
      <c r="G401" s="10" t="s">
        <v>59</v>
      </c>
      <c r="H401" s="10" t="s">
        <v>714</v>
      </c>
      <c r="I401" s="10" t="s">
        <v>60</v>
      </c>
      <c r="J401" s="12">
        <v>110741</v>
      </c>
      <c r="K401" s="11">
        <v>957055</v>
      </c>
      <c r="L401" s="11">
        <v>62247</v>
      </c>
      <c r="M401" s="14">
        <v>20138</v>
      </c>
      <c r="N401" s="13">
        <v>180136</v>
      </c>
      <c r="O401" s="13">
        <v>12381</v>
      </c>
      <c r="P401" s="25">
        <v>9654</v>
      </c>
      <c r="Q401" s="26">
        <v>153399</v>
      </c>
      <c r="R401" s="26">
        <v>13</v>
      </c>
      <c r="S401" s="27" t="s">
        <v>25</v>
      </c>
      <c r="T401" s="28" t="s">
        <v>25</v>
      </c>
      <c r="U401" s="28" t="s">
        <v>25</v>
      </c>
      <c r="V401" s="12">
        <v>140533</v>
      </c>
      <c r="W401" s="11">
        <v>1290590</v>
      </c>
      <c r="X401" s="11">
        <v>74641</v>
      </c>
    </row>
    <row r="402" spans="1:24" x14ac:dyDescent="0.35">
      <c r="A402" s="8">
        <v>2020</v>
      </c>
      <c r="B402" s="9">
        <v>6183</v>
      </c>
      <c r="C402" s="10" t="s">
        <v>952</v>
      </c>
      <c r="D402" s="8" t="s">
        <v>709</v>
      </c>
      <c r="E402" s="10" t="s">
        <v>710</v>
      </c>
      <c r="F402" s="8" t="s">
        <v>711</v>
      </c>
      <c r="G402" s="10" t="s">
        <v>59</v>
      </c>
      <c r="H402" s="10" t="s">
        <v>714</v>
      </c>
      <c r="I402" s="10" t="s">
        <v>60</v>
      </c>
      <c r="J402" s="12">
        <v>21926</v>
      </c>
      <c r="K402" s="11">
        <v>151587</v>
      </c>
      <c r="L402" s="11">
        <v>13247</v>
      </c>
      <c r="M402" s="14">
        <v>8189</v>
      </c>
      <c r="N402" s="13">
        <v>58554</v>
      </c>
      <c r="O402" s="13">
        <v>1964</v>
      </c>
      <c r="P402" s="25">
        <v>8938</v>
      </c>
      <c r="Q402" s="26">
        <v>85147</v>
      </c>
      <c r="R402" s="26">
        <v>15</v>
      </c>
      <c r="S402" s="27" t="s">
        <v>25</v>
      </c>
      <c r="T402" s="28" t="s">
        <v>25</v>
      </c>
      <c r="U402" s="28" t="s">
        <v>25</v>
      </c>
      <c r="V402" s="12">
        <v>39053</v>
      </c>
      <c r="W402" s="11">
        <v>295288</v>
      </c>
      <c r="X402" s="11">
        <v>15226</v>
      </c>
    </row>
    <row r="403" spans="1:24" x14ac:dyDescent="0.35">
      <c r="A403" s="8">
        <v>2020</v>
      </c>
      <c r="B403" s="9">
        <v>6194</v>
      </c>
      <c r="C403" s="10" t="s">
        <v>953</v>
      </c>
      <c r="D403" s="8" t="s">
        <v>709</v>
      </c>
      <c r="E403" s="10" t="s">
        <v>710</v>
      </c>
      <c r="F403" s="8" t="s">
        <v>711</v>
      </c>
      <c r="G403" s="10" t="s">
        <v>79</v>
      </c>
      <c r="H403" s="10" t="s">
        <v>714</v>
      </c>
      <c r="I403" s="10" t="s">
        <v>45</v>
      </c>
      <c r="J403" s="12">
        <v>31924</v>
      </c>
      <c r="K403" s="11">
        <v>307902</v>
      </c>
      <c r="L403" s="11">
        <v>24141</v>
      </c>
      <c r="M403" s="14">
        <v>7272</v>
      </c>
      <c r="N403" s="13">
        <v>73222</v>
      </c>
      <c r="O403" s="13">
        <v>1823</v>
      </c>
      <c r="P403" s="25">
        <v>6419</v>
      </c>
      <c r="Q403" s="26">
        <v>90543</v>
      </c>
      <c r="R403" s="26">
        <v>6</v>
      </c>
      <c r="S403" s="27" t="s">
        <v>25</v>
      </c>
      <c r="T403" s="28" t="s">
        <v>25</v>
      </c>
      <c r="U403" s="28" t="s">
        <v>25</v>
      </c>
      <c r="V403" s="12">
        <v>45615</v>
      </c>
      <c r="W403" s="11">
        <v>471667</v>
      </c>
      <c r="X403" s="11">
        <v>25970</v>
      </c>
    </row>
    <row r="404" spans="1:24" x14ac:dyDescent="0.35">
      <c r="A404" s="8">
        <v>2020</v>
      </c>
      <c r="B404" s="9">
        <v>6198</v>
      </c>
      <c r="C404" s="10" t="s">
        <v>215</v>
      </c>
      <c r="D404" s="8" t="s">
        <v>709</v>
      </c>
      <c r="E404" s="10" t="s">
        <v>710</v>
      </c>
      <c r="F404" s="8" t="s">
        <v>711</v>
      </c>
      <c r="G404" s="10" t="s">
        <v>129</v>
      </c>
      <c r="H404" s="10" t="s">
        <v>714</v>
      </c>
      <c r="I404" s="10" t="s">
        <v>54</v>
      </c>
      <c r="J404" s="12">
        <v>11208.8</v>
      </c>
      <c r="K404" s="11">
        <v>99841</v>
      </c>
      <c r="L404" s="11">
        <v>9919</v>
      </c>
      <c r="M404" s="14">
        <v>11314.7</v>
      </c>
      <c r="N404" s="13">
        <v>104550</v>
      </c>
      <c r="O404" s="13">
        <v>1837</v>
      </c>
      <c r="P404" s="25">
        <v>15944.1</v>
      </c>
      <c r="Q404" s="26">
        <v>196946</v>
      </c>
      <c r="R404" s="26">
        <v>1529</v>
      </c>
      <c r="S404" s="27" t="s">
        <v>25</v>
      </c>
      <c r="T404" s="28" t="s">
        <v>25</v>
      </c>
      <c r="U404" s="28" t="s">
        <v>25</v>
      </c>
      <c r="V404" s="12">
        <v>38467.599999999999</v>
      </c>
      <c r="W404" s="11">
        <v>401337</v>
      </c>
      <c r="X404" s="11">
        <v>13285</v>
      </c>
    </row>
    <row r="405" spans="1:24" x14ac:dyDescent="0.35">
      <c r="A405" s="8">
        <v>2020</v>
      </c>
      <c r="B405" s="9">
        <v>6204</v>
      </c>
      <c r="C405" s="10" t="s">
        <v>954</v>
      </c>
      <c r="D405" s="8" t="s">
        <v>709</v>
      </c>
      <c r="E405" s="10" t="s">
        <v>710</v>
      </c>
      <c r="F405" s="8" t="s">
        <v>711</v>
      </c>
      <c r="G405" s="10" t="s">
        <v>129</v>
      </c>
      <c r="H405" s="10" t="s">
        <v>712</v>
      </c>
      <c r="I405" s="10" t="s">
        <v>99</v>
      </c>
      <c r="J405" s="12">
        <v>30106</v>
      </c>
      <c r="K405" s="11">
        <v>271853</v>
      </c>
      <c r="L405" s="11">
        <v>35246</v>
      </c>
      <c r="M405" s="14">
        <v>36393</v>
      </c>
      <c r="N405" s="13">
        <v>373496</v>
      </c>
      <c r="O405" s="13">
        <v>9460</v>
      </c>
      <c r="P405" s="25">
        <v>18299</v>
      </c>
      <c r="Q405" s="26">
        <v>284670</v>
      </c>
      <c r="R405" s="26">
        <v>7</v>
      </c>
      <c r="S405" s="27">
        <v>0</v>
      </c>
      <c r="T405" s="28">
        <v>0</v>
      </c>
      <c r="U405" s="28">
        <v>0</v>
      </c>
      <c r="V405" s="12">
        <v>84798</v>
      </c>
      <c r="W405" s="11">
        <v>930019</v>
      </c>
      <c r="X405" s="11">
        <v>44713</v>
      </c>
    </row>
    <row r="406" spans="1:24" x14ac:dyDescent="0.35">
      <c r="A406" s="8">
        <v>2020</v>
      </c>
      <c r="B406" s="9">
        <v>6205</v>
      </c>
      <c r="C406" s="10" t="s">
        <v>955</v>
      </c>
      <c r="D406" s="8" t="s">
        <v>709</v>
      </c>
      <c r="E406" s="10" t="s">
        <v>710</v>
      </c>
      <c r="F406" s="8" t="s">
        <v>711</v>
      </c>
      <c r="G406" s="10" t="s">
        <v>53</v>
      </c>
      <c r="H406" s="10" t="s">
        <v>712</v>
      </c>
      <c r="I406" s="10" t="s">
        <v>36</v>
      </c>
      <c r="J406" s="12">
        <v>8414.7999999999993</v>
      </c>
      <c r="K406" s="11">
        <v>84246</v>
      </c>
      <c r="L406" s="11">
        <v>6616</v>
      </c>
      <c r="M406" s="14">
        <v>3593.4</v>
      </c>
      <c r="N406" s="13">
        <v>35840</v>
      </c>
      <c r="O406" s="13">
        <v>1004</v>
      </c>
      <c r="P406" s="25">
        <v>9164.5</v>
      </c>
      <c r="Q406" s="26">
        <v>99913</v>
      </c>
      <c r="R406" s="26">
        <v>161</v>
      </c>
      <c r="S406" s="27">
        <v>0</v>
      </c>
      <c r="T406" s="28">
        <v>0</v>
      </c>
      <c r="U406" s="28">
        <v>0</v>
      </c>
      <c r="V406" s="12">
        <v>21172.7</v>
      </c>
      <c r="W406" s="11">
        <v>219999</v>
      </c>
      <c r="X406" s="11">
        <v>7781</v>
      </c>
    </row>
    <row r="407" spans="1:24" x14ac:dyDescent="0.35">
      <c r="A407" s="8">
        <v>2020</v>
      </c>
      <c r="B407" s="9">
        <v>6207</v>
      </c>
      <c r="C407" s="10" t="s">
        <v>956</v>
      </c>
      <c r="D407" s="8" t="s">
        <v>717</v>
      </c>
      <c r="E407" s="10" t="s">
        <v>718</v>
      </c>
      <c r="F407" s="8" t="s">
        <v>711</v>
      </c>
      <c r="G407" s="10" t="s">
        <v>94</v>
      </c>
      <c r="H407" s="10" t="s">
        <v>722</v>
      </c>
      <c r="I407" s="10" t="s">
        <v>95</v>
      </c>
      <c r="J407" s="12">
        <v>0</v>
      </c>
      <c r="K407" s="11">
        <v>0</v>
      </c>
      <c r="L407" s="11">
        <v>0</v>
      </c>
      <c r="M407" s="14">
        <v>0</v>
      </c>
      <c r="N407" s="13">
        <v>0</v>
      </c>
      <c r="O407" s="13">
        <v>0</v>
      </c>
      <c r="P407" s="25">
        <v>1546.7</v>
      </c>
      <c r="Q407" s="26">
        <v>24687</v>
      </c>
      <c r="R407" s="26">
        <v>1</v>
      </c>
      <c r="S407" s="27">
        <v>0</v>
      </c>
      <c r="T407" s="28">
        <v>0</v>
      </c>
      <c r="U407" s="28">
        <v>0</v>
      </c>
      <c r="V407" s="12">
        <v>1546.7</v>
      </c>
      <c r="W407" s="11">
        <v>24687</v>
      </c>
      <c r="X407" s="11">
        <v>1</v>
      </c>
    </row>
    <row r="408" spans="1:24" x14ac:dyDescent="0.35">
      <c r="A408" s="8">
        <v>2020</v>
      </c>
      <c r="B408" s="9">
        <v>6234</v>
      </c>
      <c r="C408" s="10" t="s">
        <v>957</v>
      </c>
      <c r="D408" s="8" t="s">
        <v>709</v>
      </c>
      <c r="E408" s="10" t="s">
        <v>710</v>
      </c>
      <c r="F408" s="8" t="s">
        <v>711</v>
      </c>
      <c r="G408" s="10" t="s">
        <v>567</v>
      </c>
      <c r="H408" s="10" t="s">
        <v>712</v>
      </c>
      <c r="I408" s="10" t="s">
        <v>566</v>
      </c>
      <c r="J408" s="12">
        <v>25822</v>
      </c>
      <c r="K408" s="11">
        <v>237029</v>
      </c>
      <c r="L408" s="11">
        <v>16213</v>
      </c>
      <c r="M408" s="14">
        <v>13500</v>
      </c>
      <c r="N408" s="13">
        <v>113737</v>
      </c>
      <c r="O408" s="13">
        <v>2540</v>
      </c>
      <c r="P408" s="25">
        <v>4344</v>
      </c>
      <c r="Q408" s="26">
        <v>77182</v>
      </c>
      <c r="R408" s="26">
        <v>3</v>
      </c>
      <c r="S408" s="27">
        <v>0</v>
      </c>
      <c r="T408" s="28">
        <v>0</v>
      </c>
      <c r="U408" s="28">
        <v>0</v>
      </c>
      <c r="V408" s="12">
        <v>43666</v>
      </c>
      <c r="W408" s="11">
        <v>427948</v>
      </c>
      <c r="X408" s="11">
        <v>18756</v>
      </c>
    </row>
    <row r="409" spans="1:24" x14ac:dyDescent="0.35">
      <c r="A409" s="8">
        <v>2020</v>
      </c>
      <c r="B409" s="9">
        <v>6235</v>
      </c>
      <c r="C409" s="10" t="s">
        <v>958</v>
      </c>
      <c r="D409" s="8" t="s">
        <v>709</v>
      </c>
      <c r="E409" s="10" t="s">
        <v>710</v>
      </c>
      <c r="F409" s="8" t="s">
        <v>711</v>
      </c>
      <c r="G409" s="10" t="s">
        <v>87</v>
      </c>
      <c r="H409" s="10" t="s">
        <v>712</v>
      </c>
      <c r="I409" s="10" t="s">
        <v>108</v>
      </c>
      <c r="J409" s="12">
        <v>97943</v>
      </c>
      <c r="K409" s="11">
        <v>882293</v>
      </c>
      <c r="L409" s="11">
        <v>74011</v>
      </c>
      <c r="M409" s="14">
        <v>72234</v>
      </c>
      <c r="N409" s="13">
        <v>662256</v>
      </c>
      <c r="O409" s="13">
        <v>9865</v>
      </c>
      <c r="P409" s="25">
        <v>27809</v>
      </c>
      <c r="Q409" s="26">
        <v>371431</v>
      </c>
      <c r="R409" s="26">
        <v>30</v>
      </c>
      <c r="S409" s="27">
        <v>0</v>
      </c>
      <c r="T409" s="28">
        <v>0</v>
      </c>
      <c r="U409" s="28">
        <v>0</v>
      </c>
      <c r="V409" s="12">
        <v>197986</v>
      </c>
      <c r="W409" s="11">
        <v>1915980</v>
      </c>
      <c r="X409" s="11">
        <v>83906</v>
      </c>
    </row>
    <row r="410" spans="1:24" x14ac:dyDescent="0.35">
      <c r="A410" s="8">
        <v>2020</v>
      </c>
      <c r="B410" s="9">
        <v>6258</v>
      </c>
      <c r="C410" s="10" t="s">
        <v>959</v>
      </c>
      <c r="D410" s="8" t="s">
        <v>709</v>
      </c>
      <c r="E410" s="10" t="s">
        <v>710</v>
      </c>
      <c r="F410" s="8" t="s">
        <v>711</v>
      </c>
      <c r="G410" s="10" t="s">
        <v>40</v>
      </c>
      <c r="H410" s="10" t="s">
        <v>714</v>
      </c>
      <c r="I410" s="10" t="s">
        <v>36</v>
      </c>
      <c r="J410" s="12">
        <v>103</v>
      </c>
      <c r="K410" s="11">
        <v>1028</v>
      </c>
      <c r="L410" s="11">
        <v>57</v>
      </c>
      <c r="M410" s="14" t="s">
        <v>25</v>
      </c>
      <c r="N410" s="13" t="s">
        <v>25</v>
      </c>
      <c r="O410" s="13" t="s">
        <v>25</v>
      </c>
      <c r="P410" s="25">
        <v>15</v>
      </c>
      <c r="Q410" s="26">
        <v>110</v>
      </c>
      <c r="R410" s="26">
        <v>4</v>
      </c>
      <c r="S410" s="27" t="s">
        <v>25</v>
      </c>
      <c r="T410" s="28" t="s">
        <v>25</v>
      </c>
      <c r="U410" s="28" t="s">
        <v>25</v>
      </c>
      <c r="V410" s="12">
        <v>118</v>
      </c>
      <c r="W410" s="11">
        <v>1138</v>
      </c>
      <c r="X410" s="11">
        <v>61</v>
      </c>
    </row>
    <row r="411" spans="1:24" x14ac:dyDescent="0.35">
      <c r="A411" s="8">
        <v>2020</v>
      </c>
      <c r="B411" s="9">
        <v>6258</v>
      </c>
      <c r="C411" s="10" t="s">
        <v>959</v>
      </c>
      <c r="D411" s="8" t="s">
        <v>709</v>
      </c>
      <c r="E411" s="10" t="s">
        <v>710</v>
      </c>
      <c r="F411" s="8" t="s">
        <v>711</v>
      </c>
      <c r="G411" s="10" t="s">
        <v>35</v>
      </c>
      <c r="H411" s="10" t="s">
        <v>714</v>
      </c>
      <c r="I411" s="10" t="s">
        <v>36</v>
      </c>
      <c r="J411" s="12">
        <v>8958</v>
      </c>
      <c r="K411" s="11">
        <v>89767</v>
      </c>
      <c r="L411" s="11">
        <v>5691</v>
      </c>
      <c r="M411" s="14">
        <v>7185</v>
      </c>
      <c r="N411" s="13">
        <v>75818</v>
      </c>
      <c r="O411" s="13">
        <v>1226</v>
      </c>
      <c r="P411" s="25">
        <v>16458</v>
      </c>
      <c r="Q411" s="26">
        <v>216996</v>
      </c>
      <c r="R411" s="26">
        <v>4</v>
      </c>
      <c r="S411" s="27" t="s">
        <v>25</v>
      </c>
      <c r="T411" s="28" t="s">
        <v>25</v>
      </c>
      <c r="U411" s="28" t="s">
        <v>25</v>
      </c>
      <c r="V411" s="12">
        <v>32601</v>
      </c>
      <c r="W411" s="11">
        <v>382581</v>
      </c>
      <c r="X411" s="11">
        <v>6921</v>
      </c>
    </row>
    <row r="412" spans="1:24" x14ac:dyDescent="0.35">
      <c r="A412" s="8">
        <v>2020</v>
      </c>
      <c r="B412" s="9">
        <v>6342</v>
      </c>
      <c r="C412" s="10" t="s">
        <v>960</v>
      </c>
      <c r="D412" s="8" t="s">
        <v>709</v>
      </c>
      <c r="E412" s="10" t="s">
        <v>710</v>
      </c>
      <c r="F412" s="8" t="s">
        <v>711</v>
      </c>
      <c r="G412" s="10" t="s">
        <v>51</v>
      </c>
      <c r="H412" s="10" t="s">
        <v>714</v>
      </c>
      <c r="I412" s="10" t="s">
        <v>36</v>
      </c>
      <c r="J412" s="12">
        <v>125999.1</v>
      </c>
      <c r="K412" s="11">
        <v>1256124</v>
      </c>
      <c r="L412" s="11">
        <v>89394</v>
      </c>
      <c r="M412" s="14">
        <v>19415.8</v>
      </c>
      <c r="N412" s="13">
        <v>194921</v>
      </c>
      <c r="O412" s="13">
        <v>6049</v>
      </c>
      <c r="P412" s="25">
        <v>29417.3</v>
      </c>
      <c r="Q412" s="26">
        <v>464658</v>
      </c>
      <c r="R412" s="26">
        <v>1577</v>
      </c>
      <c r="S412" s="27">
        <v>0</v>
      </c>
      <c r="T412" s="28">
        <v>0</v>
      </c>
      <c r="U412" s="28">
        <v>0</v>
      </c>
      <c r="V412" s="12">
        <v>174832.2</v>
      </c>
      <c r="W412" s="11">
        <v>1915703</v>
      </c>
      <c r="X412" s="11">
        <v>97020</v>
      </c>
    </row>
    <row r="413" spans="1:24" x14ac:dyDescent="0.35">
      <c r="A413" s="8">
        <v>2020</v>
      </c>
      <c r="B413" s="9">
        <v>6369</v>
      </c>
      <c r="C413" s="10" t="s">
        <v>961</v>
      </c>
      <c r="D413" s="8" t="s">
        <v>709</v>
      </c>
      <c r="E413" s="10" t="s">
        <v>710</v>
      </c>
      <c r="F413" s="8" t="s">
        <v>711</v>
      </c>
      <c r="G413" s="10" t="s">
        <v>122</v>
      </c>
      <c r="H413" s="10" t="s">
        <v>722</v>
      </c>
      <c r="I413" s="10" t="s">
        <v>95</v>
      </c>
      <c r="J413" s="12">
        <v>1497</v>
      </c>
      <c r="K413" s="11">
        <v>4945</v>
      </c>
      <c r="L413" s="11">
        <v>646</v>
      </c>
      <c r="M413" s="14">
        <v>442.7</v>
      </c>
      <c r="N413" s="13">
        <v>1730</v>
      </c>
      <c r="O413" s="13">
        <v>115</v>
      </c>
      <c r="P413" s="25">
        <v>0</v>
      </c>
      <c r="Q413" s="26">
        <v>0</v>
      </c>
      <c r="R413" s="26">
        <v>0</v>
      </c>
      <c r="S413" s="27">
        <v>0</v>
      </c>
      <c r="T413" s="28">
        <v>0</v>
      </c>
      <c r="U413" s="28">
        <v>0</v>
      </c>
      <c r="V413" s="12">
        <v>1939.7</v>
      </c>
      <c r="W413" s="11">
        <v>6675</v>
      </c>
      <c r="X413" s="11">
        <v>761</v>
      </c>
    </row>
    <row r="414" spans="1:24" x14ac:dyDescent="0.35">
      <c r="A414" s="8">
        <v>2020</v>
      </c>
      <c r="B414" s="9">
        <v>6374</v>
      </c>
      <c r="C414" s="10" t="s">
        <v>216</v>
      </c>
      <c r="D414" s="8" t="s">
        <v>709</v>
      </c>
      <c r="E414" s="10" t="s">
        <v>710</v>
      </c>
      <c r="F414" s="8" t="s">
        <v>711</v>
      </c>
      <c r="G414" s="10" t="s">
        <v>139</v>
      </c>
      <c r="H414" s="10" t="s">
        <v>722</v>
      </c>
      <c r="I414" s="10" t="s">
        <v>95</v>
      </c>
      <c r="J414" s="12">
        <v>28944.5</v>
      </c>
      <c r="K414" s="11">
        <v>117023</v>
      </c>
      <c r="L414" s="11">
        <v>18431</v>
      </c>
      <c r="M414" s="14">
        <v>8300.2999999999993</v>
      </c>
      <c r="N414" s="13">
        <v>38259</v>
      </c>
      <c r="O414" s="13">
        <v>3076</v>
      </c>
      <c r="P414" s="25">
        <v>978.5</v>
      </c>
      <c r="Q414" s="26">
        <v>7361</v>
      </c>
      <c r="R414" s="26">
        <v>4</v>
      </c>
      <c r="S414" s="27" t="s">
        <v>25</v>
      </c>
      <c r="T414" s="28" t="s">
        <v>25</v>
      </c>
      <c r="U414" s="28" t="s">
        <v>25</v>
      </c>
      <c r="V414" s="12">
        <v>38223.300000000003</v>
      </c>
      <c r="W414" s="11">
        <v>162643</v>
      </c>
      <c r="X414" s="11">
        <v>21511</v>
      </c>
    </row>
    <row r="415" spans="1:24" x14ac:dyDescent="0.35">
      <c r="A415" s="8">
        <v>2020</v>
      </c>
      <c r="B415" s="9">
        <v>6374</v>
      </c>
      <c r="C415" s="10" t="s">
        <v>216</v>
      </c>
      <c r="D415" s="8" t="s">
        <v>751</v>
      </c>
      <c r="E415" s="10" t="s">
        <v>752</v>
      </c>
      <c r="F415" s="8" t="s">
        <v>711</v>
      </c>
      <c r="G415" s="10" t="s">
        <v>139</v>
      </c>
      <c r="H415" s="10" t="s">
        <v>722</v>
      </c>
      <c r="I415" s="10" t="s">
        <v>95</v>
      </c>
      <c r="J415" s="12">
        <v>7967</v>
      </c>
      <c r="K415" s="11">
        <v>57554</v>
      </c>
      <c r="L415" s="11">
        <v>7275</v>
      </c>
      <c r="M415" s="14">
        <v>5654.1</v>
      </c>
      <c r="N415" s="13">
        <v>55318</v>
      </c>
      <c r="O415" s="13">
        <v>1339</v>
      </c>
      <c r="P415" s="25">
        <v>8879</v>
      </c>
      <c r="Q415" s="26">
        <v>159784</v>
      </c>
      <c r="R415" s="26">
        <v>25</v>
      </c>
      <c r="S415" s="27" t="s">
        <v>25</v>
      </c>
      <c r="T415" s="28" t="s">
        <v>25</v>
      </c>
      <c r="U415" s="28" t="s">
        <v>25</v>
      </c>
      <c r="V415" s="12">
        <v>22500.1</v>
      </c>
      <c r="W415" s="11">
        <v>272656</v>
      </c>
      <c r="X415" s="11">
        <v>8639</v>
      </c>
    </row>
    <row r="416" spans="1:24" x14ac:dyDescent="0.35">
      <c r="A416" s="8">
        <v>2020</v>
      </c>
      <c r="B416" s="9">
        <v>6395</v>
      </c>
      <c r="C416" s="10" t="s">
        <v>218</v>
      </c>
      <c r="D416" s="8" t="s">
        <v>709</v>
      </c>
      <c r="E416" s="10" t="s">
        <v>710</v>
      </c>
      <c r="F416" s="8" t="s">
        <v>711</v>
      </c>
      <c r="G416" s="10" t="s">
        <v>219</v>
      </c>
      <c r="H416" s="10" t="s">
        <v>714</v>
      </c>
      <c r="I416" s="10" t="s">
        <v>75</v>
      </c>
      <c r="J416" s="12">
        <v>74940.600000000006</v>
      </c>
      <c r="K416" s="11">
        <v>783037</v>
      </c>
      <c r="L416" s="11">
        <v>57163</v>
      </c>
      <c r="M416" s="14">
        <v>32056</v>
      </c>
      <c r="N416" s="13">
        <v>437510</v>
      </c>
      <c r="O416" s="13">
        <v>11666</v>
      </c>
      <c r="P416" s="25">
        <v>11871.7</v>
      </c>
      <c r="Q416" s="26">
        <v>210293</v>
      </c>
      <c r="R416" s="26">
        <v>94</v>
      </c>
      <c r="S416" s="27" t="s">
        <v>25</v>
      </c>
      <c r="T416" s="28" t="s">
        <v>25</v>
      </c>
      <c r="U416" s="28" t="s">
        <v>25</v>
      </c>
      <c r="V416" s="12">
        <v>118868.3</v>
      </c>
      <c r="W416" s="11">
        <v>1430840</v>
      </c>
      <c r="X416" s="11">
        <v>68923</v>
      </c>
    </row>
    <row r="417" spans="1:24" x14ac:dyDescent="0.35">
      <c r="A417" s="8">
        <v>2020</v>
      </c>
      <c r="B417" s="9">
        <v>6411</v>
      </c>
      <c r="C417" s="10" t="s">
        <v>962</v>
      </c>
      <c r="D417" s="8" t="s">
        <v>709</v>
      </c>
      <c r="E417" s="10" t="s">
        <v>710</v>
      </c>
      <c r="F417" s="8" t="s">
        <v>711</v>
      </c>
      <c r="G417" s="10" t="s">
        <v>38</v>
      </c>
      <c r="H417" s="10" t="s">
        <v>714</v>
      </c>
      <c r="I417" s="10" t="s">
        <v>30</v>
      </c>
      <c r="J417" s="12">
        <v>147752.4</v>
      </c>
      <c r="K417" s="11">
        <v>1176028</v>
      </c>
      <c r="L417" s="11">
        <v>77451</v>
      </c>
      <c r="M417" s="14">
        <v>52676.4</v>
      </c>
      <c r="N417" s="13">
        <v>473645</v>
      </c>
      <c r="O417" s="13">
        <v>11317</v>
      </c>
      <c r="P417" s="25">
        <v>11865.3</v>
      </c>
      <c r="Q417" s="26">
        <v>158822</v>
      </c>
      <c r="R417" s="26">
        <v>741</v>
      </c>
      <c r="S417" s="27" t="s">
        <v>25</v>
      </c>
      <c r="T417" s="28" t="s">
        <v>25</v>
      </c>
      <c r="U417" s="28" t="s">
        <v>25</v>
      </c>
      <c r="V417" s="12">
        <v>212294.1</v>
      </c>
      <c r="W417" s="11">
        <v>1808495</v>
      </c>
      <c r="X417" s="11">
        <v>89509</v>
      </c>
    </row>
    <row r="418" spans="1:24" x14ac:dyDescent="0.35">
      <c r="A418" s="8">
        <v>2020</v>
      </c>
      <c r="B418" s="9">
        <v>6422</v>
      </c>
      <c r="C418" s="10" t="s">
        <v>963</v>
      </c>
      <c r="D418" s="8" t="s">
        <v>709</v>
      </c>
      <c r="E418" s="10" t="s">
        <v>710</v>
      </c>
      <c r="F418" s="8" t="s">
        <v>711</v>
      </c>
      <c r="G418" s="10" t="s">
        <v>27</v>
      </c>
      <c r="H418" s="10" t="s">
        <v>712</v>
      </c>
      <c r="I418" s="10" t="s">
        <v>566</v>
      </c>
      <c r="J418" s="12">
        <v>63128</v>
      </c>
      <c r="K418" s="11">
        <v>603983</v>
      </c>
      <c r="L418" s="11">
        <v>41250</v>
      </c>
      <c r="M418" s="14">
        <v>44298</v>
      </c>
      <c r="N418" s="13">
        <v>397349</v>
      </c>
      <c r="O418" s="13">
        <v>9208</v>
      </c>
      <c r="P418" s="25">
        <v>6878</v>
      </c>
      <c r="Q418" s="26">
        <v>97150</v>
      </c>
      <c r="R418" s="26">
        <v>8</v>
      </c>
      <c r="S418" s="27">
        <v>0</v>
      </c>
      <c r="T418" s="28">
        <v>0</v>
      </c>
      <c r="U418" s="28">
        <v>0</v>
      </c>
      <c r="V418" s="12">
        <v>114304</v>
      </c>
      <c r="W418" s="11">
        <v>1098482</v>
      </c>
      <c r="X418" s="11">
        <v>50466</v>
      </c>
    </row>
    <row r="419" spans="1:24" x14ac:dyDescent="0.35">
      <c r="A419" s="8">
        <v>2020</v>
      </c>
      <c r="B419" s="9">
        <v>6424</v>
      </c>
      <c r="C419" s="10" t="s">
        <v>964</v>
      </c>
      <c r="D419" s="8" t="s">
        <v>709</v>
      </c>
      <c r="E419" s="10" t="s">
        <v>710</v>
      </c>
      <c r="F419" s="8" t="s">
        <v>711</v>
      </c>
      <c r="G419" s="10" t="s">
        <v>66</v>
      </c>
      <c r="H419" s="10" t="s">
        <v>712</v>
      </c>
      <c r="I419" s="10" t="s">
        <v>36</v>
      </c>
      <c r="J419" s="12">
        <v>1030.5999999999999</v>
      </c>
      <c r="K419" s="11">
        <v>7517</v>
      </c>
      <c r="L419" s="11">
        <v>1323</v>
      </c>
      <c r="M419" s="14">
        <v>1233</v>
      </c>
      <c r="N419" s="13">
        <v>9611</v>
      </c>
      <c r="O419" s="13">
        <v>199</v>
      </c>
      <c r="P419" s="25">
        <v>0</v>
      </c>
      <c r="Q419" s="26">
        <v>0</v>
      </c>
      <c r="R419" s="26">
        <v>0</v>
      </c>
      <c r="S419" s="27">
        <v>0</v>
      </c>
      <c r="T419" s="28">
        <v>0</v>
      </c>
      <c r="U419" s="28">
        <v>0</v>
      </c>
      <c r="V419" s="12">
        <v>2263.6</v>
      </c>
      <c r="W419" s="11">
        <v>17128</v>
      </c>
      <c r="X419" s="11">
        <v>1522</v>
      </c>
    </row>
    <row r="420" spans="1:24" x14ac:dyDescent="0.35">
      <c r="A420" s="8">
        <v>2020</v>
      </c>
      <c r="B420" s="9">
        <v>6427</v>
      </c>
      <c r="C420" s="10" t="s">
        <v>965</v>
      </c>
      <c r="D420" s="8" t="s">
        <v>709</v>
      </c>
      <c r="E420" s="10" t="s">
        <v>710</v>
      </c>
      <c r="F420" s="8" t="s">
        <v>711</v>
      </c>
      <c r="G420" s="10" t="s">
        <v>59</v>
      </c>
      <c r="H420" s="10" t="s">
        <v>712</v>
      </c>
      <c r="I420" s="10" t="s">
        <v>60</v>
      </c>
      <c r="J420" s="12">
        <v>26221.599999999999</v>
      </c>
      <c r="K420" s="11">
        <v>231087</v>
      </c>
      <c r="L420" s="11">
        <v>13960</v>
      </c>
      <c r="M420" s="14">
        <v>14444.3</v>
      </c>
      <c r="N420" s="13">
        <v>117553</v>
      </c>
      <c r="O420" s="13">
        <v>2570</v>
      </c>
      <c r="P420" s="25" t="s">
        <v>25</v>
      </c>
      <c r="Q420" s="26" t="s">
        <v>25</v>
      </c>
      <c r="R420" s="26" t="s">
        <v>25</v>
      </c>
      <c r="S420" s="27" t="s">
        <v>25</v>
      </c>
      <c r="T420" s="28" t="s">
        <v>25</v>
      </c>
      <c r="U420" s="28" t="s">
        <v>25</v>
      </c>
      <c r="V420" s="12">
        <v>40665.9</v>
      </c>
      <c r="W420" s="11">
        <v>348640</v>
      </c>
      <c r="X420" s="11">
        <v>16530</v>
      </c>
    </row>
    <row r="421" spans="1:24" x14ac:dyDescent="0.35">
      <c r="A421" s="8">
        <v>2020</v>
      </c>
      <c r="B421" s="9">
        <v>6442</v>
      </c>
      <c r="C421" s="10" t="s">
        <v>966</v>
      </c>
      <c r="D421" s="8" t="s">
        <v>709</v>
      </c>
      <c r="E421" s="10" t="s">
        <v>710</v>
      </c>
      <c r="F421" s="8" t="s">
        <v>711</v>
      </c>
      <c r="G421" s="10" t="s">
        <v>79</v>
      </c>
      <c r="H421" s="10" t="s">
        <v>714</v>
      </c>
      <c r="I421" s="10" t="s">
        <v>45</v>
      </c>
      <c r="J421" s="12">
        <v>29599</v>
      </c>
      <c r="K421" s="11">
        <v>288568</v>
      </c>
      <c r="L421" s="11">
        <v>23363</v>
      </c>
      <c r="M421" s="14">
        <v>10251</v>
      </c>
      <c r="N421" s="13">
        <v>122649</v>
      </c>
      <c r="O421" s="13">
        <v>1788</v>
      </c>
      <c r="P421" s="25">
        <v>26092</v>
      </c>
      <c r="Q421" s="26">
        <v>576972</v>
      </c>
      <c r="R421" s="26">
        <v>6</v>
      </c>
      <c r="S421" s="27" t="s">
        <v>25</v>
      </c>
      <c r="T421" s="28" t="s">
        <v>25</v>
      </c>
      <c r="U421" s="28" t="s">
        <v>25</v>
      </c>
      <c r="V421" s="12">
        <v>65942</v>
      </c>
      <c r="W421" s="11">
        <v>988189</v>
      </c>
      <c r="X421" s="11">
        <v>25157</v>
      </c>
    </row>
    <row r="422" spans="1:24" x14ac:dyDescent="0.35">
      <c r="A422" s="8">
        <v>2020</v>
      </c>
      <c r="B422" s="9">
        <v>6443</v>
      </c>
      <c r="C422" s="10" t="s">
        <v>967</v>
      </c>
      <c r="D422" s="8" t="s">
        <v>709</v>
      </c>
      <c r="E422" s="10" t="s">
        <v>710</v>
      </c>
      <c r="F422" s="8" t="s">
        <v>711</v>
      </c>
      <c r="G422" s="10" t="s">
        <v>118</v>
      </c>
      <c r="H422" s="10" t="s">
        <v>714</v>
      </c>
      <c r="I422" s="10" t="s">
        <v>221</v>
      </c>
      <c r="J422" s="12">
        <v>50288</v>
      </c>
      <c r="K422" s="11">
        <v>448251</v>
      </c>
      <c r="L422" s="11">
        <v>27407</v>
      </c>
      <c r="M422" s="14">
        <v>12195</v>
      </c>
      <c r="N422" s="13">
        <v>103140</v>
      </c>
      <c r="O422" s="13">
        <v>5227</v>
      </c>
      <c r="P422" s="25">
        <v>20284</v>
      </c>
      <c r="Q422" s="26">
        <v>184273</v>
      </c>
      <c r="R422" s="26">
        <v>468</v>
      </c>
      <c r="S422" s="27" t="s">
        <v>25</v>
      </c>
      <c r="T422" s="28" t="s">
        <v>25</v>
      </c>
      <c r="U422" s="28" t="s">
        <v>25</v>
      </c>
      <c r="V422" s="12">
        <v>82767</v>
      </c>
      <c r="W422" s="11">
        <v>735664</v>
      </c>
      <c r="X422" s="11">
        <v>33102</v>
      </c>
    </row>
    <row r="423" spans="1:24" x14ac:dyDescent="0.35">
      <c r="A423" s="8">
        <v>2020</v>
      </c>
      <c r="B423" s="9">
        <v>6452</v>
      </c>
      <c r="C423" s="10" t="s">
        <v>220</v>
      </c>
      <c r="D423" s="8" t="s">
        <v>709</v>
      </c>
      <c r="E423" s="10" t="s">
        <v>710</v>
      </c>
      <c r="F423" s="8" t="s">
        <v>711</v>
      </c>
      <c r="G423" s="10" t="s">
        <v>118</v>
      </c>
      <c r="H423" s="10" t="s">
        <v>722</v>
      </c>
      <c r="I423" s="10" t="s">
        <v>221</v>
      </c>
      <c r="J423" s="12">
        <v>6665244</v>
      </c>
      <c r="K423" s="11">
        <v>63817760</v>
      </c>
      <c r="L423" s="11">
        <v>4548301</v>
      </c>
      <c r="M423" s="14">
        <v>3805456</v>
      </c>
      <c r="N423" s="13">
        <v>46652403</v>
      </c>
      <c r="O423" s="13">
        <v>576651</v>
      </c>
      <c r="P423" s="25">
        <v>177675</v>
      </c>
      <c r="Q423" s="26">
        <v>3123005</v>
      </c>
      <c r="R423" s="26">
        <v>11999</v>
      </c>
      <c r="S423" s="27">
        <v>5427</v>
      </c>
      <c r="T423" s="28">
        <v>70830</v>
      </c>
      <c r="U423" s="28">
        <v>1</v>
      </c>
      <c r="V423" s="12">
        <v>10653802</v>
      </c>
      <c r="W423" s="11">
        <v>113663998</v>
      </c>
      <c r="X423" s="11">
        <v>5136952</v>
      </c>
    </row>
    <row r="424" spans="1:24" x14ac:dyDescent="0.35">
      <c r="A424" s="8">
        <v>2020</v>
      </c>
      <c r="B424" s="9">
        <v>6455</v>
      </c>
      <c r="C424" s="10" t="s">
        <v>222</v>
      </c>
      <c r="D424" s="8" t="s">
        <v>709</v>
      </c>
      <c r="E424" s="10" t="s">
        <v>710</v>
      </c>
      <c r="F424" s="8" t="s">
        <v>711</v>
      </c>
      <c r="G424" s="10" t="s">
        <v>118</v>
      </c>
      <c r="H424" s="10" t="s">
        <v>722</v>
      </c>
      <c r="I424" s="10" t="s">
        <v>223</v>
      </c>
      <c r="J424" s="12">
        <v>2895724.9</v>
      </c>
      <c r="K424" s="11">
        <v>21458693</v>
      </c>
      <c r="L424" s="11">
        <v>1655304</v>
      </c>
      <c r="M424" s="14">
        <v>1421070.4</v>
      </c>
      <c r="N424" s="13">
        <v>14624126</v>
      </c>
      <c r="O424" s="13">
        <v>206498</v>
      </c>
      <c r="P424" s="25">
        <v>247131.4</v>
      </c>
      <c r="Q424" s="26">
        <v>3147394</v>
      </c>
      <c r="R424" s="26">
        <v>1999</v>
      </c>
      <c r="S424" s="27">
        <v>0</v>
      </c>
      <c r="T424" s="28">
        <v>0</v>
      </c>
      <c r="U424" s="28">
        <v>0</v>
      </c>
      <c r="V424" s="12">
        <v>4563926.7</v>
      </c>
      <c r="W424" s="11">
        <v>39230213</v>
      </c>
      <c r="X424" s="11">
        <v>1863801</v>
      </c>
    </row>
    <row r="425" spans="1:24" x14ac:dyDescent="0.35">
      <c r="A425" s="8">
        <v>2020</v>
      </c>
      <c r="B425" s="9">
        <v>6457</v>
      </c>
      <c r="C425" s="10" t="s">
        <v>225</v>
      </c>
      <c r="D425" s="8" t="s">
        <v>709</v>
      </c>
      <c r="E425" s="10" t="s">
        <v>710</v>
      </c>
      <c r="F425" s="8" t="s">
        <v>711</v>
      </c>
      <c r="G425" s="10" t="s">
        <v>118</v>
      </c>
      <c r="H425" s="10" t="s">
        <v>722</v>
      </c>
      <c r="I425" s="10" t="s">
        <v>226</v>
      </c>
      <c r="J425" s="12">
        <v>46108.1</v>
      </c>
      <c r="K425" s="11">
        <v>303916</v>
      </c>
      <c r="L425" s="11">
        <v>25038</v>
      </c>
      <c r="M425" s="14">
        <v>38008.9</v>
      </c>
      <c r="N425" s="13">
        <v>293640</v>
      </c>
      <c r="O425" s="13">
        <v>7294</v>
      </c>
      <c r="P425" s="25">
        <v>2831.2</v>
      </c>
      <c r="Q425" s="26">
        <v>47608</v>
      </c>
      <c r="R425" s="26">
        <v>2</v>
      </c>
      <c r="S425" s="27">
        <v>0</v>
      </c>
      <c r="T425" s="28">
        <v>0</v>
      </c>
      <c r="U425" s="28">
        <v>0</v>
      </c>
      <c r="V425" s="12">
        <v>86948.2</v>
      </c>
      <c r="W425" s="11">
        <v>645164</v>
      </c>
      <c r="X425" s="11">
        <v>32334</v>
      </c>
    </row>
    <row r="426" spans="1:24" x14ac:dyDescent="0.35">
      <c r="A426" s="8">
        <v>2020</v>
      </c>
      <c r="B426" s="9">
        <v>6458</v>
      </c>
      <c r="C426" s="10" t="s">
        <v>968</v>
      </c>
      <c r="D426" s="8" t="s">
        <v>717</v>
      </c>
      <c r="E426" s="10" t="s">
        <v>718</v>
      </c>
      <c r="F426" s="8" t="s">
        <v>711</v>
      </c>
      <c r="G426" s="10" t="s">
        <v>163</v>
      </c>
      <c r="H426" s="10" t="s">
        <v>719</v>
      </c>
      <c r="I426" s="10" t="s">
        <v>36</v>
      </c>
      <c r="J426" s="12">
        <v>1663.7</v>
      </c>
      <c r="K426" s="11">
        <v>23246</v>
      </c>
      <c r="L426" s="11">
        <v>2430</v>
      </c>
      <c r="M426" s="14">
        <v>6351.9</v>
      </c>
      <c r="N426" s="13">
        <v>187577</v>
      </c>
      <c r="O426" s="13">
        <v>146</v>
      </c>
      <c r="P426" s="25">
        <v>58967.7</v>
      </c>
      <c r="Q426" s="26">
        <v>1828861</v>
      </c>
      <c r="R426" s="26">
        <v>20</v>
      </c>
      <c r="S426" s="27">
        <v>0</v>
      </c>
      <c r="T426" s="28">
        <v>0</v>
      </c>
      <c r="U426" s="28">
        <v>0</v>
      </c>
      <c r="V426" s="12">
        <v>66983.3</v>
      </c>
      <c r="W426" s="11">
        <v>2039684</v>
      </c>
      <c r="X426" s="11">
        <v>2596</v>
      </c>
    </row>
    <row r="427" spans="1:24" x14ac:dyDescent="0.35">
      <c r="A427" s="8">
        <v>2020</v>
      </c>
      <c r="B427" s="9">
        <v>6458</v>
      </c>
      <c r="C427" s="10" t="s">
        <v>968</v>
      </c>
      <c r="D427" s="8" t="s">
        <v>717</v>
      </c>
      <c r="E427" s="10" t="s">
        <v>718</v>
      </c>
      <c r="F427" s="8" t="s">
        <v>711</v>
      </c>
      <c r="G427" s="10" t="s">
        <v>63</v>
      </c>
      <c r="H427" s="10" t="s">
        <v>719</v>
      </c>
      <c r="I427" s="10" t="s">
        <v>45</v>
      </c>
      <c r="J427" s="12">
        <v>131.4</v>
      </c>
      <c r="K427" s="11">
        <v>1780</v>
      </c>
      <c r="L427" s="11">
        <v>204</v>
      </c>
      <c r="M427" s="14">
        <v>514.29999999999995</v>
      </c>
      <c r="N427" s="13">
        <v>9490</v>
      </c>
      <c r="O427" s="13">
        <v>19</v>
      </c>
      <c r="P427" s="25">
        <v>946.5</v>
      </c>
      <c r="Q427" s="26">
        <v>18148</v>
      </c>
      <c r="R427" s="26">
        <v>4</v>
      </c>
      <c r="S427" s="27">
        <v>0</v>
      </c>
      <c r="T427" s="28">
        <v>0</v>
      </c>
      <c r="U427" s="28">
        <v>0</v>
      </c>
      <c r="V427" s="12">
        <v>1592.2</v>
      </c>
      <c r="W427" s="11">
        <v>29418</v>
      </c>
      <c r="X427" s="11">
        <v>227</v>
      </c>
    </row>
    <row r="428" spans="1:24" x14ac:dyDescent="0.35">
      <c r="A428" s="8">
        <v>2020</v>
      </c>
      <c r="B428" s="9">
        <v>6458</v>
      </c>
      <c r="C428" s="10" t="s">
        <v>968</v>
      </c>
      <c r="D428" s="8" t="s">
        <v>717</v>
      </c>
      <c r="E428" s="10" t="s">
        <v>718</v>
      </c>
      <c r="F428" s="8" t="s">
        <v>711</v>
      </c>
      <c r="G428" s="10" t="s">
        <v>70</v>
      </c>
      <c r="H428" s="10" t="s">
        <v>719</v>
      </c>
      <c r="I428" s="10" t="s">
        <v>36</v>
      </c>
      <c r="J428" s="12">
        <v>0</v>
      </c>
      <c r="K428" s="11">
        <v>0</v>
      </c>
      <c r="L428" s="11">
        <v>0</v>
      </c>
      <c r="M428" s="14">
        <v>13155.7</v>
      </c>
      <c r="N428" s="13">
        <v>271949</v>
      </c>
      <c r="O428" s="13">
        <v>24</v>
      </c>
      <c r="P428" s="25">
        <v>18171.3</v>
      </c>
      <c r="Q428" s="26">
        <v>363377</v>
      </c>
      <c r="R428" s="26">
        <v>4</v>
      </c>
      <c r="S428" s="27">
        <v>0</v>
      </c>
      <c r="T428" s="28">
        <v>0</v>
      </c>
      <c r="U428" s="28">
        <v>0</v>
      </c>
      <c r="V428" s="12">
        <v>31327</v>
      </c>
      <c r="W428" s="11">
        <v>635326</v>
      </c>
      <c r="X428" s="11">
        <v>28</v>
      </c>
    </row>
    <row r="429" spans="1:24" x14ac:dyDescent="0.35">
      <c r="A429" s="8">
        <v>2020</v>
      </c>
      <c r="B429" s="9">
        <v>6458</v>
      </c>
      <c r="C429" s="10" t="s">
        <v>968</v>
      </c>
      <c r="D429" s="8" t="s">
        <v>717</v>
      </c>
      <c r="E429" s="10" t="s">
        <v>718</v>
      </c>
      <c r="F429" s="8" t="s">
        <v>711</v>
      </c>
      <c r="G429" s="10" t="s">
        <v>56</v>
      </c>
      <c r="H429" s="10" t="s">
        <v>719</v>
      </c>
      <c r="I429" s="10" t="s">
        <v>45</v>
      </c>
      <c r="J429" s="12">
        <v>6354.8</v>
      </c>
      <c r="K429" s="11">
        <v>48671</v>
      </c>
      <c r="L429" s="11">
        <v>9509</v>
      </c>
      <c r="M429" s="14">
        <v>6679.8</v>
      </c>
      <c r="N429" s="13">
        <v>86464</v>
      </c>
      <c r="O429" s="13">
        <v>36</v>
      </c>
      <c r="P429" s="25">
        <v>5.9</v>
      </c>
      <c r="Q429" s="26">
        <v>92</v>
      </c>
      <c r="R429" s="26">
        <v>1</v>
      </c>
      <c r="S429" s="27">
        <v>0</v>
      </c>
      <c r="T429" s="28">
        <v>0</v>
      </c>
      <c r="U429" s="28">
        <v>0</v>
      </c>
      <c r="V429" s="12">
        <v>13040.5</v>
      </c>
      <c r="W429" s="11">
        <v>135227</v>
      </c>
      <c r="X429" s="11">
        <v>9546</v>
      </c>
    </row>
    <row r="430" spans="1:24" x14ac:dyDescent="0.35">
      <c r="A430" s="8">
        <v>2020</v>
      </c>
      <c r="B430" s="9">
        <v>6458</v>
      </c>
      <c r="C430" s="10" t="s">
        <v>968</v>
      </c>
      <c r="D430" s="8" t="s">
        <v>717</v>
      </c>
      <c r="E430" s="10" t="s">
        <v>718</v>
      </c>
      <c r="F430" s="8" t="s">
        <v>711</v>
      </c>
      <c r="G430" s="10" t="s">
        <v>143</v>
      </c>
      <c r="H430" s="10" t="s">
        <v>719</v>
      </c>
      <c r="I430" s="10" t="s">
        <v>45</v>
      </c>
      <c r="J430" s="12">
        <v>279195.90000000002</v>
      </c>
      <c r="K430" s="11">
        <v>5667472</v>
      </c>
      <c r="L430" s="11">
        <v>566137</v>
      </c>
      <c r="M430" s="14">
        <v>160863.4</v>
      </c>
      <c r="N430" s="13">
        <v>3492539</v>
      </c>
      <c r="O430" s="13">
        <v>53270</v>
      </c>
      <c r="P430" s="25">
        <v>129636.6</v>
      </c>
      <c r="Q430" s="26">
        <v>3381346</v>
      </c>
      <c r="R430" s="26">
        <v>297</v>
      </c>
      <c r="S430" s="27">
        <v>0</v>
      </c>
      <c r="T430" s="28">
        <v>0</v>
      </c>
      <c r="U430" s="28">
        <v>0</v>
      </c>
      <c r="V430" s="12">
        <v>569695.9</v>
      </c>
      <c r="W430" s="11">
        <v>12541357</v>
      </c>
      <c r="X430" s="11">
        <v>619704</v>
      </c>
    </row>
    <row r="431" spans="1:24" x14ac:dyDescent="0.35">
      <c r="A431" s="8">
        <v>2020</v>
      </c>
      <c r="B431" s="9">
        <v>6458</v>
      </c>
      <c r="C431" s="10" t="s">
        <v>968</v>
      </c>
      <c r="D431" s="8" t="s">
        <v>717</v>
      </c>
      <c r="E431" s="10" t="s">
        <v>718</v>
      </c>
      <c r="F431" s="8" t="s">
        <v>711</v>
      </c>
      <c r="G431" s="10" t="s">
        <v>197</v>
      </c>
      <c r="H431" s="10" t="s">
        <v>719</v>
      </c>
      <c r="I431" s="10" t="s">
        <v>45</v>
      </c>
      <c r="J431" s="12">
        <v>101368.5</v>
      </c>
      <c r="K431" s="11">
        <v>1585017</v>
      </c>
      <c r="L431" s="11">
        <v>129059</v>
      </c>
      <c r="M431" s="14">
        <v>41514.800000000003</v>
      </c>
      <c r="N431" s="13">
        <v>960076</v>
      </c>
      <c r="O431" s="13">
        <v>743</v>
      </c>
      <c r="P431" s="25">
        <v>76498.7</v>
      </c>
      <c r="Q431" s="26">
        <v>1654118</v>
      </c>
      <c r="R431" s="26">
        <v>114</v>
      </c>
      <c r="S431" s="27">
        <v>0</v>
      </c>
      <c r="T431" s="28">
        <v>0</v>
      </c>
      <c r="U431" s="28">
        <v>0</v>
      </c>
      <c r="V431" s="12">
        <v>219382</v>
      </c>
      <c r="W431" s="11">
        <v>4199211</v>
      </c>
      <c r="X431" s="11">
        <v>129916</v>
      </c>
    </row>
    <row r="432" spans="1:24" x14ac:dyDescent="0.35">
      <c r="A432" s="8">
        <v>2020</v>
      </c>
      <c r="B432" s="9">
        <v>6491</v>
      </c>
      <c r="C432" s="10" t="s">
        <v>969</v>
      </c>
      <c r="D432" s="8" t="s">
        <v>709</v>
      </c>
      <c r="E432" s="10" t="s">
        <v>710</v>
      </c>
      <c r="F432" s="8" t="s">
        <v>711</v>
      </c>
      <c r="G432" s="10" t="s">
        <v>27</v>
      </c>
      <c r="H432" s="10" t="s">
        <v>712</v>
      </c>
      <c r="I432" s="10" t="s">
        <v>30</v>
      </c>
      <c r="J432" s="12">
        <v>76004</v>
      </c>
      <c r="K432" s="11">
        <v>648951</v>
      </c>
      <c r="L432" s="11">
        <v>44679</v>
      </c>
      <c r="M432" s="14">
        <v>42343</v>
      </c>
      <c r="N432" s="13">
        <v>396030</v>
      </c>
      <c r="O432" s="13">
        <v>6486</v>
      </c>
      <c r="P432" s="25">
        <v>3064</v>
      </c>
      <c r="Q432" s="26">
        <v>36384</v>
      </c>
      <c r="R432" s="26">
        <v>3</v>
      </c>
      <c r="S432" s="27" t="s">
        <v>25</v>
      </c>
      <c r="T432" s="28" t="s">
        <v>25</v>
      </c>
      <c r="U432" s="28" t="s">
        <v>25</v>
      </c>
      <c r="V432" s="12">
        <v>121411</v>
      </c>
      <c r="W432" s="11">
        <v>1081365</v>
      </c>
      <c r="X432" s="11">
        <v>51168</v>
      </c>
    </row>
    <row r="433" spans="1:24" x14ac:dyDescent="0.35">
      <c r="A433" s="8">
        <v>2020</v>
      </c>
      <c r="B433" s="9">
        <v>6582</v>
      </c>
      <c r="C433" s="10" t="s">
        <v>970</v>
      </c>
      <c r="D433" s="8" t="s">
        <v>709</v>
      </c>
      <c r="E433" s="10" t="s">
        <v>710</v>
      </c>
      <c r="F433" s="8" t="s">
        <v>711</v>
      </c>
      <c r="G433" s="10" t="s">
        <v>116</v>
      </c>
      <c r="H433" s="10" t="s">
        <v>712</v>
      </c>
      <c r="I433" s="10" t="s">
        <v>75</v>
      </c>
      <c r="J433" s="12">
        <v>10028</v>
      </c>
      <c r="K433" s="11">
        <v>114988</v>
      </c>
      <c r="L433" s="11">
        <v>9474</v>
      </c>
      <c r="M433" s="14">
        <v>2038</v>
      </c>
      <c r="N433" s="13">
        <v>22544</v>
      </c>
      <c r="O433" s="13">
        <v>850</v>
      </c>
      <c r="P433" s="25">
        <v>7602</v>
      </c>
      <c r="Q433" s="26">
        <v>111580</v>
      </c>
      <c r="R433" s="26">
        <v>141</v>
      </c>
      <c r="S433" s="27">
        <v>0</v>
      </c>
      <c r="T433" s="28">
        <v>0</v>
      </c>
      <c r="U433" s="28">
        <v>0</v>
      </c>
      <c r="V433" s="12">
        <v>19668</v>
      </c>
      <c r="W433" s="11">
        <v>249112</v>
      </c>
      <c r="X433" s="11">
        <v>10465</v>
      </c>
    </row>
    <row r="434" spans="1:24" x14ac:dyDescent="0.35">
      <c r="A434" s="8">
        <v>2020</v>
      </c>
      <c r="B434" s="9">
        <v>6604</v>
      </c>
      <c r="C434" s="10" t="s">
        <v>228</v>
      </c>
      <c r="D434" s="8" t="s">
        <v>709</v>
      </c>
      <c r="E434" s="10" t="s">
        <v>710</v>
      </c>
      <c r="F434" s="8" t="s">
        <v>711</v>
      </c>
      <c r="G434" s="10" t="s">
        <v>157</v>
      </c>
      <c r="H434" s="10" t="s">
        <v>712</v>
      </c>
      <c r="I434" s="10" t="s">
        <v>158</v>
      </c>
      <c r="J434" s="12">
        <v>61091.9</v>
      </c>
      <c r="K434" s="11">
        <v>529314</v>
      </c>
      <c r="L434" s="11">
        <v>67807</v>
      </c>
      <c r="M434" s="14">
        <v>44293.9</v>
      </c>
      <c r="N434" s="13">
        <v>457862</v>
      </c>
      <c r="O434" s="13">
        <v>9000</v>
      </c>
      <c r="P434" s="25">
        <v>33857.199999999997</v>
      </c>
      <c r="Q434" s="26">
        <v>470160</v>
      </c>
      <c r="R434" s="26">
        <v>14</v>
      </c>
      <c r="S434" s="27">
        <v>0</v>
      </c>
      <c r="T434" s="28">
        <v>0</v>
      </c>
      <c r="U434" s="28">
        <v>0</v>
      </c>
      <c r="V434" s="12">
        <v>139243</v>
      </c>
      <c r="W434" s="11">
        <v>1457336</v>
      </c>
      <c r="X434" s="11">
        <v>76821</v>
      </c>
    </row>
    <row r="435" spans="1:24" x14ac:dyDescent="0.35">
      <c r="A435" s="8">
        <v>2020</v>
      </c>
      <c r="B435" s="9">
        <v>6608</v>
      </c>
      <c r="C435" s="10" t="s">
        <v>971</v>
      </c>
      <c r="D435" s="8" t="s">
        <v>709</v>
      </c>
      <c r="E435" s="10" t="s">
        <v>710</v>
      </c>
      <c r="F435" s="8" t="s">
        <v>711</v>
      </c>
      <c r="G435" s="10" t="s">
        <v>567</v>
      </c>
      <c r="H435" s="10" t="s">
        <v>714</v>
      </c>
      <c r="I435" s="10" t="s">
        <v>566</v>
      </c>
      <c r="J435" s="12">
        <v>48729</v>
      </c>
      <c r="K435" s="11">
        <v>449999</v>
      </c>
      <c r="L435" s="11">
        <v>28872</v>
      </c>
      <c r="M435" s="14">
        <v>15634</v>
      </c>
      <c r="N435" s="13">
        <v>129365</v>
      </c>
      <c r="O435" s="13">
        <v>4789</v>
      </c>
      <c r="P435" s="25">
        <v>1924</v>
      </c>
      <c r="Q435" s="26">
        <v>22863</v>
      </c>
      <c r="R435" s="26">
        <v>5</v>
      </c>
      <c r="S435" s="27">
        <v>0</v>
      </c>
      <c r="T435" s="28">
        <v>0</v>
      </c>
      <c r="U435" s="28">
        <v>0</v>
      </c>
      <c r="V435" s="12">
        <v>66287</v>
      </c>
      <c r="W435" s="11">
        <v>602227</v>
      </c>
      <c r="X435" s="11">
        <v>33666</v>
      </c>
    </row>
    <row r="436" spans="1:24" x14ac:dyDescent="0.35">
      <c r="A436" s="8">
        <v>2020</v>
      </c>
      <c r="B436" s="9">
        <v>6610</v>
      </c>
      <c r="C436" s="10" t="s">
        <v>972</v>
      </c>
      <c r="D436" s="8" t="s">
        <v>709</v>
      </c>
      <c r="E436" s="10" t="s">
        <v>710</v>
      </c>
      <c r="F436" s="8" t="s">
        <v>711</v>
      </c>
      <c r="G436" s="10" t="s">
        <v>157</v>
      </c>
      <c r="H436" s="10" t="s">
        <v>712</v>
      </c>
      <c r="I436" s="10" t="s">
        <v>158</v>
      </c>
      <c r="J436" s="12">
        <v>4143</v>
      </c>
      <c r="K436" s="11">
        <v>52232</v>
      </c>
      <c r="L436" s="11">
        <v>5005</v>
      </c>
      <c r="M436" s="14">
        <v>9886</v>
      </c>
      <c r="N436" s="13">
        <v>131984</v>
      </c>
      <c r="O436" s="13">
        <v>1070</v>
      </c>
      <c r="P436" s="25">
        <v>5546.9</v>
      </c>
      <c r="Q436" s="26">
        <v>73748</v>
      </c>
      <c r="R436" s="26">
        <v>1</v>
      </c>
      <c r="S436" s="27" t="s">
        <v>25</v>
      </c>
      <c r="T436" s="28" t="s">
        <v>25</v>
      </c>
      <c r="U436" s="28" t="s">
        <v>25</v>
      </c>
      <c r="V436" s="12">
        <v>19575.900000000001</v>
      </c>
      <c r="W436" s="11">
        <v>257964</v>
      </c>
      <c r="X436" s="11">
        <v>6076</v>
      </c>
    </row>
    <row r="437" spans="1:24" x14ac:dyDescent="0.35">
      <c r="A437" s="8">
        <v>2020</v>
      </c>
      <c r="B437" s="9">
        <v>6612</v>
      </c>
      <c r="C437" s="10" t="s">
        <v>973</v>
      </c>
      <c r="D437" s="8" t="s">
        <v>709</v>
      </c>
      <c r="E437" s="10" t="s">
        <v>710</v>
      </c>
      <c r="F437" s="8" t="s">
        <v>711</v>
      </c>
      <c r="G437" s="10" t="s">
        <v>27</v>
      </c>
      <c r="H437" s="10" t="s">
        <v>712</v>
      </c>
      <c r="I437" s="10" t="s">
        <v>566</v>
      </c>
      <c r="J437" s="12">
        <v>9896</v>
      </c>
      <c r="K437" s="11">
        <v>93050</v>
      </c>
      <c r="L437" s="11">
        <v>6721</v>
      </c>
      <c r="M437" s="14">
        <v>13833</v>
      </c>
      <c r="N437" s="13">
        <v>132952</v>
      </c>
      <c r="O437" s="13">
        <v>2011</v>
      </c>
      <c r="P437" s="25">
        <v>5277</v>
      </c>
      <c r="Q437" s="26">
        <v>79540</v>
      </c>
      <c r="R437" s="26">
        <v>7</v>
      </c>
      <c r="S437" s="27">
        <v>0</v>
      </c>
      <c r="T437" s="28">
        <v>0</v>
      </c>
      <c r="U437" s="28">
        <v>0</v>
      </c>
      <c r="V437" s="12">
        <v>29006</v>
      </c>
      <c r="W437" s="11">
        <v>305542</v>
      </c>
      <c r="X437" s="11">
        <v>8739</v>
      </c>
    </row>
    <row r="438" spans="1:24" x14ac:dyDescent="0.35">
      <c r="A438" s="8">
        <v>2020</v>
      </c>
      <c r="B438" s="9">
        <v>6616</v>
      </c>
      <c r="C438" s="10" t="s">
        <v>230</v>
      </c>
      <c r="D438" s="8" t="s">
        <v>709</v>
      </c>
      <c r="E438" s="10" t="s">
        <v>710</v>
      </c>
      <c r="F438" s="8" t="s">
        <v>711</v>
      </c>
      <c r="G438" s="10" t="s">
        <v>118</v>
      </c>
      <c r="H438" s="10" t="s">
        <v>712</v>
      </c>
      <c r="I438" s="10" t="s">
        <v>231</v>
      </c>
      <c r="J438" s="12">
        <v>29471</v>
      </c>
      <c r="K438" s="11">
        <v>257993</v>
      </c>
      <c r="L438" s="11">
        <v>23622</v>
      </c>
      <c r="M438" s="14">
        <v>34044</v>
      </c>
      <c r="N438" s="13">
        <v>317488</v>
      </c>
      <c r="O438" s="13">
        <v>5162</v>
      </c>
      <c r="P438" s="25" t="s">
        <v>25</v>
      </c>
      <c r="Q438" s="26" t="s">
        <v>25</v>
      </c>
      <c r="R438" s="26" t="s">
        <v>25</v>
      </c>
      <c r="S438" s="27" t="s">
        <v>25</v>
      </c>
      <c r="T438" s="28" t="s">
        <v>25</v>
      </c>
      <c r="U438" s="28" t="s">
        <v>25</v>
      </c>
      <c r="V438" s="12">
        <v>63515</v>
      </c>
      <c r="W438" s="11">
        <v>575481</v>
      </c>
      <c r="X438" s="11">
        <v>28784</v>
      </c>
    </row>
    <row r="439" spans="1:24" x14ac:dyDescent="0.35">
      <c r="A439" s="8">
        <v>2020</v>
      </c>
      <c r="B439" s="9">
        <v>6638</v>
      </c>
      <c r="C439" s="10" t="s">
        <v>974</v>
      </c>
      <c r="D439" s="8" t="s">
        <v>709</v>
      </c>
      <c r="E439" s="10" t="s">
        <v>710</v>
      </c>
      <c r="F439" s="8" t="s">
        <v>711</v>
      </c>
      <c r="G439" s="10" t="s">
        <v>157</v>
      </c>
      <c r="H439" s="10" t="s">
        <v>712</v>
      </c>
      <c r="I439" s="10" t="s">
        <v>158</v>
      </c>
      <c r="J439" s="12">
        <v>12946</v>
      </c>
      <c r="K439" s="11">
        <v>157437</v>
      </c>
      <c r="L439" s="11">
        <v>16694</v>
      </c>
      <c r="M439" s="14">
        <v>7144</v>
      </c>
      <c r="N439" s="13">
        <v>69724</v>
      </c>
      <c r="O439" s="13">
        <v>934</v>
      </c>
      <c r="P439" s="25" t="s">
        <v>25</v>
      </c>
      <c r="Q439" s="26" t="s">
        <v>25</v>
      </c>
      <c r="R439" s="26" t="s">
        <v>25</v>
      </c>
      <c r="S439" s="27" t="s">
        <v>25</v>
      </c>
      <c r="T439" s="28" t="s">
        <v>25</v>
      </c>
      <c r="U439" s="28" t="s">
        <v>25</v>
      </c>
      <c r="V439" s="12">
        <v>20090</v>
      </c>
      <c r="W439" s="11">
        <v>227161</v>
      </c>
      <c r="X439" s="11">
        <v>17628</v>
      </c>
    </row>
    <row r="440" spans="1:24" x14ac:dyDescent="0.35">
      <c r="A440" s="8">
        <v>2020</v>
      </c>
      <c r="B440" s="9">
        <v>6640</v>
      </c>
      <c r="C440" s="10" t="s">
        <v>232</v>
      </c>
      <c r="D440" s="8" t="s">
        <v>709</v>
      </c>
      <c r="E440" s="10" t="s">
        <v>710</v>
      </c>
      <c r="F440" s="8" t="s">
        <v>711</v>
      </c>
      <c r="G440" s="10" t="s">
        <v>87</v>
      </c>
      <c r="H440" s="10" t="s">
        <v>714</v>
      </c>
      <c r="I440" s="10" t="s">
        <v>108</v>
      </c>
      <c r="J440" s="12">
        <v>54758.5</v>
      </c>
      <c r="K440" s="11">
        <v>421471</v>
      </c>
      <c r="L440" s="11">
        <v>29261</v>
      </c>
      <c r="M440" s="14">
        <v>21329.8</v>
      </c>
      <c r="N440" s="13">
        <v>233867</v>
      </c>
      <c r="O440" s="13">
        <v>3966</v>
      </c>
      <c r="P440" s="25">
        <v>19589.8</v>
      </c>
      <c r="Q440" s="26">
        <v>301860</v>
      </c>
      <c r="R440" s="26">
        <v>7</v>
      </c>
      <c r="S440" s="27">
        <v>0</v>
      </c>
      <c r="T440" s="28">
        <v>0</v>
      </c>
      <c r="U440" s="28">
        <v>0</v>
      </c>
      <c r="V440" s="12">
        <v>95678.1</v>
      </c>
      <c r="W440" s="11">
        <v>957198</v>
      </c>
      <c r="X440" s="11">
        <v>33234</v>
      </c>
    </row>
    <row r="441" spans="1:24" x14ac:dyDescent="0.35">
      <c r="A441" s="8">
        <v>2020</v>
      </c>
      <c r="B441" s="9">
        <v>6641</v>
      </c>
      <c r="C441" s="10" t="s">
        <v>975</v>
      </c>
      <c r="D441" s="8" t="s">
        <v>709</v>
      </c>
      <c r="E441" s="10" t="s">
        <v>710</v>
      </c>
      <c r="F441" s="8" t="s">
        <v>711</v>
      </c>
      <c r="G441" s="10" t="s">
        <v>152</v>
      </c>
      <c r="H441" s="10" t="s">
        <v>714</v>
      </c>
      <c r="I441" s="10" t="s">
        <v>566</v>
      </c>
      <c r="J441" s="12">
        <v>64417</v>
      </c>
      <c r="K441" s="11">
        <v>558612</v>
      </c>
      <c r="L441" s="11">
        <v>39443</v>
      </c>
      <c r="M441" s="14">
        <v>38416</v>
      </c>
      <c r="N441" s="13">
        <v>291245</v>
      </c>
      <c r="O441" s="13">
        <v>9765</v>
      </c>
      <c r="P441" s="25">
        <v>10780</v>
      </c>
      <c r="Q441" s="26">
        <v>167875</v>
      </c>
      <c r="R441" s="26">
        <v>7</v>
      </c>
      <c r="S441" s="27">
        <v>0</v>
      </c>
      <c r="T441" s="28">
        <v>0</v>
      </c>
      <c r="U441" s="28">
        <v>0</v>
      </c>
      <c r="V441" s="12">
        <v>113613</v>
      </c>
      <c r="W441" s="11">
        <v>1017732</v>
      </c>
      <c r="X441" s="11">
        <v>49215</v>
      </c>
    </row>
    <row r="442" spans="1:24" x14ac:dyDescent="0.35">
      <c r="A442" s="8">
        <v>2020</v>
      </c>
      <c r="B442" s="9">
        <v>6707</v>
      </c>
      <c r="C442" s="10" t="s">
        <v>976</v>
      </c>
      <c r="D442" s="8" t="s">
        <v>709</v>
      </c>
      <c r="E442" s="10" t="s">
        <v>710</v>
      </c>
      <c r="F442" s="8" t="s">
        <v>711</v>
      </c>
      <c r="G442" s="10" t="s">
        <v>257</v>
      </c>
      <c r="H442" s="10" t="s">
        <v>712</v>
      </c>
      <c r="I442" s="10" t="s">
        <v>36</v>
      </c>
      <c r="J442" s="12">
        <v>7868</v>
      </c>
      <c r="K442" s="11">
        <v>76110</v>
      </c>
      <c r="L442" s="11">
        <v>7741</v>
      </c>
      <c r="M442" s="14">
        <v>5664</v>
      </c>
      <c r="N442" s="13">
        <v>56451</v>
      </c>
      <c r="O442" s="13">
        <v>1573</v>
      </c>
      <c r="P442" s="25">
        <v>15918</v>
      </c>
      <c r="Q442" s="26">
        <v>217080</v>
      </c>
      <c r="R442" s="26">
        <v>57</v>
      </c>
      <c r="S442" s="27" t="s">
        <v>25</v>
      </c>
      <c r="T442" s="28" t="s">
        <v>25</v>
      </c>
      <c r="U442" s="28" t="s">
        <v>25</v>
      </c>
      <c r="V442" s="12">
        <v>29450</v>
      </c>
      <c r="W442" s="11">
        <v>349641</v>
      </c>
      <c r="X442" s="11">
        <v>9371</v>
      </c>
    </row>
    <row r="443" spans="1:24" x14ac:dyDescent="0.35">
      <c r="A443" s="8">
        <v>2020</v>
      </c>
      <c r="B443" s="9">
        <v>6708</v>
      </c>
      <c r="C443" s="10" t="s">
        <v>977</v>
      </c>
      <c r="D443" s="8" t="s">
        <v>709</v>
      </c>
      <c r="E443" s="10" t="s">
        <v>710</v>
      </c>
      <c r="F443" s="8" t="s">
        <v>711</v>
      </c>
      <c r="G443" s="10" t="s">
        <v>79</v>
      </c>
      <c r="H443" s="10" t="s">
        <v>712</v>
      </c>
      <c r="I443" s="10" t="s">
        <v>309</v>
      </c>
      <c r="J443" s="12">
        <v>21617</v>
      </c>
      <c r="K443" s="11">
        <v>205366</v>
      </c>
      <c r="L443" s="11">
        <v>16621</v>
      </c>
      <c r="M443" s="14">
        <v>10785</v>
      </c>
      <c r="N443" s="13">
        <v>105691</v>
      </c>
      <c r="O443" s="13">
        <v>4157</v>
      </c>
      <c r="P443" s="25">
        <v>26642</v>
      </c>
      <c r="Q443" s="26">
        <v>304264</v>
      </c>
      <c r="R443" s="26">
        <v>274</v>
      </c>
      <c r="S443" s="27" t="s">
        <v>25</v>
      </c>
      <c r="T443" s="28" t="s">
        <v>25</v>
      </c>
      <c r="U443" s="28" t="s">
        <v>25</v>
      </c>
      <c r="V443" s="12">
        <v>59044</v>
      </c>
      <c r="W443" s="11">
        <v>615321</v>
      </c>
      <c r="X443" s="11">
        <v>21052</v>
      </c>
    </row>
    <row r="444" spans="1:24" x14ac:dyDescent="0.35">
      <c r="A444" s="8">
        <v>2020</v>
      </c>
      <c r="B444" s="9">
        <v>6709</v>
      </c>
      <c r="C444" s="10" t="s">
        <v>978</v>
      </c>
      <c r="D444" s="8" t="s">
        <v>709</v>
      </c>
      <c r="E444" s="10" t="s">
        <v>710</v>
      </c>
      <c r="F444" s="8" t="s">
        <v>711</v>
      </c>
      <c r="G444" s="10" t="s">
        <v>24</v>
      </c>
      <c r="H444" s="10" t="s">
        <v>712</v>
      </c>
      <c r="I444" s="10" t="s">
        <v>88</v>
      </c>
      <c r="J444" s="12">
        <v>20739</v>
      </c>
      <c r="K444" s="11">
        <v>162124</v>
      </c>
      <c r="L444" s="11">
        <v>13578</v>
      </c>
      <c r="M444" s="14">
        <v>14135</v>
      </c>
      <c r="N444" s="13">
        <v>117630</v>
      </c>
      <c r="O444" s="13">
        <v>1619</v>
      </c>
      <c r="P444" s="25" t="s">
        <v>25</v>
      </c>
      <c r="Q444" s="26" t="s">
        <v>25</v>
      </c>
      <c r="R444" s="26" t="s">
        <v>25</v>
      </c>
      <c r="S444" s="27" t="s">
        <v>25</v>
      </c>
      <c r="T444" s="28" t="s">
        <v>25</v>
      </c>
      <c r="U444" s="28" t="s">
        <v>25</v>
      </c>
      <c r="V444" s="12">
        <v>34874</v>
      </c>
      <c r="W444" s="11">
        <v>279754</v>
      </c>
      <c r="X444" s="11">
        <v>15197</v>
      </c>
    </row>
    <row r="445" spans="1:24" x14ac:dyDescent="0.35">
      <c r="A445" s="8">
        <v>2020</v>
      </c>
      <c r="B445" s="9">
        <v>6716</v>
      </c>
      <c r="C445" s="10" t="s">
        <v>979</v>
      </c>
      <c r="D445" s="8" t="s">
        <v>709</v>
      </c>
      <c r="E445" s="10" t="s">
        <v>710</v>
      </c>
      <c r="F445" s="8" t="s">
        <v>711</v>
      </c>
      <c r="G445" s="10" t="s">
        <v>74</v>
      </c>
      <c r="H445" s="10" t="s">
        <v>773</v>
      </c>
      <c r="I445" s="10" t="s">
        <v>75</v>
      </c>
      <c r="J445" s="12">
        <v>35528</v>
      </c>
      <c r="K445" s="11">
        <v>367613</v>
      </c>
      <c r="L445" s="11">
        <v>25881</v>
      </c>
      <c r="M445" s="14">
        <v>28643</v>
      </c>
      <c r="N445" s="13">
        <v>382858</v>
      </c>
      <c r="O445" s="13">
        <v>1923</v>
      </c>
      <c r="P445" s="25">
        <v>18492</v>
      </c>
      <c r="Q445" s="26">
        <v>287840</v>
      </c>
      <c r="R445" s="26">
        <v>358</v>
      </c>
      <c r="S445" s="27" t="s">
        <v>25</v>
      </c>
      <c r="T445" s="28" t="s">
        <v>25</v>
      </c>
      <c r="U445" s="28" t="s">
        <v>25</v>
      </c>
      <c r="V445" s="12">
        <v>82663</v>
      </c>
      <c r="W445" s="11">
        <v>1038311</v>
      </c>
      <c r="X445" s="11">
        <v>28162</v>
      </c>
    </row>
    <row r="446" spans="1:24" x14ac:dyDescent="0.35">
      <c r="A446" s="8">
        <v>2020</v>
      </c>
      <c r="B446" s="9">
        <v>6717</v>
      </c>
      <c r="C446" s="10" t="s">
        <v>980</v>
      </c>
      <c r="D446" s="8" t="s">
        <v>709</v>
      </c>
      <c r="E446" s="10" t="s">
        <v>710</v>
      </c>
      <c r="F446" s="8" t="s">
        <v>711</v>
      </c>
      <c r="G446" s="10" t="s">
        <v>27</v>
      </c>
      <c r="H446" s="10" t="s">
        <v>714</v>
      </c>
      <c r="I446" s="10" t="s">
        <v>566</v>
      </c>
      <c r="J446" s="12">
        <v>9177</v>
      </c>
      <c r="K446" s="11">
        <v>74351</v>
      </c>
      <c r="L446" s="11">
        <v>5856</v>
      </c>
      <c r="M446" s="14">
        <v>14469</v>
      </c>
      <c r="N446" s="13">
        <v>148441</v>
      </c>
      <c r="O446" s="13">
        <v>1921</v>
      </c>
      <c r="P446" s="25">
        <v>2807</v>
      </c>
      <c r="Q446" s="26">
        <v>42382</v>
      </c>
      <c r="R446" s="26">
        <v>3</v>
      </c>
      <c r="S446" s="27">
        <v>0</v>
      </c>
      <c r="T446" s="28">
        <v>0</v>
      </c>
      <c r="U446" s="28">
        <v>0</v>
      </c>
      <c r="V446" s="12">
        <v>26453</v>
      </c>
      <c r="W446" s="11">
        <v>265174</v>
      </c>
      <c r="X446" s="11">
        <v>7780</v>
      </c>
    </row>
    <row r="447" spans="1:24" x14ac:dyDescent="0.35">
      <c r="A447" s="8">
        <v>2020</v>
      </c>
      <c r="B447" s="9">
        <v>6718</v>
      </c>
      <c r="C447" s="10" t="s">
        <v>981</v>
      </c>
      <c r="D447" s="8" t="s">
        <v>709</v>
      </c>
      <c r="E447" s="10" t="s">
        <v>710</v>
      </c>
      <c r="F447" s="8" t="s">
        <v>711</v>
      </c>
      <c r="G447" s="10" t="s">
        <v>79</v>
      </c>
      <c r="H447" s="10" t="s">
        <v>712</v>
      </c>
      <c r="I447" s="10" t="s">
        <v>566</v>
      </c>
      <c r="J447" s="12">
        <v>5877</v>
      </c>
      <c r="K447" s="11">
        <v>49632</v>
      </c>
      <c r="L447" s="11">
        <v>4184</v>
      </c>
      <c r="M447" s="14">
        <v>5019</v>
      </c>
      <c r="N447" s="13">
        <v>42859</v>
      </c>
      <c r="O447" s="13">
        <v>1153</v>
      </c>
      <c r="P447" s="25">
        <v>3123</v>
      </c>
      <c r="Q447" s="26">
        <v>57198</v>
      </c>
      <c r="R447" s="26">
        <v>3</v>
      </c>
      <c r="S447" s="27">
        <v>0</v>
      </c>
      <c r="T447" s="28">
        <v>0</v>
      </c>
      <c r="U447" s="28">
        <v>0</v>
      </c>
      <c r="V447" s="12">
        <v>14019</v>
      </c>
      <c r="W447" s="11">
        <v>149689</v>
      </c>
      <c r="X447" s="11">
        <v>5340</v>
      </c>
    </row>
    <row r="448" spans="1:24" x14ac:dyDescent="0.35">
      <c r="A448" s="8">
        <v>2020</v>
      </c>
      <c r="B448" s="9">
        <v>6775</v>
      </c>
      <c r="C448" s="10" t="s">
        <v>982</v>
      </c>
      <c r="D448" s="8" t="s">
        <v>709</v>
      </c>
      <c r="E448" s="10" t="s">
        <v>710</v>
      </c>
      <c r="F448" s="8" t="s">
        <v>711</v>
      </c>
      <c r="G448" s="10" t="s">
        <v>122</v>
      </c>
      <c r="H448" s="10" t="s">
        <v>712</v>
      </c>
      <c r="I448" s="10" t="s">
        <v>123</v>
      </c>
      <c r="J448" s="12">
        <v>15800</v>
      </c>
      <c r="K448" s="11">
        <v>125803</v>
      </c>
      <c r="L448" s="11">
        <v>13222</v>
      </c>
      <c r="M448" s="14">
        <v>15393</v>
      </c>
      <c r="N448" s="13">
        <v>123046</v>
      </c>
      <c r="O448" s="13">
        <v>1947</v>
      </c>
      <c r="P448" s="25" t="s">
        <v>25</v>
      </c>
      <c r="Q448" s="26" t="s">
        <v>25</v>
      </c>
      <c r="R448" s="26" t="s">
        <v>25</v>
      </c>
      <c r="S448" s="27" t="s">
        <v>25</v>
      </c>
      <c r="T448" s="28" t="s">
        <v>25</v>
      </c>
      <c r="U448" s="28" t="s">
        <v>25</v>
      </c>
      <c r="V448" s="12">
        <v>31193</v>
      </c>
      <c r="W448" s="11">
        <v>248849</v>
      </c>
      <c r="X448" s="11">
        <v>15169</v>
      </c>
    </row>
    <row r="449" spans="1:24" x14ac:dyDescent="0.35">
      <c r="A449" s="8">
        <v>2020</v>
      </c>
      <c r="B449" s="9">
        <v>6779</v>
      </c>
      <c r="C449" s="10" t="s">
        <v>233</v>
      </c>
      <c r="D449" s="8" t="s">
        <v>709</v>
      </c>
      <c r="E449" s="10" t="s">
        <v>710</v>
      </c>
      <c r="F449" s="8" t="s">
        <v>711</v>
      </c>
      <c r="G449" s="10" t="s">
        <v>114</v>
      </c>
      <c r="H449" s="10" t="s">
        <v>712</v>
      </c>
      <c r="I449" s="10" t="s">
        <v>54</v>
      </c>
      <c r="J449" s="12">
        <v>15484.3</v>
      </c>
      <c r="K449" s="11">
        <v>143655</v>
      </c>
      <c r="L449" s="11">
        <v>13140</v>
      </c>
      <c r="M449" s="14">
        <v>5598.6</v>
      </c>
      <c r="N449" s="13">
        <v>55089</v>
      </c>
      <c r="O449" s="13">
        <v>1881</v>
      </c>
      <c r="P449" s="25">
        <v>21906.2</v>
      </c>
      <c r="Q449" s="26">
        <v>272678</v>
      </c>
      <c r="R449" s="26">
        <v>544</v>
      </c>
      <c r="S449" s="27">
        <v>0</v>
      </c>
      <c r="T449" s="28">
        <v>0</v>
      </c>
      <c r="U449" s="28">
        <v>0</v>
      </c>
      <c r="V449" s="12">
        <v>42989.1</v>
      </c>
      <c r="W449" s="11">
        <v>471422</v>
      </c>
      <c r="X449" s="11">
        <v>15565</v>
      </c>
    </row>
    <row r="450" spans="1:24" x14ac:dyDescent="0.35">
      <c r="A450" s="8">
        <v>2020</v>
      </c>
      <c r="B450" s="9">
        <v>6782</v>
      </c>
      <c r="C450" s="10" t="s">
        <v>234</v>
      </c>
      <c r="D450" s="8" t="s">
        <v>709</v>
      </c>
      <c r="E450" s="10" t="s">
        <v>710</v>
      </c>
      <c r="F450" s="8" t="s">
        <v>711</v>
      </c>
      <c r="G450" s="10" t="s">
        <v>40</v>
      </c>
      <c r="H450" s="10" t="s">
        <v>714</v>
      </c>
      <c r="I450" s="10" t="s">
        <v>36</v>
      </c>
      <c r="J450" s="12">
        <v>10.9</v>
      </c>
      <c r="K450" s="11">
        <v>75</v>
      </c>
      <c r="L450" s="11">
        <v>6</v>
      </c>
      <c r="M450" s="14" t="s">
        <v>25</v>
      </c>
      <c r="N450" s="13" t="s">
        <v>25</v>
      </c>
      <c r="O450" s="13" t="s">
        <v>25</v>
      </c>
      <c r="P450" s="25" t="s">
        <v>25</v>
      </c>
      <c r="Q450" s="26" t="s">
        <v>25</v>
      </c>
      <c r="R450" s="26" t="s">
        <v>25</v>
      </c>
      <c r="S450" s="27" t="s">
        <v>25</v>
      </c>
      <c r="T450" s="28" t="s">
        <v>25</v>
      </c>
      <c r="U450" s="28" t="s">
        <v>25</v>
      </c>
      <c r="V450" s="12">
        <v>10.9</v>
      </c>
      <c r="W450" s="11">
        <v>75</v>
      </c>
      <c r="X450" s="11">
        <v>6</v>
      </c>
    </row>
    <row r="451" spans="1:24" x14ac:dyDescent="0.35">
      <c r="A451" s="8">
        <v>2020</v>
      </c>
      <c r="B451" s="9">
        <v>6782</v>
      </c>
      <c r="C451" s="10" t="s">
        <v>234</v>
      </c>
      <c r="D451" s="8" t="s">
        <v>709</v>
      </c>
      <c r="E451" s="10" t="s">
        <v>710</v>
      </c>
      <c r="F451" s="8" t="s">
        <v>711</v>
      </c>
      <c r="G451" s="10" t="s">
        <v>35</v>
      </c>
      <c r="H451" s="10" t="s">
        <v>714</v>
      </c>
      <c r="I451" s="10" t="s">
        <v>36</v>
      </c>
      <c r="J451" s="12">
        <v>25941.8</v>
      </c>
      <c r="K451" s="11">
        <v>191490</v>
      </c>
      <c r="L451" s="11">
        <v>17760</v>
      </c>
      <c r="M451" s="14">
        <v>15468.9</v>
      </c>
      <c r="N451" s="13">
        <v>139455</v>
      </c>
      <c r="O451" s="13">
        <v>3248</v>
      </c>
      <c r="P451" s="25">
        <v>12229.3</v>
      </c>
      <c r="Q451" s="26">
        <v>147840</v>
      </c>
      <c r="R451" s="26">
        <v>31</v>
      </c>
      <c r="S451" s="27" t="s">
        <v>25</v>
      </c>
      <c r="T451" s="28" t="s">
        <v>25</v>
      </c>
      <c r="U451" s="28" t="s">
        <v>25</v>
      </c>
      <c r="V451" s="12">
        <v>53640</v>
      </c>
      <c r="W451" s="11">
        <v>478785</v>
      </c>
      <c r="X451" s="11">
        <v>21039</v>
      </c>
    </row>
    <row r="452" spans="1:24" x14ac:dyDescent="0.35">
      <c r="A452" s="8">
        <v>2020</v>
      </c>
      <c r="B452" s="9">
        <v>6784</v>
      </c>
      <c r="C452" s="10" t="s">
        <v>235</v>
      </c>
      <c r="D452" s="8" t="s">
        <v>709</v>
      </c>
      <c r="E452" s="10" t="s">
        <v>710</v>
      </c>
      <c r="F452" s="8" t="s">
        <v>711</v>
      </c>
      <c r="G452" s="10" t="s">
        <v>87</v>
      </c>
      <c r="H452" s="10" t="s">
        <v>714</v>
      </c>
      <c r="I452" s="10" t="s">
        <v>108</v>
      </c>
      <c r="J452" s="12">
        <v>39696.6</v>
      </c>
      <c r="K452" s="11">
        <v>317738</v>
      </c>
      <c r="L452" s="11">
        <v>34599</v>
      </c>
      <c r="M452" s="14">
        <v>9787.9</v>
      </c>
      <c r="N452" s="13">
        <v>97168</v>
      </c>
      <c r="O452" s="13">
        <v>3315</v>
      </c>
      <c r="P452" s="25">
        <v>6022.5</v>
      </c>
      <c r="Q452" s="26">
        <v>99007</v>
      </c>
      <c r="R452" s="26">
        <v>5</v>
      </c>
      <c r="S452" s="27" t="s">
        <v>25</v>
      </c>
      <c r="T452" s="28" t="s">
        <v>25</v>
      </c>
      <c r="U452" s="28" t="s">
        <v>25</v>
      </c>
      <c r="V452" s="12">
        <v>55507</v>
      </c>
      <c r="W452" s="11">
        <v>513913</v>
      </c>
      <c r="X452" s="11">
        <v>37919</v>
      </c>
    </row>
    <row r="453" spans="1:24" x14ac:dyDescent="0.35">
      <c r="A453" s="8">
        <v>2020</v>
      </c>
      <c r="B453" s="9">
        <v>6784</v>
      </c>
      <c r="C453" s="10" t="s">
        <v>235</v>
      </c>
      <c r="D453" s="8" t="s">
        <v>709</v>
      </c>
      <c r="E453" s="10" t="s">
        <v>710</v>
      </c>
      <c r="F453" s="8" t="s">
        <v>711</v>
      </c>
      <c r="G453" s="10" t="s">
        <v>567</v>
      </c>
      <c r="H453" s="10" t="s">
        <v>714</v>
      </c>
      <c r="I453" s="10" t="s">
        <v>108</v>
      </c>
      <c r="J453" s="12">
        <v>1100.2</v>
      </c>
      <c r="K453" s="11">
        <v>8712</v>
      </c>
      <c r="L453" s="11">
        <v>966</v>
      </c>
      <c r="M453" s="14">
        <v>62.2</v>
      </c>
      <c r="N453" s="13">
        <v>442</v>
      </c>
      <c r="O453" s="13">
        <v>63</v>
      </c>
      <c r="P453" s="25" t="s">
        <v>25</v>
      </c>
      <c r="Q453" s="26" t="s">
        <v>25</v>
      </c>
      <c r="R453" s="26" t="s">
        <v>25</v>
      </c>
      <c r="S453" s="27" t="s">
        <v>25</v>
      </c>
      <c r="T453" s="28" t="s">
        <v>25</v>
      </c>
      <c r="U453" s="28" t="s">
        <v>25</v>
      </c>
      <c r="V453" s="12">
        <v>1162.4000000000001</v>
      </c>
      <c r="W453" s="11">
        <v>9154</v>
      </c>
      <c r="X453" s="11">
        <v>1029</v>
      </c>
    </row>
    <row r="454" spans="1:24" x14ac:dyDescent="0.35">
      <c r="A454" s="8">
        <v>2020</v>
      </c>
      <c r="B454" s="9">
        <v>6840</v>
      </c>
      <c r="C454" s="10" t="s">
        <v>983</v>
      </c>
      <c r="D454" s="8" t="s">
        <v>709</v>
      </c>
      <c r="E454" s="10" t="s">
        <v>710</v>
      </c>
      <c r="F454" s="8" t="s">
        <v>711</v>
      </c>
      <c r="G454" s="10" t="s">
        <v>79</v>
      </c>
      <c r="H454" s="10" t="s">
        <v>712</v>
      </c>
      <c r="I454" s="10" t="s">
        <v>566</v>
      </c>
      <c r="J454" s="12">
        <v>1649</v>
      </c>
      <c r="K454" s="11">
        <v>14080</v>
      </c>
      <c r="L454" s="11">
        <v>1222</v>
      </c>
      <c r="M454" s="14">
        <v>2123</v>
      </c>
      <c r="N454" s="13">
        <v>19171</v>
      </c>
      <c r="O454" s="13">
        <v>409</v>
      </c>
      <c r="P454" s="25">
        <v>1080</v>
      </c>
      <c r="Q454" s="26">
        <v>14723</v>
      </c>
      <c r="R454" s="26">
        <v>1</v>
      </c>
      <c r="S454" s="27">
        <v>0</v>
      </c>
      <c r="T454" s="28">
        <v>0</v>
      </c>
      <c r="U454" s="28">
        <v>0</v>
      </c>
      <c r="V454" s="12">
        <v>4852</v>
      </c>
      <c r="W454" s="11">
        <v>47974</v>
      </c>
      <c r="X454" s="11">
        <v>1632</v>
      </c>
    </row>
    <row r="455" spans="1:24" x14ac:dyDescent="0.35">
      <c r="A455" s="8">
        <v>2020</v>
      </c>
      <c r="B455" s="9">
        <v>6894</v>
      </c>
      <c r="C455" s="10" t="s">
        <v>984</v>
      </c>
      <c r="D455" s="8" t="s">
        <v>709</v>
      </c>
      <c r="E455" s="10" t="s">
        <v>710</v>
      </c>
      <c r="F455" s="8" t="s">
        <v>711</v>
      </c>
      <c r="G455" s="10" t="s">
        <v>24</v>
      </c>
      <c r="H455" s="10" t="s">
        <v>712</v>
      </c>
      <c r="I455" s="10" t="s">
        <v>88</v>
      </c>
      <c r="J455" s="12">
        <v>8049</v>
      </c>
      <c r="K455" s="11">
        <v>71994</v>
      </c>
      <c r="L455" s="11">
        <v>5554</v>
      </c>
      <c r="M455" s="14">
        <v>10558</v>
      </c>
      <c r="N455" s="13">
        <v>91065</v>
      </c>
      <c r="O455" s="13">
        <v>1148</v>
      </c>
      <c r="P455" s="25">
        <v>4322</v>
      </c>
      <c r="Q455" s="26">
        <v>52096</v>
      </c>
      <c r="R455" s="26">
        <v>20</v>
      </c>
      <c r="S455" s="27" t="s">
        <v>25</v>
      </c>
      <c r="T455" s="28" t="s">
        <v>25</v>
      </c>
      <c r="U455" s="28" t="s">
        <v>25</v>
      </c>
      <c r="V455" s="12">
        <v>22929</v>
      </c>
      <c r="W455" s="11">
        <v>215155</v>
      </c>
      <c r="X455" s="11">
        <v>6722</v>
      </c>
    </row>
    <row r="456" spans="1:24" x14ac:dyDescent="0.35">
      <c r="A456" s="8">
        <v>2020</v>
      </c>
      <c r="B456" s="9">
        <v>6909</v>
      </c>
      <c r="C456" s="10" t="s">
        <v>236</v>
      </c>
      <c r="D456" s="8" t="s">
        <v>709</v>
      </c>
      <c r="E456" s="10" t="s">
        <v>710</v>
      </c>
      <c r="F456" s="8" t="s">
        <v>711</v>
      </c>
      <c r="G456" s="10" t="s">
        <v>118</v>
      </c>
      <c r="H456" s="10" t="s">
        <v>712</v>
      </c>
      <c r="I456" s="10" t="s">
        <v>237</v>
      </c>
      <c r="J456" s="12">
        <v>110697</v>
      </c>
      <c r="K456" s="11">
        <v>850316</v>
      </c>
      <c r="L456" s="11">
        <v>88391</v>
      </c>
      <c r="M456" s="14">
        <v>110985.1</v>
      </c>
      <c r="N456" s="13">
        <v>772089</v>
      </c>
      <c r="O456" s="13">
        <v>11264</v>
      </c>
      <c r="P456" s="25">
        <v>15954.1</v>
      </c>
      <c r="Q456" s="26">
        <v>168165</v>
      </c>
      <c r="R456" s="26">
        <v>10</v>
      </c>
      <c r="S456" s="27" t="s">
        <v>25</v>
      </c>
      <c r="T456" s="28" t="s">
        <v>25</v>
      </c>
      <c r="U456" s="28" t="s">
        <v>25</v>
      </c>
      <c r="V456" s="12">
        <v>237636.2</v>
      </c>
      <c r="W456" s="11">
        <v>1790570</v>
      </c>
      <c r="X456" s="11">
        <v>99665</v>
      </c>
    </row>
    <row r="457" spans="1:24" x14ac:dyDescent="0.35">
      <c r="A457" s="8">
        <v>2020</v>
      </c>
      <c r="B457" s="9">
        <v>6923</v>
      </c>
      <c r="C457" s="10" t="s">
        <v>985</v>
      </c>
      <c r="D457" s="8" t="s">
        <v>709</v>
      </c>
      <c r="E457" s="10" t="s">
        <v>710</v>
      </c>
      <c r="F457" s="8" t="s">
        <v>711</v>
      </c>
      <c r="G457" s="10" t="s">
        <v>567</v>
      </c>
      <c r="H457" s="10" t="s">
        <v>712</v>
      </c>
      <c r="I457" s="10" t="s">
        <v>566</v>
      </c>
      <c r="J457" s="12">
        <v>24751</v>
      </c>
      <c r="K457" s="11">
        <v>245844</v>
      </c>
      <c r="L457" s="11">
        <v>19227</v>
      </c>
      <c r="M457" s="14">
        <v>25596</v>
      </c>
      <c r="N457" s="13">
        <v>278338</v>
      </c>
      <c r="O457" s="13">
        <v>3145</v>
      </c>
      <c r="P457" s="25">
        <v>10910</v>
      </c>
      <c r="Q457" s="26">
        <v>212952</v>
      </c>
      <c r="R457" s="26">
        <v>10</v>
      </c>
      <c r="S457" s="27">
        <v>0</v>
      </c>
      <c r="T457" s="28">
        <v>0</v>
      </c>
      <c r="U457" s="28">
        <v>0</v>
      </c>
      <c r="V457" s="12">
        <v>61257</v>
      </c>
      <c r="W457" s="11">
        <v>737134</v>
      </c>
      <c r="X457" s="11">
        <v>22382</v>
      </c>
    </row>
    <row r="458" spans="1:24" x14ac:dyDescent="0.35">
      <c r="A458" s="8">
        <v>2020</v>
      </c>
      <c r="B458" s="9">
        <v>6941</v>
      </c>
      <c r="C458" s="10" t="s">
        <v>986</v>
      </c>
      <c r="D458" s="8" t="s">
        <v>709</v>
      </c>
      <c r="E458" s="10" t="s">
        <v>710</v>
      </c>
      <c r="F458" s="8" t="s">
        <v>711</v>
      </c>
      <c r="G458" s="10" t="s">
        <v>301</v>
      </c>
      <c r="H458" s="10" t="s">
        <v>712</v>
      </c>
      <c r="I458" s="10" t="s">
        <v>54</v>
      </c>
      <c r="J458" s="12">
        <v>11000</v>
      </c>
      <c r="K458" s="11">
        <v>83956</v>
      </c>
      <c r="L458" s="11">
        <v>10140</v>
      </c>
      <c r="M458" s="14">
        <v>7400</v>
      </c>
      <c r="N458" s="13">
        <v>91945</v>
      </c>
      <c r="O458" s="13">
        <v>1018</v>
      </c>
      <c r="P458" s="25">
        <v>10000</v>
      </c>
      <c r="Q458" s="26">
        <v>127920</v>
      </c>
      <c r="R458" s="26">
        <v>415</v>
      </c>
      <c r="S458" s="27">
        <v>0</v>
      </c>
      <c r="T458" s="28">
        <v>0</v>
      </c>
      <c r="U458" s="28">
        <v>0</v>
      </c>
      <c r="V458" s="12">
        <v>28400</v>
      </c>
      <c r="W458" s="11">
        <v>303821</v>
      </c>
      <c r="X458" s="11">
        <v>11573</v>
      </c>
    </row>
    <row r="459" spans="1:24" x14ac:dyDescent="0.35">
      <c r="A459" s="8">
        <v>2020</v>
      </c>
      <c r="B459" s="9">
        <v>6957</v>
      </c>
      <c r="C459" s="10" t="s">
        <v>987</v>
      </c>
      <c r="D459" s="8" t="s">
        <v>709</v>
      </c>
      <c r="E459" s="10" t="s">
        <v>710</v>
      </c>
      <c r="F459" s="8" t="s">
        <v>711</v>
      </c>
      <c r="G459" s="10" t="s">
        <v>48</v>
      </c>
      <c r="H459" s="10" t="s">
        <v>714</v>
      </c>
      <c r="I459" s="10" t="s">
        <v>92</v>
      </c>
      <c r="J459" s="12">
        <v>2323.6999999999998</v>
      </c>
      <c r="K459" s="11">
        <v>21380</v>
      </c>
      <c r="L459" s="11">
        <v>1186</v>
      </c>
      <c r="M459" s="14">
        <v>1423.5</v>
      </c>
      <c r="N459" s="13">
        <v>14954</v>
      </c>
      <c r="O459" s="13">
        <v>335</v>
      </c>
      <c r="P459" s="25" t="s">
        <v>25</v>
      </c>
      <c r="Q459" s="26" t="s">
        <v>25</v>
      </c>
      <c r="R459" s="26" t="s">
        <v>25</v>
      </c>
      <c r="S459" s="27" t="s">
        <v>25</v>
      </c>
      <c r="T459" s="28" t="s">
        <v>25</v>
      </c>
      <c r="U459" s="28" t="s">
        <v>25</v>
      </c>
      <c r="V459" s="12">
        <v>3747.2</v>
      </c>
      <c r="W459" s="11">
        <v>36334</v>
      </c>
      <c r="X459" s="11">
        <v>1521</v>
      </c>
    </row>
    <row r="460" spans="1:24" x14ac:dyDescent="0.35">
      <c r="A460" s="8">
        <v>2020</v>
      </c>
      <c r="B460" s="9">
        <v>6957</v>
      </c>
      <c r="C460" s="10" t="s">
        <v>987</v>
      </c>
      <c r="D460" s="8" t="s">
        <v>709</v>
      </c>
      <c r="E460" s="10" t="s">
        <v>710</v>
      </c>
      <c r="F460" s="8" t="s">
        <v>711</v>
      </c>
      <c r="G460" s="10" t="s">
        <v>325</v>
      </c>
      <c r="H460" s="10" t="s">
        <v>714</v>
      </c>
      <c r="I460" s="10" t="s">
        <v>99</v>
      </c>
      <c r="J460" s="12">
        <v>11538.8</v>
      </c>
      <c r="K460" s="11">
        <v>111962</v>
      </c>
      <c r="L460" s="11">
        <v>10620</v>
      </c>
      <c r="M460" s="14">
        <v>8666.4</v>
      </c>
      <c r="N460" s="13">
        <v>94986</v>
      </c>
      <c r="O460" s="13">
        <v>2332</v>
      </c>
      <c r="P460" s="25">
        <v>1060</v>
      </c>
      <c r="Q460" s="26">
        <v>15989</v>
      </c>
      <c r="R460" s="26">
        <v>1</v>
      </c>
      <c r="S460" s="27" t="s">
        <v>25</v>
      </c>
      <c r="T460" s="28" t="s">
        <v>25</v>
      </c>
      <c r="U460" s="28" t="s">
        <v>25</v>
      </c>
      <c r="V460" s="12">
        <v>21265.200000000001</v>
      </c>
      <c r="W460" s="11">
        <v>222937</v>
      </c>
      <c r="X460" s="11">
        <v>12953</v>
      </c>
    </row>
    <row r="461" spans="1:24" x14ac:dyDescent="0.35">
      <c r="A461" s="8">
        <v>2020</v>
      </c>
      <c r="B461" s="9">
        <v>6958</v>
      </c>
      <c r="C461" s="10" t="s">
        <v>988</v>
      </c>
      <c r="D461" s="8" t="s">
        <v>709</v>
      </c>
      <c r="E461" s="10" t="s">
        <v>710</v>
      </c>
      <c r="F461" s="8" t="s">
        <v>711</v>
      </c>
      <c r="G461" s="10" t="s">
        <v>59</v>
      </c>
      <c r="H461" s="10" t="s">
        <v>712</v>
      </c>
      <c r="I461" s="10" t="s">
        <v>60</v>
      </c>
      <c r="J461" s="12">
        <v>94723</v>
      </c>
      <c r="K461" s="11">
        <v>926412</v>
      </c>
      <c r="L461" s="11">
        <v>65672</v>
      </c>
      <c r="M461" s="14">
        <v>70960</v>
      </c>
      <c r="N461" s="13">
        <v>768037</v>
      </c>
      <c r="O461" s="13">
        <v>6614</v>
      </c>
      <c r="P461" s="25">
        <v>11621</v>
      </c>
      <c r="Q461" s="26">
        <v>263263</v>
      </c>
      <c r="R461" s="26">
        <v>9</v>
      </c>
      <c r="S461" s="27" t="s">
        <v>25</v>
      </c>
      <c r="T461" s="28" t="s">
        <v>25</v>
      </c>
      <c r="U461" s="28" t="s">
        <v>25</v>
      </c>
      <c r="V461" s="12">
        <v>177304</v>
      </c>
      <c r="W461" s="11">
        <v>1957712</v>
      </c>
      <c r="X461" s="11">
        <v>72295</v>
      </c>
    </row>
    <row r="462" spans="1:24" x14ac:dyDescent="0.35">
      <c r="A462" s="8">
        <v>2020</v>
      </c>
      <c r="B462" s="9">
        <v>7024</v>
      </c>
      <c r="C462" s="10" t="s">
        <v>989</v>
      </c>
      <c r="D462" s="8" t="s">
        <v>709</v>
      </c>
      <c r="E462" s="10" t="s">
        <v>710</v>
      </c>
      <c r="F462" s="8" t="s">
        <v>711</v>
      </c>
      <c r="G462" s="10" t="s">
        <v>53</v>
      </c>
      <c r="H462" s="10" t="s">
        <v>714</v>
      </c>
      <c r="I462" s="10" t="s">
        <v>85</v>
      </c>
      <c r="J462" s="12">
        <v>13920</v>
      </c>
      <c r="K462" s="11">
        <v>138865</v>
      </c>
      <c r="L462" s="11">
        <v>8955</v>
      </c>
      <c r="M462" s="14">
        <v>2551</v>
      </c>
      <c r="N462" s="13">
        <v>25509</v>
      </c>
      <c r="O462" s="13">
        <v>945</v>
      </c>
      <c r="P462" s="25">
        <v>1698</v>
      </c>
      <c r="Q462" s="26">
        <v>22479</v>
      </c>
      <c r="R462" s="26">
        <v>2</v>
      </c>
      <c r="S462" s="27" t="s">
        <v>25</v>
      </c>
      <c r="T462" s="28" t="s">
        <v>25</v>
      </c>
      <c r="U462" s="28" t="s">
        <v>25</v>
      </c>
      <c r="V462" s="12">
        <v>18169</v>
      </c>
      <c r="W462" s="11">
        <v>186853</v>
      </c>
      <c r="X462" s="11">
        <v>9902</v>
      </c>
    </row>
    <row r="463" spans="1:24" x14ac:dyDescent="0.35">
      <c r="A463" s="8">
        <v>2020</v>
      </c>
      <c r="B463" s="9">
        <v>7027</v>
      </c>
      <c r="C463" s="10" t="s">
        <v>990</v>
      </c>
      <c r="D463" s="8" t="s">
        <v>709</v>
      </c>
      <c r="E463" s="10" t="s">
        <v>710</v>
      </c>
      <c r="F463" s="8" t="s">
        <v>711</v>
      </c>
      <c r="G463" s="10" t="s">
        <v>87</v>
      </c>
      <c r="H463" s="10" t="s">
        <v>712</v>
      </c>
      <c r="I463" s="10" t="s">
        <v>88</v>
      </c>
      <c r="J463" s="12">
        <v>33165</v>
      </c>
      <c r="K463" s="11">
        <v>267096</v>
      </c>
      <c r="L463" s="11">
        <v>25075</v>
      </c>
      <c r="M463" s="14">
        <v>34000</v>
      </c>
      <c r="N463" s="13">
        <v>313000</v>
      </c>
      <c r="O463" s="13">
        <v>3975</v>
      </c>
      <c r="P463" s="25">
        <v>7851</v>
      </c>
      <c r="Q463" s="26">
        <v>103097</v>
      </c>
      <c r="R463" s="26">
        <v>70</v>
      </c>
      <c r="S463" s="27" t="s">
        <v>25</v>
      </c>
      <c r="T463" s="28" t="s">
        <v>25</v>
      </c>
      <c r="U463" s="28" t="s">
        <v>25</v>
      </c>
      <c r="V463" s="12">
        <v>75016</v>
      </c>
      <c r="W463" s="11">
        <v>683193</v>
      </c>
      <c r="X463" s="11">
        <v>29120</v>
      </c>
    </row>
    <row r="464" spans="1:24" x14ac:dyDescent="0.35">
      <c r="A464" s="8">
        <v>2020</v>
      </c>
      <c r="B464" s="9">
        <v>7090</v>
      </c>
      <c r="C464" s="10" t="s">
        <v>991</v>
      </c>
      <c r="D464" s="8" t="s">
        <v>709</v>
      </c>
      <c r="E464" s="10" t="s">
        <v>710</v>
      </c>
      <c r="F464" s="8" t="s">
        <v>711</v>
      </c>
      <c r="G464" s="10" t="s">
        <v>38</v>
      </c>
      <c r="H464" s="10" t="s">
        <v>714</v>
      </c>
      <c r="I464" s="10" t="s">
        <v>30</v>
      </c>
      <c r="J464" s="12">
        <v>185908</v>
      </c>
      <c r="K464" s="11">
        <v>1776843</v>
      </c>
      <c r="L464" s="11">
        <v>125898</v>
      </c>
      <c r="M464" s="14">
        <v>63856</v>
      </c>
      <c r="N464" s="13">
        <v>579540</v>
      </c>
      <c r="O464" s="13">
        <v>12221</v>
      </c>
      <c r="P464" s="25">
        <v>31622</v>
      </c>
      <c r="Q464" s="26">
        <v>421907</v>
      </c>
      <c r="R464" s="26">
        <v>81</v>
      </c>
      <c r="S464" s="27">
        <v>0</v>
      </c>
      <c r="T464" s="28">
        <v>0</v>
      </c>
      <c r="U464" s="28">
        <v>0</v>
      </c>
      <c r="V464" s="12">
        <v>281386</v>
      </c>
      <c r="W464" s="11">
        <v>2778290</v>
      </c>
      <c r="X464" s="11">
        <v>138200</v>
      </c>
    </row>
    <row r="465" spans="1:24" x14ac:dyDescent="0.35">
      <c r="A465" s="8">
        <v>2020</v>
      </c>
      <c r="B465" s="9">
        <v>7096</v>
      </c>
      <c r="C465" s="10" t="s">
        <v>992</v>
      </c>
      <c r="D465" s="8" t="s">
        <v>709</v>
      </c>
      <c r="E465" s="10" t="s">
        <v>710</v>
      </c>
      <c r="F465" s="8" t="s">
        <v>711</v>
      </c>
      <c r="G465" s="10" t="s">
        <v>163</v>
      </c>
      <c r="H465" s="10" t="s">
        <v>712</v>
      </c>
      <c r="I465" s="10" t="s">
        <v>45</v>
      </c>
      <c r="J465" s="12">
        <v>8853</v>
      </c>
      <c r="K465" s="11">
        <v>81337</v>
      </c>
      <c r="L465" s="11">
        <v>8694</v>
      </c>
      <c r="M465" s="14">
        <v>12514</v>
      </c>
      <c r="N465" s="13">
        <v>126306</v>
      </c>
      <c r="O465" s="13">
        <v>1574</v>
      </c>
      <c r="P465" s="25">
        <v>13389</v>
      </c>
      <c r="Q465" s="26">
        <v>153979</v>
      </c>
      <c r="R465" s="26">
        <v>61</v>
      </c>
      <c r="S465" s="27" t="s">
        <v>25</v>
      </c>
      <c r="T465" s="28" t="s">
        <v>25</v>
      </c>
      <c r="U465" s="28" t="s">
        <v>25</v>
      </c>
      <c r="V465" s="12">
        <v>34756</v>
      </c>
      <c r="W465" s="11">
        <v>361622</v>
      </c>
      <c r="X465" s="11">
        <v>10329</v>
      </c>
    </row>
    <row r="466" spans="1:24" x14ac:dyDescent="0.35">
      <c r="A466" s="8">
        <v>2020</v>
      </c>
      <c r="B466" s="9">
        <v>7129</v>
      </c>
      <c r="C466" s="10" t="s">
        <v>993</v>
      </c>
      <c r="D466" s="8" t="s">
        <v>709</v>
      </c>
      <c r="E466" s="10" t="s">
        <v>710</v>
      </c>
      <c r="F466" s="8" t="s">
        <v>711</v>
      </c>
      <c r="G466" s="10" t="s">
        <v>59</v>
      </c>
      <c r="H466" s="10" t="s">
        <v>712</v>
      </c>
      <c r="I466" s="10" t="s">
        <v>60</v>
      </c>
      <c r="J466" s="12">
        <v>37892.1</v>
      </c>
      <c r="K466" s="11">
        <v>260501</v>
      </c>
      <c r="L466" s="11">
        <v>25240</v>
      </c>
      <c r="M466" s="14">
        <v>32875.800000000003</v>
      </c>
      <c r="N466" s="13">
        <v>247887</v>
      </c>
      <c r="O466" s="13">
        <v>3631</v>
      </c>
      <c r="P466" s="25">
        <v>10708.3</v>
      </c>
      <c r="Q466" s="26">
        <v>119390</v>
      </c>
      <c r="R466" s="26">
        <v>13</v>
      </c>
      <c r="S466" s="27">
        <v>0</v>
      </c>
      <c r="T466" s="28">
        <v>0</v>
      </c>
      <c r="U466" s="28">
        <v>0</v>
      </c>
      <c r="V466" s="12">
        <v>81476.2</v>
      </c>
      <c r="W466" s="11">
        <v>627778</v>
      </c>
      <c r="X466" s="11">
        <v>28884</v>
      </c>
    </row>
    <row r="467" spans="1:24" x14ac:dyDescent="0.35">
      <c r="A467" s="8">
        <v>2020</v>
      </c>
      <c r="B467" s="9">
        <v>7140</v>
      </c>
      <c r="C467" s="10" t="s">
        <v>239</v>
      </c>
      <c r="D467" s="8" t="s">
        <v>709</v>
      </c>
      <c r="E467" s="10" t="s">
        <v>710</v>
      </c>
      <c r="F467" s="8" t="s">
        <v>711</v>
      </c>
      <c r="G467" s="10" t="s">
        <v>38</v>
      </c>
      <c r="H467" s="10" t="s">
        <v>722</v>
      </c>
      <c r="I467" s="10" t="s">
        <v>30</v>
      </c>
      <c r="J467" s="12">
        <v>3446630.6</v>
      </c>
      <c r="K467" s="11">
        <v>27828611</v>
      </c>
      <c r="L467" s="11">
        <v>2277256</v>
      </c>
      <c r="M467" s="14">
        <v>2970653.3</v>
      </c>
      <c r="N467" s="13">
        <v>30804771</v>
      </c>
      <c r="O467" s="13">
        <v>326502</v>
      </c>
      <c r="P467" s="25">
        <v>1185631.8</v>
      </c>
      <c r="Q467" s="26">
        <v>22040396</v>
      </c>
      <c r="R467" s="26">
        <v>10672</v>
      </c>
      <c r="S467" s="27">
        <v>7584.1</v>
      </c>
      <c r="T467" s="28">
        <v>140609</v>
      </c>
      <c r="U467" s="28">
        <v>1</v>
      </c>
      <c r="V467" s="12">
        <v>7610499.7999999998</v>
      </c>
      <c r="W467" s="11">
        <v>80814387</v>
      </c>
      <c r="X467" s="11">
        <v>2614431</v>
      </c>
    </row>
    <row r="468" spans="1:24" x14ac:dyDescent="0.35">
      <c r="A468" s="8">
        <v>2020</v>
      </c>
      <c r="B468" s="9">
        <v>7174</v>
      </c>
      <c r="C468" s="10" t="s">
        <v>994</v>
      </c>
      <c r="D468" s="8" t="s">
        <v>709</v>
      </c>
      <c r="E468" s="10" t="s">
        <v>710</v>
      </c>
      <c r="F468" s="8" t="s">
        <v>711</v>
      </c>
      <c r="G468" s="10" t="s">
        <v>79</v>
      </c>
      <c r="H468" s="10" t="s">
        <v>714</v>
      </c>
      <c r="I468" s="10" t="s">
        <v>566</v>
      </c>
      <c r="J468" s="12">
        <v>4197</v>
      </c>
      <c r="K468" s="11">
        <v>35305</v>
      </c>
      <c r="L468" s="11">
        <v>2571</v>
      </c>
      <c r="M468" s="14">
        <v>2508</v>
      </c>
      <c r="N468" s="13">
        <v>21889</v>
      </c>
      <c r="O468" s="13">
        <v>847</v>
      </c>
      <c r="P468" s="25">
        <v>614</v>
      </c>
      <c r="Q468" s="26">
        <v>10216</v>
      </c>
      <c r="R468" s="26">
        <v>1</v>
      </c>
      <c r="S468" s="27">
        <v>0</v>
      </c>
      <c r="T468" s="28">
        <v>0</v>
      </c>
      <c r="U468" s="28">
        <v>0</v>
      </c>
      <c r="V468" s="12">
        <v>7319</v>
      </c>
      <c r="W468" s="11">
        <v>67410</v>
      </c>
      <c r="X468" s="11">
        <v>3419</v>
      </c>
    </row>
    <row r="469" spans="1:24" x14ac:dyDescent="0.35">
      <c r="A469" s="8">
        <v>2020</v>
      </c>
      <c r="B469" s="9">
        <v>7174</v>
      </c>
      <c r="C469" s="10" t="s">
        <v>994</v>
      </c>
      <c r="D469" s="8" t="s">
        <v>709</v>
      </c>
      <c r="E469" s="10" t="s">
        <v>710</v>
      </c>
      <c r="F469" s="8" t="s">
        <v>711</v>
      </c>
      <c r="G469" s="10" t="s">
        <v>567</v>
      </c>
      <c r="H469" s="10" t="s">
        <v>714</v>
      </c>
      <c r="I469" s="10" t="s">
        <v>566</v>
      </c>
      <c r="J469" s="12">
        <v>50930</v>
      </c>
      <c r="K469" s="11">
        <v>440924</v>
      </c>
      <c r="L469" s="11">
        <v>28952</v>
      </c>
      <c r="M469" s="14">
        <v>19857</v>
      </c>
      <c r="N469" s="13">
        <v>170284</v>
      </c>
      <c r="O469" s="13">
        <v>6001</v>
      </c>
      <c r="P469" s="25">
        <v>10005</v>
      </c>
      <c r="Q469" s="26">
        <v>167709</v>
      </c>
      <c r="R469" s="26">
        <v>7</v>
      </c>
      <c r="S469" s="27">
        <v>0</v>
      </c>
      <c r="T469" s="28">
        <v>0</v>
      </c>
      <c r="U469" s="28">
        <v>0</v>
      </c>
      <c r="V469" s="12">
        <v>80792</v>
      </c>
      <c r="W469" s="11">
        <v>778917</v>
      </c>
      <c r="X469" s="11">
        <v>34960</v>
      </c>
    </row>
    <row r="470" spans="1:24" x14ac:dyDescent="0.35">
      <c r="A470" s="8">
        <v>2020</v>
      </c>
      <c r="B470" s="9">
        <v>7222</v>
      </c>
      <c r="C470" s="10" t="s">
        <v>995</v>
      </c>
      <c r="D470" s="8" t="s">
        <v>709</v>
      </c>
      <c r="E470" s="10" t="s">
        <v>710</v>
      </c>
      <c r="F470" s="8" t="s">
        <v>711</v>
      </c>
      <c r="G470" s="10" t="s">
        <v>136</v>
      </c>
      <c r="H470" s="10" t="s">
        <v>712</v>
      </c>
      <c r="I470" s="10" t="s">
        <v>619</v>
      </c>
      <c r="J470" s="12">
        <v>15717</v>
      </c>
      <c r="K470" s="11">
        <v>139263</v>
      </c>
      <c r="L470" s="11">
        <v>13261</v>
      </c>
      <c r="M470" s="14">
        <v>15578</v>
      </c>
      <c r="N470" s="13">
        <v>178388</v>
      </c>
      <c r="O470" s="13">
        <v>2579</v>
      </c>
      <c r="P470" s="25">
        <v>0</v>
      </c>
      <c r="Q470" s="26">
        <v>0</v>
      </c>
      <c r="R470" s="26">
        <v>0</v>
      </c>
      <c r="S470" s="27">
        <v>0</v>
      </c>
      <c r="T470" s="28">
        <v>0</v>
      </c>
      <c r="U470" s="28">
        <v>0</v>
      </c>
      <c r="V470" s="12">
        <v>31295</v>
      </c>
      <c r="W470" s="11">
        <v>317651</v>
      </c>
      <c r="X470" s="11">
        <v>15840</v>
      </c>
    </row>
    <row r="471" spans="1:24" x14ac:dyDescent="0.35">
      <c r="A471" s="8">
        <v>2020</v>
      </c>
      <c r="B471" s="9">
        <v>7264</v>
      </c>
      <c r="C471" s="10" t="s">
        <v>240</v>
      </c>
      <c r="D471" s="8" t="s">
        <v>709</v>
      </c>
      <c r="E471" s="10" t="s">
        <v>710</v>
      </c>
      <c r="F471" s="8" t="s">
        <v>711</v>
      </c>
      <c r="G471" s="10" t="s">
        <v>118</v>
      </c>
      <c r="H471" s="10" t="s">
        <v>714</v>
      </c>
      <c r="I471" s="10" t="s">
        <v>119</v>
      </c>
      <c r="J471" s="12">
        <v>24739</v>
      </c>
      <c r="K471" s="11">
        <v>175100</v>
      </c>
      <c r="L471" s="11">
        <v>13079</v>
      </c>
      <c r="M471" s="14">
        <v>7749</v>
      </c>
      <c r="N471" s="13">
        <v>41839</v>
      </c>
      <c r="O471" s="13">
        <v>3478</v>
      </c>
      <c r="P471" s="25">
        <v>12492</v>
      </c>
      <c r="Q471" s="26">
        <v>114783</v>
      </c>
      <c r="R471" s="26">
        <v>468</v>
      </c>
      <c r="S471" s="27" t="s">
        <v>25</v>
      </c>
      <c r="T471" s="28" t="s">
        <v>25</v>
      </c>
      <c r="U471" s="28" t="s">
        <v>25</v>
      </c>
      <c r="V471" s="12">
        <v>44980</v>
      </c>
      <c r="W471" s="11">
        <v>331722</v>
      </c>
      <c r="X471" s="11">
        <v>17025</v>
      </c>
    </row>
    <row r="472" spans="1:24" x14ac:dyDescent="0.35">
      <c r="A472" s="8">
        <v>2020</v>
      </c>
      <c r="B472" s="9">
        <v>7265</v>
      </c>
      <c r="C472" s="10" t="s">
        <v>996</v>
      </c>
      <c r="D472" s="8" t="s">
        <v>709</v>
      </c>
      <c r="E472" s="10" t="s">
        <v>710</v>
      </c>
      <c r="F472" s="8" t="s">
        <v>711</v>
      </c>
      <c r="G472" s="10" t="s">
        <v>70</v>
      </c>
      <c r="H472" s="10" t="s">
        <v>712</v>
      </c>
      <c r="I472" s="10" t="s">
        <v>36</v>
      </c>
      <c r="J472" s="12">
        <v>2251.6999999999998</v>
      </c>
      <c r="K472" s="11">
        <v>16859</v>
      </c>
      <c r="L472" s="11">
        <v>2557</v>
      </c>
      <c r="M472" s="14">
        <v>1480</v>
      </c>
      <c r="N472" s="13">
        <v>13763</v>
      </c>
      <c r="O472" s="13">
        <v>377</v>
      </c>
      <c r="P472" s="25">
        <v>0</v>
      </c>
      <c r="Q472" s="26">
        <v>0</v>
      </c>
      <c r="R472" s="26">
        <v>0</v>
      </c>
      <c r="S472" s="27">
        <v>0</v>
      </c>
      <c r="T472" s="28">
        <v>0</v>
      </c>
      <c r="U472" s="28">
        <v>0</v>
      </c>
      <c r="V472" s="12">
        <v>3731.7</v>
      </c>
      <c r="W472" s="11">
        <v>30622</v>
      </c>
      <c r="X472" s="11">
        <v>2934</v>
      </c>
    </row>
    <row r="473" spans="1:24" x14ac:dyDescent="0.35">
      <c r="A473" s="8">
        <v>2020</v>
      </c>
      <c r="B473" s="9">
        <v>7270</v>
      </c>
      <c r="C473" s="10" t="s">
        <v>997</v>
      </c>
      <c r="D473" s="8" t="s">
        <v>709</v>
      </c>
      <c r="E473" s="10" t="s">
        <v>710</v>
      </c>
      <c r="F473" s="8" t="s">
        <v>711</v>
      </c>
      <c r="G473" s="10" t="s">
        <v>79</v>
      </c>
      <c r="H473" s="10" t="s">
        <v>712</v>
      </c>
      <c r="I473" s="10" t="s">
        <v>566</v>
      </c>
      <c r="J473" s="12">
        <v>7877</v>
      </c>
      <c r="K473" s="11">
        <v>61935</v>
      </c>
      <c r="L473" s="11">
        <v>5583</v>
      </c>
      <c r="M473" s="14">
        <v>14710</v>
      </c>
      <c r="N473" s="13">
        <v>137750</v>
      </c>
      <c r="O473" s="13">
        <v>1843</v>
      </c>
      <c r="P473" s="25">
        <v>1983</v>
      </c>
      <c r="Q473" s="26">
        <v>24533</v>
      </c>
      <c r="R473" s="26">
        <v>3</v>
      </c>
      <c r="S473" s="27">
        <v>0</v>
      </c>
      <c r="T473" s="28">
        <v>0</v>
      </c>
      <c r="U473" s="28">
        <v>0</v>
      </c>
      <c r="V473" s="12">
        <v>24570</v>
      </c>
      <c r="W473" s="11">
        <v>224218</v>
      </c>
      <c r="X473" s="11">
        <v>7429</v>
      </c>
    </row>
    <row r="474" spans="1:24" x14ac:dyDescent="0.35">
      <c r="A474" s="8">
        <v>2020</v>
      </c>
      <c r="B474" s="9">
        <v>7279</v>
      </c>
      <c r="C474" s="10" t="s">
        <v>998</v>
      </c>
      <c r="D474" s="8" t="s">
        <v>717</v>
      </c>
      <c r="E474" s="10" t="s">
        <v>718</v>
      </c>
      <c r="F474" s="8" t="s">
        <v>711</v>
      </c>
      <c r="G474" s="10" t="s">
        <v>94</v>
      </c>
      <c r="H474" s="10" t="s">
        <v>719</v>
      </c>
      <c r="I474" s="10" t="s">
        <v>95</v>
      </c>
      <c r="J474" s="12">
        <v>0</v>
      </c>
      <c r="K474" s="11">
        <v>0</v>
      </c>
      <c r="L474" s="11">
        <v>0</v>
      </c>
      <c r="M474" s="14">
        <v>19246.400000000001</v>
      </c>
      <c r="N474" s="13">
        <v>215709</v>
      </c>
      <c r="O474" s="13">
        <v>753</v>
      </c>
      <c r="P474" s="25">
        <v>0</v>
      </c>
      <c r="Q474" s="26">
        <v>0</v>
      </c>
      <c r="R474" s="26">
        <v>0</v>
      </c>
      <c r="S474" s="27">
        <v>0</v>
      </c>
      <c r="T474" s="28">
        <v>0</v>
      </c>
      <c r="U474" s="28">
        <v>0</v>
      </c>
      <c r="V474" s="12">
        <v>19246.400000000001</v>
      </c>
      <c r="W474" s="11">
        <v>215709</v>
      </c>
      <c r="X474" s="11">
        <v>753</v>
      </c>
    </row>
    <row r="475" spans="1:24" x14ac:dyDescent="0.35">
      <c r="A475" s="8">
        <v>2020</v>
      </c>
      <c r="B475" s="9">
        <v>7279</v>
      </c>
      <c r="C475" s="10" t="s">
        <v>998</v>
      </c>
      <c r="D475" s="8" t="s">
        <v>717</v>
      </c>
      <c r="E475" s="10" t="s">
        <v>718</v>
      </c>
      <c r="F475" s="8" t="s">
        <v>711</v>
      </c>
      <c r="G475" s="10" t="s">
        <v>682</v>
      </c>
      <c r="H475" s="10" t="s">
        <v>719</v>
      </c>
      <c r="I475" s="10" t="s">
        <v>45</v>
      </c>
      <c r="J475" s="12">
        <v>109</v>
      </c>
      <c r="K475" s="11">
        <v>1178</v>
      </c>
      <c r="L475" s="11">
        <v>105</v>
      </c>
      <c r="M475" s="14">
        <v>4398.2</v>
      </c>
      <c r="N475" s="13">
        <v>58357</v>
      </c>
      <c r="O475" s="13">
        <v>78</v>
      </c>
      <c r="P475" s="25">
        <v>0</v>
      </c>
      <c r="Q475" s="26">
        <v>0</v>
      </c>
      <c r="R475" s="26">
        <v>0</v>
      </c>
      <c r="S475" s="27">
        <v>0</v>
      </c>
      <c r="T475" s="28">
        <v>0</v>
      </c>
      <c r="U475" s="28">
        <v>0</v>
      </c>
      <c r="V475" s="12">
        <v>4507.2</v>
      </c>
      <c r="W475" s="11">
        <v>59535</v>
      </c>
      <c r="X475" s="11">
        <v>183</v>
      </c>
    </row>
    <row r="476" spans="1:24" x14ac:dyDescent="0.35">
      <c r="A476" s="8">
        <v>2020</v>
      </c>
      <c r="B476" s="9">
        <v>7279</v>
      </c>
      <c r="C476" s="10" t="s">
        <v>998</v>
      </c>
      <c r="D476" s="8" t="s">
        <v>717</v>
      </c>
      <c r="E476" s="10" t="s">
        <v>718</v>
      </c>
      <c r="F476" s="8" t="s">
        <v>711</v>
      </c>
      <c r="G476" s="10" t="s">
        <v>185</v>
      </c>
      <c r="H476" s="10" t="s">
        <v>719</v>
      </c>
      <c r="I476" s="10" t="s">
        <v>45</v>
      </c>
      <c r="J476" s="12">
        <v>417</v>
      </c>
      <c r="K476" s="11">
        <v>3824</v>
      </c>
      <c r="L476" s="11">
        <v>335</v>
      </c>
      <c r="M476" s="14">
        <v>15590.5</v>
      </c>
      <c r="N476" s="13">
        <v>302030</v>
      </c>
      <c r="O476" s="13">
        <v>101</v>
      </c>
      <c r="P476" s="25">
        <v>0</v>
      </c>
      <c r="Q476" s="26">
        <v>0</v>
      </c>
      <c r="R476" s="26">
        <v>0</v>
      </c>
      <c r="S476" s="27">
        <v>0</v>
      </c>
      <c r="T476" s="28">
        <v>0</v>
      </c>
      <c r="U476" s="28">
        <v>0</v>
      </c>
      <c r="V476" s="12">
        <v>16007.5</v>
      </c>
      <c r="W476" s="11">
        <v>305854</v>
      </c>
      <c r="X476" s="11">
        <v>436</v>
      </c>
    </row>
    <row r="477" spans="1:24" x14ac:dyDescent="0.35">
      <c r="A477" s="8">
        <v>2020</v>
      </c>
      <c r="B477" s="9">
        <v>7279</v>
      </c>
      <c r="C477" s="10" t="s">
        <v>998</v>
      </c>
      <c r="D477" s="8" t="s">
        <v>717</v>
      </c>
      <c r="E477" s="10" t="s">
        <v>718</v>
      </c>
      <c r="F477" s="8" t="s">
        <v>711</v>
      </c>
      <c r="G477" s="10" t="s">
        <v>163</v>
      </c>
      <c r="H477" s="10" t="s">
        <v>719</v>
      </c>
      <c r="I477" s="10" t="s">
        <v>36</v>
      </c>
      <c r="J477" s="12">
        <v>0</v>
      </c>
      <c r="K477" s="11">
        <v>0</v>
      </c>
      <c r="L477" s="11">
        <v>0</v>
      </c>
      <c r="M477" s="14">
        <v>4423.7</v>
      </c>
      <c r="N477" s="13">
        <v>78975</v>
      </c>
      <c r="O477" s="13">
        <v>368</v>
      </c>
      <c r="P477" s="25">
        <v>0</v>
      </c>
      <c r="Q477" s="26">
        <v>0</v>
      </c>
      <c r="R477" s="26">
        <v>0</v>
      </c>
      <c r="S477" s="27">
        <v>0</v>
      </c>
      <c r="T477" s="28">
        <v>0</v>
      </c>
      <c r="U477" s="28">
        <v>0</v>
      </c>
      <c r="V477" s="12">
        <v>4423.7</v>
      </c>
      <c r="W477" s="11">
        <v>78975</v>
      </c>
      <c r="X477" s="11">
        <v>368</v>
      </c>
    </row>
    <row r="478" spans="1:24" x14ac:dyDescent="0.35">
      <c r="A478" s="8">
        <v>2020</v>
      </c>
      <c r="B478" s="9">
        <v>7279</v>
      </c>
      <c r="C478" s="10" t="s">
        <v>998</v>
      </c>
      <c r="D478" s="8" t="s">
        <v>717</v>
      </c>
      <c r="E478" s="10" t="s">
        <v>718</v>
      </c>
      <c r="F478" s="8" t="s">
        <v>711</v>
      </c>
      <c r="G478" s="10" t="s">
        <v>139</v>
      </c>
      <c r="H478" s="10" t="s">
        <v>719</v>
      </c>
      <c r="I478" s="10" t="s">
        <v>95</v>
      </c>
      <c r="J478" s="12">
        <v>85529.8</v>
      </c>
      <c r="K478" s="11">
        <v>819429</v>
      </c>
      <c r="L478" s="11">
        <v>83722</v>
      </c>
      <c r="M478" s="14">
        <v>45907</v>
      </c>
      <c r="N478" s="13">
        <v>459472</v>
      </c>
      <c r="O478" s="13">
        <v>7744</v>
      </c>
      <c r="P478" s="25">
        <v>0</v>
      </c>
      <c r="Q478" s="26">
        <v>0</v>
      </c>
      <c r="R478" s="26">
        <v>0</v>
      </c>
      <c r="S478" s="27">
        <v>0</v>
      </c>
      <c r="T478" s="28">
        <v>0</v>
      </c>
      <c r="U478" s="28">
        <v>0</v>
      </c>
      <c r="V478" s="12">
        <v>131436.79999999999</v>
      </c>
      <c r="W478" s="11">
        <v>1278901</v>
      </c>
      <c r="X478" s="11">
        <v>91466</v>
      </c>
    </row>
    <row r="479" spans="1:24" x14ac:dyDescent="0.35">
      <c r="A479" s="8">
        <v>2020</v>
      </c>
      <c r="B479" s="9">
        <v>7279</v>
      </c>
      <c r="C479" s="10" t="s">
        <v>998</v>
      </c>
      <c r="D479" s="8" t="s">
        <v>717</v>
      </c>
      <c r="E479" s="10" t="s">
        <v>718</v>
      </c>
      <c r="F479" s="8" t="s">
        <v>711</v>
      </c>
      <c r="G479" s="10" t="s">
        <v>63</v>
      </c>
      <c r="H479" s="10" t="s">
        <v>719</v>
      </c>
      <c r="I479" s="10" t="s">
        <v>45</v>
      </c>
      <c r="J479" s="12">
        <v>85.1</v>
      </c>
      <c r="K479" s="11">
        <v>1063</v>
      </c>
      <c r="L479" s="11">
        <v>88</v>
      </c>
      <c r="M479" s="14">
        <v>17875.900000000001</v>
      </c>
      <c r="N479" s="13">
        <v>263250</v>
      </c>
      <c r="O479" s="13">
        <v>617</v>
      </c>
      <c r="P479" s="25">
        <v>0</v>
      </c>
      <c r="Q479" s="26">
        <v>0</v>
      </c>
      <c r="R479" s="26">
        <v>0</v>
      </c>
      <c r="S479" s="27">
        <v>0</v>
      </c>
      <c r="T479" s="28">
        <v>0</v>
      </c>
      <c r="U479" s="28">
        <v>0</v>
      </c>
      <c r="V479" s="12">
        <v>17961</v>
      </c>
      <c r="W479" s="11">
        <v>264313</v>
      </c>
      <c r="X479" s="11">
        <v>705</v>
      </c>
    </row>
    <row r="480" spans="1:24" x14ac:dyDescent="0.35">
      <c r="A480" s="8">
        <v>2020</v>
      </c>
      <c r="B480" s="9">
        <v>7279</v>
      </c>
      <c r="C480" s="10" t="s">
        <v>998</v>
      </c>
      <c r="D480" s="8" t="s">
        <v>717</v>
      </c>
      <c r="E480" s="10" t="s">
        <v>718</v>
      </c>
      <c r="F480" s="8" t="s">
        <v>711</v>
      </c>
      <c r="G480" s="10" t="s">
        <v>671</v>
      </c>
      <c r="H480" s="10" t="s">
        <v>719</v>
      </c>
      <c r="I480" s="10" t="s">
        <v>95</v>
      </c>
      <c r="J480" s="12">
        <v>0</v>
      </c>
      <c r="K480" s="11">
        <v>0</v>
      </c>
      <c r="L480" s="11">
        <v>0</v>
      </c>
      <c r="M480" s="14">
        <v>16902.400000000001</v>
      </c>
      <c r="N480" s="13">
        <v>344985</v>
      </c>
      <c r="O480" s="13">
        <v>191</v>
      </c>
      <c r="P480" s="25">
        <v>0</v>
      </c>
      <c r="Q480" s="26">
        <v>0</v>
      </c>
      <c r="R480" s="26">
        <v>0</v>
      </c>
      <c r="S480" s="27">
        <v>0</v>
      </c>
      <c r="T480" s="28">
        <v>0</v>
      </c>
      <c r="U480" s="28">
        <v>0</v>
      </c>
      <c r="V480" s="12">
        <v>16902.400000000001</v>
      </c>
      <c r="W480" s="11">
        <v>344985</v>
      </c>
      <c r="X480" s="11">
        <v>191</v>
      </c>
    </row>
    <row r="481" spans="1:24" x14ac:dyDescent="0.35">
      <c r="A481" s="8">
        <v>2020</v>
      </c>
      <c r="B481" s="9">
        <v>7279</v>
      </c>
      <c r="C481" s="10" t="s">
        <v>998</v>
      </c>
      <c r="D481" s="8" t="s">
        <v>717</v>
      </c>
      <c r="E481" s="10" t="s">
        <v>718</v>
      </c>
      <c r="F481" s="8" t="s">
        <v>711</v>
      </c>
      <c r="G481" s="10" t="s">
        <v>397</v>
      </c>
      <c r="H481" s="10" t="s">
        <v>719</v>
      </c>
      <c r="I481" s="10" t="s">
        <v>95</v>
      </c>
      <c r="J481" s="12">
        <v>0</v>
      </c>
      <c r="K481" s="11">
        <v>0</v>
      </c>
      <c r="L481" s="11">
        <v>0</v>
      </c>
      <c r="M481" s="14">
        <v>11895.2</v>
      </c>
      <c r="N481" s="13">
        <v>142265</v>
      </c>
      <c r="O481" s="13">
        <v>822</v>
      </c>
      <c r="P481" s="25">
        <v>0</v>
      </c>
      <c r="Q481" s="26">
        <v>0</v>
      </c>
      <c r="R481" s="26">
        <v>0</v>
      </c>
      <c r="S481" s="27">
        <v>0</v>
      </c>
      <c r="T481" s="28">
        <v>0</v>
      </c>
      <c r="U481" s="28">
        <v>0</v>
      </c>
      <c r="V481" s="12">
        <v>11895.2</v>
      </c>
      <c r="W481" s="11">
        <v>142265</v>
      </c>
      <c r="X481" s="11">
        <v>822</v>
      </c>
    </row>
    <row r="482" spans="1:24" x14ac:dyDescent="0.35">
      <c r="A482" s="8">
        <v>2020</v>
      </c>
      <c r="B482" s="9">
        <v>7279</v>
      </c>
      <c r="C482" s="10" t="s">
        <v>998</v>
      </c>
      <c r="D482" s="8" t="s">
        <v>717</v>
      </c>
      <c r="E482" s="10" t="s">
        <v>718</v>
      </c>
      <c r="F482" s="8" t="s">
        <v>711</v>
      </c>
      <c r="G482" s="10" t="s">
        <v>56</v>
      </c>
      <c r="H482" s="10" t="s">
        <v>719</v>
      </c>
      <c r="I482" s="10" t="s">
        <v>45</v>
      </c>
      <c r="J482" s="12">
        <v>703.2</v>
      </c>
      <c r="K482" s="11">
        <v>6365</v>
      </c>
      <c r="L482" s="11">
        <v>547</v>
      </c>
      <c r="M482" s="14">
        <v>25883.8</v>
      </c>
      <c r="N482" s="13">
        <v>319767</v>
      </c>
      <c r="O482" s="13">
        <v>581</v>
      </c>
      <c r="P482" s="25">
        <v>0</v>
      </c>
      <c r="Q482" s="26">
        <v>0</v>
      </c>
      <c r="R482" s="26">
        <v>0</v>
      </c>
      <c r="S482" s="27">
        <v>0</v>
      </c>
      <c r="T482" s="28">
        <v>0</v>
      </c>
      <c r="U482" s="28">
        <v>0</v>
      </c>
      <c r="V482" s="12">
        <v>26587</v>
      </c>
      <c r="W482" s="11">
        <v>326132</v>
      </c>
      <c r="X482" s="11">
        <v>1128</v>
      </c>
    </row>
    <row r="483" spans="1:24" x14ac:dyDescent="0.35">
      <c r="A483" s="8">
        <v>2020</v>
      </c>
      <c r="B483" s="9">
        <v>7279</v>
      </c>
      <c r="C483" s="10" t="s">
        <v>998</v>
      </c>
      <c r="D483" s="8" t="s">
        <v>717</v>
      </c>
      <c r="E483" s="10" t="s">
        <v>718</v>
      </c>
      <c r="F483" s="8" t="s">
        <v>711</v>
      </c>
      <c r="G483" s="10" t="s">
        <v>122</v>
      </c>
      <c r="H483" s="10" t="s">
        <v>719</v>
      </c>
      <c r="I483" s="10" t="s">
        <v>123</v>
      </c>
      <c r="J483" s="12">
        <v>0</v>
      </c>
      <c r="K483" s="11">
        <v>0</v>
      </c>
      <c r="L483" s="11">
        <v>0</v>
      </c>
      <c r="M483" s="14">
        <v>17750.3</v>
      </c>
      <c r="N483" s="13">
        <v>274388</v>
      </c>
      <c r="O483" s="13">
        <v>250</v>
      </c>
      <c r="P483" s="25">
        <v>0</v>
      </c>
      <c r="Q483" s="26">
        <v>0</v>
      </c>
      <c r="R483" s="26">
        <v>0</v>
      </c>
      <c r="S483" s="27">
        <v>0</v>
      </c>
      <c r="T483" s="28">
        <v>0</v>
      </c>
      <c r="U483" s="28">
        <v>0</v>
      </c>
      <c r="V483" s="12">
        <v>17750.3</v>
      </c>
      <c r="W483" s="11">
        <v>274388</v>
      </c>
      <c r="X483" s="11">
        <v>250</v>
      </c>
    </row>
    <row r="484" spans="1:24" x14ac:dyDescent="0.35">
      <c r="A484" s="8">
        <v>2020</v>
      </c>
      <c r="B484" s="9">
        <v>7279</v>
      </c>
      <c r="C484" s="10" t="s">
        <v>998</v>
      </c>
      <c r="D484" s="8" t="s">
        <v>717</v>
      </c>
      <c r="E484" s="10" t="s">
        <v>718</v>
      </c>
      <c r="F484" s="8" t="s">
        <v>711</v>
      </c>
      <c r="G484" s="10" t="s">
        <v>143</v>
      </c>
      <c r="H484" s="10" t="s">
        <v>719</v>
      </c>
      <c r="I484" s="10" t="s">
        <v>45</v>
      </c>
      <c r="J484" s="12">
        <v>0</v>
      </c>
      <c r="K484" s="11">
        <v>0</v>
      </c>
      <c r="L484" s="11">
        <v>0</v>
      </c>
      <c r="M484" s="14">
        <v>19399.099999999999</v>
      </c>
      <c r="N484" s="13">
        <v>454655</v>
      </c>
      <c r="O484" s="13">
        <v>137</v>
      </c>
      <c r="P484" s="25">
        <v>0</v>
      </c>
      <c r="Q484" s="26">
        <v>0</v>
      </c>
      <c r="R484" s="26">
        <v>0</v>
      </c>
      <c r="S484" s="27">
        <v>0</v>
      </c>
      <c r="T484" s="28">
        <v>0</v>
      </c>
      <c r="U484" s="28">
        <v>0</v>
      </c>
      <c r="V484" s="12">
        <v>19399.099999999999</v>
      </c>
      <c r="W484" s="11">
        <v>454655</v>
      </c>
      <c r="X484" s="11">
        <v>137</v>
      </c>
    </row>
    <row r="485" spans="1:24" x14ac:dyDescent="0.35">
      <c r="A485" s="8">
        <v>2020</v>
      </c>
      <c r="B485" s="9">
        <v>7279</v>
      </c>
      <c r="C485" s="10" t="s">
        <v>998</v>
      </c>
      <c r="D485" s="8" t="s">
        <v>717</v>
      </c>
      <c r="E485" s="10" t="s">
        <v>718</v>
      </c>
      <c r="F485" s="8" t="s">
        <v>711</v>
      </c>
      <c r="G485" s="10" t="s">
        <v>197</v>
      </c>
      <c r="H485" s="10" t="s">
        <v>719</v>
      </c>
      <c r="I485" s="10" t="s">
        <v>45</v>
      </c>
      <c r="J485" s="12">
        <v>15955.2</v>
      </c>
      <c r="K485" s="11">
        <v>170290</v>
      </c>
      <c r="L485" s="11">
        <v>15763</v>
      </c>
      <c r="M485" s="14">
        <v>68407.8</v>
      </c>
      <c r="N485" s="13">
        <v>1256185</v>
      </c>
      <c r="O485" s="13">
        <v>972</v>
      </c>
      <c r="P485" s="25">
        <v>0</v>
      </c>
      <c r="Q485" s="26">
        <v>0</v>
      </c>
      <c r="R485" s="26">
        <v>0</v>
      </c>
      <c r="S485" s="27">
        <v>0</v>
      </c>
      <c r="T485" s="28">
        <v>0</v>
      </c>
      <c r="U485" s="28">
        <v>0</v>
      </c>
      <c r="V485" s="12">
        <v>84363</v>
      </c>
      <c r="W485" s="11">
        <v>1426475</v>
      </c>
      <c r="X485" s="11">
        <v>16735</v>
      </c>
    </row>
    <row r="486" spans="1:24" x14ac:dyDescent="0.35">
      <c r="A486" s="8">
        <v>2020</v>
      </c>
      <c r="B486" s="9">
        <v>7279</v>
      </c>
      <c r="C486" s="10" t="s">
        <v>998</v>
      </c>
      <c r="D486" s="8" t="s">
        <v>717</v>
      </c>
      <c r="E486" s="10" t="s">
        <v>718</v>
      </c>
      <c r="F486" s="8" t="s">
        <v>711</v>
      </c>
      <c r="G486" s="10" t="s">
        <v>390</v>
      </c>
      <c r="H486" s="10" t="s">
        <v>719</v>
      </c>
      <c r="I486" s="10" t="s">
        <v>95</v>
      </c>
      <c r="J486" s="12">
        <v>0</v>
      </c>
      <c r="K486" s="11">
        <v>0</v>
      </c>
      <c r="L486" s="11">
        <v>0</v>
      </c>
      <c r="M486" s="14">
        <v>5016.3</v>
      </c>
      <c r="N486" s="13">
        <v>58450</v>
      </c>
      <c r="O486" s="13">
        <v>129</v>
      </c>
      <c r="P486" s="25">
        <v>0</v>
      </c>
      <c r="Q486" s="26">
        <v>0</v>
      </c>
      <c r="R486" s="26">
        <v>0</v>
      </c>
      <c r="S486" s="27">
        <v>0</v>
      </c>
      <c r="T486" s="28">
        <v>0</v>
      </c>
      <c r="U486" s="28">
        <v>0</v>
      </c>
      <c r="V486" s="12">
        <v>5016.3</v>
      </c>
      <c r="W486" s="11">
        <v>58450</v>
      </c>
      <c r="X486" s="11">
        <v>129</v>
      </c>
    </row>
    <row r="487" spans="1:24" x14ac:dyDescent="0.35">
      <c r="A487" s="8">
        <v>2020</v>
      </c>
      <c r="B487" s="9">
        <v>7279</v>
      </c>
      <c r="C487" s="10" t="s">
        <v>998</v>
      </c>
      <c r="D487" s="8" t="s">
        <v>739</v>
      </c>
      <c r="E487" s="10" t="s">
        <v>710</v>
      </c>
      <c r="F487" s="8" t="s">
        <v>711</v>
      </c>
      <c r="G487" s="10" t="s">
        <v>59</v>
      </c>
      <c r="H487" s="10" t="s">
        <v>719</v>
      </c>
      <c r="I487" s="10" t="s">
        <v>60</v>
      </c>
      <c r="J487" s="12">
        <v>403889</v>
      </c>
      <c r="K487" s="11">
        <v>2961738</v>
      </c>
      <c r="L487" s="11">
        <v>205462</v>
      </c>
      <c r="M487" s="14">
        <v>427445.9</v>
      </c>
      <c r="N487" s="13">
        <v>6841198</v>
      </c>
      <c r="O487" s="13">
        <v>70671</v>
      </c>
      <c r="P487" s="25">
        <v>0</v>
      </c>
      <c r="Q487" s="26">
        <v>0</v>
      </c>
      <c r="R487" s="26">
        <v>0</v>
      </c>
      <c r="S487" s="27">
        <v>0</v>
      </c>
      <c r="T487" s="28">
        <v>0</v>
      </c>
      <c r="U487" s="28">
        <v>0</v>
      </c>
      <c r="V487" s="12">
        <v>831334.9</v>
      </c>
      <c r="W487" s="11">
        <v>9802936</v>
      </c>
      <c r="X487" s="11">
        <v>276133</v>
      </c>
    </row>
    <row r="488" spans="1:24" x14ac:dyDescent="0.35">
      <c r="A488" s="8">
        <v>2020</v>
      </c>
      <c r="B488" s="9">
        <v>7294</v>
      </c>
      <c r="C488" s="10" t="s">
        <v>241</v>
      </c>
      <c r="D488" s="8" t="s">
        <v>709</v>
      </c>
      <c r="E488" s="10" t="s">
        <v>710</v>
      </c>
      <c r="F488" s="8" t="s">
        <v>711</v>
      </c>
      <c r="G488" s="10" t="s">
        <v>32</v>
      </c>
      <c r="H488" s="10" t="s">
        <v>712</v>
      </c>
      <c r="I488" s="10" t="s">
        <v>103</v>
      </c>
      <c r="J488" s="12">
        <v>85227.3</v>
      </c>
      <c r="K488" s="11">
        <v>404362</v>
      </c>
      <c r="L488" s="11">
        <v>76700</v>
      </c>
      <c r="M488" s="14">
        <v>104425.4</v>
      </c>
      <c r="N488" s="13">
        <v>560913</v>
      </c>
      <c r="O488" s="13">
        <v>13307</v>
      </c>
      <c r="P488" s="25">
        <v>2894.6</v>
      </c>
      <c r="Q488" s="26">
        <v>17486</v>
      </c>
      <c r="R488" s="26">
        <v>23</v>
      </c>
      <c r="S488" s="27" t="s">
        <v>25</v>
      </c>
      <c r="T488" s="28" t="s">
        <v>25</v>
      </c>
      <c r="U488" s="28" t="s">
        <v>25</v>
      </c>
      <c r="V488" s="12">
        <v>192547.3</v>
      </c>
      <c r="W488" s="11">
        <v>982761</v>
      </c>
      <c r="X488" s="11">
        <v>90030</v>
      </c>
    </row>
    <row r="489" spans="1:24" x14ac:dyDescent="0.35">
      <c r="A489" s="8">
        <v>2020</v>
      </c>
      <c r="B489" s="9">
        <v>7353</v>
      </c>
      <c r="C489" s="10" t="s">
        <v>243</v>
      </c>
      <c r="D489" s="8" t="s">
        <v>709</v>
      </c>
      <c r="E489" s="10" t="s">
        <v>710</v>
      </c>
      <c r="F489" s="8" t="s">
        <v>711</v>
      </c>
      <c r="G489" s="10" t="s">
        <v>244</v>
      </c>
      <c r="H489" s="10" t="s">
        <v>714</v>
      </c>
      <c r="I489" s="10" t="s">
        <v>245</v>
      </c>
      <c r="J489" s="12">
        <v>74152.899999999994</v>
      </c>
      <c r="K489" s="11">
        <v>295060</v>
      </c>
      <c r="L489" s="11">
        <v>39813</v>
      </c>
      <c r="M489" s="14">
        <v>28760.2</v>
      </c>
      <c r="N489" s="13">
        <v>119942</v>
      </c>
      <c r="O489" s="13">
        <v>6715</v>
      </c>
      <c r="P489" s="25">
        <v>133695.9</v>
      </c>
      <c r="Q489" s="26">
        <v>806809</v>
      </c>
      <c r="R489" s="26">
        <v>531</v>
      </c>
      <c r="S489" s="27">
        <v>0</v>
      </c>
      <c r="T489" s="28">
        <v>0</v>
      </c>
      <c r="U489" s="28">
        <v>0</v>
      </c>
      <c r="V489" s="12">
        <v>236609</v>
      </c>
      <c r="W489" s="11">
        <v>1221811</v>
      </c>
      <c r="X489" s="11">
        <v>47059</v>
      </c>
    </row>
    <row r="490" spans="1:24" x14ac:dyDescent="0.35">
      <c r="A490" s="8">
        <v>2020</v>
      </c>
      <c r="B490" s="9">
        <v>7450</v>
      </c>
      <c r="C490" s="10" t="s">
        <v>999</v>
      </c>
      <c r="D490" s="8" t="s">
        <v>709</v>
      </c>
      <c r="E490" s="10" t="s">
        <v>710</v>
      </c>
      <c r="F490" s="8" t="s">
        <v>711</v>
      </c>
      <c r="G490" s="10" t="s">
        <v>38</v>
      </c>
      <c r="H490" s="10" t="s">
        <v>714</v>
      </c>
      <c r="I490" s="10" t="s">
        <v>30</v>
      </c>
      <c r="J490" s="12">
        <v>34214</v>
      </c>
      <c r="K490" s="11">
        <v>246250</v>
      </c>
      <c r="L490" s="11">
        <v>18708</v>
      </c>
      <c r="M490" s="14">
        <v>4754.7</v>
      </c>
      <c r="N490" s="13">
        <v>42785</v>
      </c>
      <c r="O490" s="13">
        <v>944</v>
      </c>
      <c r="P490" s="25">
        <v>2065.3000000000002</v>
      </c>
      <c r="Q490" s="26">
        <v>14030</v>
      </c>
      <c r="R490" s="26">
        <v>246</v>
      </c>
      <c r="S490" s="27" t="s">
        <v>25</v>
      </c>
      <c r="T490" s="28" t="s">
        <v>25</v>
      </c>
      <c r="U490" s="28" t="s">
        <v>25</v>
      </c>
      <c r="V490" s="12">
        <v>41034</v>
      </c>
      <c r="W490" s="11">
        <v>303065</v>
      </c>
      <c r="X490" s="11">
        <v>19898</v>
      </c>
    </row>
    <row r="491" spans="1:24" x14ac:dyDescent="0.35">
      <c r="A491" s="8">
        <v>2020</v>
      </c>
      <c r="B491" s="9">
        <v>7483</v>
      </c>
      <c r="C491" s="10" t="s">
        <v>246</v>
      </c>
      <c r="D491" s="8" t="s">
        <v>709</v>
      </c>
      <c r="E491" s="10" t="s">
        <v>710</v>
      </c>
      <c r="F491" s="8" t="s">
        <v>711</v>
      </c>
      <c r="G491" s="10" t="s">
        <v>70</v>
      </c>
      <c r="H491" s="10" t="s">
        <v>712</v>
      </c>
      <c r="I491" s="10" t="s">
        <v>36</v>
      </c>
      <c r="J491" s="12">
        <v>12718.8</v>
      </c>
      <c r="K491" s="11">
        <v>91628</v>
      </c>
      <c r="L491" s="11">
        <v>12857</v>
      </c>
      <c r="M491" s="14">
        <v>11025.8</v>
      </c>
      <c r="N491" s="13">
        <v>85160</v>
      </c>
      <c r="O491" s="13">
        <v>1656</v>
      </c>
      <c r="P491" s="25">
        <v>11679.5</v>
      </c>
      <c r="Q491" s="26">
        <v>104116</v>
      </c>
      <c r="R491" s="26">
        <v>129</v>
      </c>
      <c r="S491" s="27" t="s">
        <v>25</v>
      </c>
      <c r="T491" s="28" t="s">
        <v>25</v>
      </c>
      <c r="U491" s="28" t="s">
        <v>25</v>
      </c>
      <c r="V491" s="12">
        <v>35424.1</v>
      </c>
      <c r="W491" s="11">
        <v>280904</v>
      </c>
      <c r="X491" s="11">
        <v>14642</v>
      </c>
    </row>
    <row r="492" spans="1:24" x14ac:dyDescent="0.35">
      <c r="A492" s="8">
        <v>2020</v>
      </c>
      <c r="B492" s="9">
        <v>7490</v>
      </c>
      <c r="C492" s="10" t="s">
        <v>1000</v>
      </c>
      <c r="D492" s="8" t="s">
        <v>709</v>
      </c>
      <c r="E492" s="10" t="s">
        <v>710</v>
      </c>
      <c r="F492" s="8" t="s">
        <v>711</v>
      </c>
      <c r="G492" s="10" t="s">
        <v>174</v>
      </c>
      <c r="H492" s="10" t="s">
        <v>15</v>
      </c>
      <c r="I492" s="10" t="s">
        <v>54</v>
      </c>
      <c r="J492" s="12" t="s">
        <v>25</v>
      </c>
      <c r="K492" s="11" t="s">
        <v>25</v>
      </c>
      <c r="L492" s="11" t="s">
        <v>25</v>
      </c>
      <c r="M492" s="14">
        <v>284</v>
      </c>
      <c r="N492" s="13">
        <v>3157</v>
      </c>
      <c r="O492" s="13">
        <v>50</v>
      </c>
      <c r="P492" s="25">
        <v>129563.8</v>
      </c>
      <c r="Q492" s="26">
        <v>2967087</v>
      </c>
      <c r="R492" s="26">
        <v>32</v>
      </c>
      <c r="S492" s="27" t="s">
        <v>25</v>
      </c>
      <c r="T492" s="28" t="s">
        <v>25</v>
      </c>
      <c r="U492" s="28" t="s">
        <v>25</v>
      </c>
      <c r="V492" s="12">
        <v>129847.8</v>
      </c>
      <c r="W492" s="11">
        <v>2970244</v>
      </c>
      <c r="X492" s="11">
        <v>82</v>
      </c>
    </row>
    <row r="493" spans="1:24" x14ac:dyDescent="0.35">
      <c r="A493" s="8">
        <v>2020</v>
      </c>
      <c r="B493" s="9">
        <v>7548</v>
      </c>
      <c r="C493" s="10" t="s">
        <v>247</v>
      </c>
      <c r="D493" s="8" t="s">
        <v>709</v>
      </c>
      <c r="E493" s="10" t="s">
        <v>710</v>
      </c>
      <c r="F493" s="8" t="s">
        <v>711</v>
      </c>
      <c r="G493" s="10" t="s">
        <v>74</v>
      </c>
      <c r="H493" s="10" t="s">
        <v>773</v>
      </c>
      <c r="I493" s="10" t="s">
        <v>75</v>
      </c>
      <c r="J493" s="12">
        <v>60653.4</v>
      </c>
      <c r="K493" s="11">
        <v>481242</v>
      </c>
      <c r="L493" s="11">
        <v>37941</v>
      </c>
      <c r="M493" s="14">
        <v>32650.2</v>
      </c>
      <c r="N493" s="13">
        <v>315041</v>
      </c>
      <c r="O493" s="13">
        <v>5603</v>
      </c>
      <c r="P493" s="25">
        <v>7070.3</v>
      </c>
      <c r="Q493" s="26">
        <v>103294</v>
      </c>
      <c r="R493" s="26">
        <v>18</v>
      </c>
      <c r="S493" s="27">
        <v>0</v>
      </c>
      <c r="T493" s="28" t="s">
        <v>25</v>
      </c>
      <c r="U493" s="28" t="s">
        <v>25</v>
      </c>
      <c r="V493" s="12">
        <v>100373.9</v>
      </c>
      <c r="W493" s="11">
        <v>899577</v>
      </c>
      <c r="X493" s="11">
        <v>43562</v>
      </c>
    </row>
    <row r="494" spans="1:24" x14ac:dyDescent="0.35">
      <c r="A494" s="8">
        <v>2020</v>
      </c>
      <c r="B494" s="9">
        <v>7554</v>
      </c>
      <c r="C494" s="10" t="s">
        <v>1001</v>
      </c>
      <c r="D494" s="8" t="s">
        <v>717</v>
      </c>
      <c r="E494" s="10" t="s">
        <v>718</v>
      </c>
      <c r="F494" s="8" t="s">
        <v>711</v>
      </c>
      <c r="G494" s="10" t="s">
        <v>163</v>
      </c>
      <c r="H494" s="10" t="s">
        <v>719</v>
      </c>
      <c r="I494" s="10" t="s">
        <v>45</v>
      </c>
      <c r="J494" s="12">
        <v>12958.8</v>
      </c>
      <c r="K494" s="11">
        <v>108285</v>
      </c>
      <c r="L494" s="11">
        <v>15478</v>
      </c>
      <c r="M494" s="14">
        <v>12.5</v>
      </c>
      <c r="N494" s="13">
        <v>110</v>
      </c>
      <c r="O494" s="13">
        <v>2</v>
      </c>
      <c r="P494" s="25">
        <v>0</v>
      </c>
      <c r="Q494" s="26">
        <v>0</v>
      </c>
      <c r="R494" s="26">
        <v>0</v>
      </c>
      <c r="S494" s="27">
        <v>0</v>
      </c>
      <c r="T494" s="28">
        <v>0</v>
      </c>
      <c r="U494" s="28">
        <v>0</v>
      </c>
      <c r="V494" s="12">
        <v>12971.3</v>
      </c>
      <c r="W494" s="11">
        <v>108395</v>
      </c>
      <c r="X494" s="11">
        <v>15480</v>
      </c>
    </row>
    <row r="495" spans="1:24" x14ac:dyDescent="0.35">
      <c r="A495" s="8">
        <v>2020</v>
      </c>
      <c r="B495" s="9">
        <v>7554</v>
      </c>
      <c r="C495" s="10" t="s">
        <v>1001</v>
      </c>
      <c r="D495" s="8" t="s">
        <v>717</v>
      </c>
      <c r="E495" s="10" t="s">
        <v>718</v>
      </c>
      <c r="F495" s="8" t="s">
        <v>711</v>
      </c>
      <c r="G495" s="10" t="s">
        <v>139</v>
      </c>
      <c r="H495" s="10" t="s">
        <v>719</v>
      </c>
      <c r="I495" s="10" t="s">
        <v>95</v>
      </c>
      <c r="J495" s="12">
        <v>2580.6</v>
      </c>
      <c r="K495" s="11">
        <v>16106</v>
      </c>
      <c r="L495" s="11">
        <v>2595</v>
      </c>
      <c r="M495" s="14">
        <v>0</v>
      </c>
      <c r="N495" s="13">
        <v>0</v>
      </c>
      <c r="O495" s="13">
        <v>0</v>
      </c>
      <c r="P495" s="25">
        <v>0</v>
      </c>
      <c r="Q495" s="26">
        <v>0</v>
      </c>
      <c r="R495" s="26">
        <v>0</v>
      </c>
      <c r="S495" s="27">
        <v>0</v>
      </c>
      <c r="T495" s="28">
        <v>0</v>
      </c>
      <c r="U495" s="28">
        <v>0</v>
      </c>
      <c r="V495" s="12">
        <v>2580.6</v>
      </c>
      <c r="W495" s="11">
        <v>16106</v>
      </c>
      <c r="X495" s="11">
        <v>2595</v>
      </c>
    </row>
    <row r="496" spans="1:24" x14ac:dyDescent="0.35">
      <c r="A496" s="8">
        <v>2020</v>
      </c>
      <c r="B496" s="9">
        <v>7554</v>
      </c>
      <c r="C496" s="10" t="s">
        <v>1001</v>
      </c>
      <c r="D496" s="8" t="s">
        <v>717</v>
      </c>
      <c r="E496" s="10" t="s">
        <v>718</v>
      </c>
      <c r="F496" s="8" t="s">
        <v>711</v>
      </c>
      <c r="G496" s="10" t="s">
        <v>63</v>
      </c>
      <c r="H496" s="10" t="s">
        <v>719</v>
      </c>
      <c r="I496" s="10" t="s">
        <v>45</v>
      </c>
      <c r="J496" s="12">
        <v>5892.2</v>
      </c>
      <c r="K496" s="11">
        <v>44508</v>
      </c>
      <c r="L496" s="11">
        <v>4272</v>
      </c>
      <c r="M496" s="14">
        <v>0</v>
      </c>
      <c r="N496" s="13">
        <v>0</v>
      </c>
      <c r="O496" s="13">
        <v>0</v>
      </c>
      <c r="P496" s="25">
        <v>0</v>
      </c>
      <c r="Q496" s="26">
        <v>0</v>
      </c>
      <c r="R496" s="26">
        <v>0</v>
      </c>
      <c r="S496" s="27">
        <v>0</v>
      </c>
      <c r="T496" s="28">
        <v>0</v>
      </c>
      <c r="U496" s="28">
        <v>0</v>
      </c>
      <c r="V496" s="12">
        <v>5892.2</v>
      </c>
      <c r="W496" s="11">
        <v>44508</v>
      </c>
      <c r="X496" s="11">
        <v>4272</v>
      </c>
    </row>
    <row r="497" spans="1:24" x14ac:dyDescent="0.35">
      <c r="A497" s="8">
        <v>2020</v>
      </c>
      <c r="B497" s="9">
        <v>7554</v>
      </c>
      <c r="C497" s="10" t="s">
        <v>1001</v>
      </c>
      <c r="D497" s="8" t="s">
        <v>717</v>
      </c>
      <c r="E497" s="10" t="s">
        <v>718</v>
      </c>
      <c r="F497" s="8" t="s">
        <v>711</v>
      </c>
      <c r="G497" s="10" t="s">
        <v>56</v>
      </c>
      <c r="H497" s="10" t="s">
        <v>719</v>
      </c>
      <c r="I497" s="10" t="s">
        <v>45</v>
      </c>
      <c r="J497" s="12">
        <v>1161.3</v>
      </c>
      <c r="K497" s="11">
        <v>7775</v>
      </c>
      <c r="L497" s="11">
        <v>1111</v>
      </c>
      <c r="M497" s="14">
        <v>434.4</v>
      </c>
      <c r="N497" s="13">
        <v>5308</v>
      </c>
      <c r="O497" s="13">
        <v>82</v>
      </c>
      <c r="P497" s="25">
        <v>0</v>
      </c>
      <c r="Q497" s="26">
        <v>0</v>
      </c>
      <c r="R497" s="26">
        <v>0</v>
      </c>
      <c r="S497" s="27">
        <v>0</v>
      </c>
      <c r="T497" s="28">
        <v>0</v>
      </c>
      <c r="U497" s="28">
        <v>0</v>
      </c>
      <c r="V497" s="12">
        <v>1595.7</v>
      </c>
      <c r="W497" s="11">
        <v>13083</v>
      </c>
      <c r="X497" s="11">
        <v>1193</v>
      </c>
    </row>
    <row r="498" spans="1:24" x14ac:dyDescent="0.35">
      <c r="A498" s="8">
        <v>2020</v>
      </c>
      <c r="B498" s="9">
        <v>7554</v>
      </c>
      <c r="C498" s="10" t="s">
        <v>1001</v>
      </c>
      <c r="D498" s="8" t="s">
        <v>717</v>
      </c>
      <c r="E498" s="10" t="s">
        <v>718</v>
      </c>
      <c r="F498" s="8" t="s">
        <v>711</v>
      </c>
      <c r="G498" s="10" t="s">
        <v>122</v>
      </c>
      <c r="H498" s="10" t="s">
        <v>719</v>
      </c>
      <c r="I498" s="10" t="s">
        <v>123</v>
      </c>
      <c r="J498" s="12">
        <v>50374.1</v>
      </c>
      <c r="K498" s="11">
        <v>376742</v>
      </c>
      <c r="L498" s="11">
        <v>82642</v>
      </c>
      <c r="M498" s="14">
        <v>4088.6</v>
      </c>
      <c r="N498" s="13">
        <v>46908</v>
      </c>
      <c r="O498" s="13">
        <v>238</v>
      </c>
      <c r="P498" s="25">
        <v>0</v>
      </c>
      <c r="Q498" s="26">
        <v>0</v>
      </c>
      <c r="R498" s="26">
        <v>0</v>
      </c>
      <c r="S498" s="27">
        <v>0</v>
      </c>
      <c r="T498" s="28">
        <v>0</v>
      </c>
      <c r="U498" s="28">
        <v>0</v>
      </c>
      <c r="V498" s="12">
        <v>54462.7</v>
      </c>
      <c r="W498" s="11">
        <v>423650</v>
      </c>
      <c r="X498" s="11">
        <v>82880</v>
      </c>
    </row>
    <row r="499" spans="1:24" x14ac:dyDescent="0.35">
      <c r="A499" s="8">
        <v>2020</v>
      </c>
      <c r="B499" s="9">
        <v>7554</v>
      </c>
      <c r="C499" s="10" t="s">
        <v>1001</v>
      </c>
      <c r="D499" s="8" t="s">
        <v>717</v>
      </c>
      <c r="E499" s="10" t="s">
        <v>718</v>
      </c>
      <c r="F499" s="8" t="s">
        <v>711</v>
      </c>
      <c r="G499" s="10" t="s">
        <v>197</v>
      </c>
      <c r="H499" s="10" t="s">
        <v>719</v>
      </c>
      <c r="I499" s="10" t="s">
        <v>45</v>
      </c>
      <c r="J499" s="12">
        <v>58924.7</v>
      </c>
      <c r="K499" s="11">
        <v>521908</v>
      </c>
      <c r="L499" s="11">
        <v>54286</v>
      </c>
      <c r="M499" s="14">
        <v>638.5</v>
      </c>
      <c r="N499" s="13">
        <v>7336</v>
      </c>
      <c r="O499" s="13">
        <v>26</v>
      </c>
      <c r="P499" s="25">
        <v>0</v>
      </c>
      <c r="Q499" s="26">
        <v>0</v>
      </c>
      <c r="R499" s="26">
        <v>0</v>
      </c>
      <c r="S499" s="27">
        <v>0</v>
      </c>
      <c r="T499" s="28">
        <v>0</v>
      </c>
      <c r="U499" s="28">
        <v>0</v>
      </c>
      <c r="V499" s="12">
        <v>59563.199999999997</v>
      </c>
      <c r="W499" s="11">
        <v>529244</v>
      </c>
      <c r="X499" s="11">
        <v>54312</v>
      </c>
    </row>
    <row r="500" spans="1:24" x14ac:dyDescent="0.35">
      <c r="A500" s="8">
        <v>2020</v>
      </c>
      <c r="B500" s="9">
        <v>7554</v>
      </c>
      <c r="C500" s="10" t="s">
        <v>1001</v>
      </c>
      <c r="D500" s="8" t="s">
        <v>739</v>
      </c>
      <c r="E500" s="10" t="s">
        <v>710</v>
      </c>
      <c r="F500" s="8" t="s">
        <v>711</v>
      </c>
      <c r="G500" s="10" t="s">
        <v>59</v>
      </c>
      <c r="H500" s="10" t="s">
        <v>719</v>
      </c>
      <c r="I500" s="10" t="s">
        <v>60</v>
      </c>
      <c r="J500" s="12">
        <v>474627.2</v>
      </c>
      <c r="K500" s="11">
        <v>3537726</v>
      </c>
      <c r="L500" s="11">
        <v>314732</v>
      </c>
      <c r="M500" s="14">
        <v>189561</v>
      </c>
      <c r="N500" s="13">
        <v>2102037</v>
      </c>
      <c r="O500" s="13">
        <v>44541</v>
      </c>
      <c r="P500" s="25">
        <v>0</v>
      </c>
      <c r="Q500" s="26">
        <v>0</v>
      </c>
      <c r="R500" s="26">
        <v>0</v>
      </c>
      <c r="S500" s="27">
        <v>0</v>
      </c>
      <c r="T500" s="28">
        <v>0</v>
      </c>
      <c r="U500" s="28">
        <v>0</v>
      </c>
      <c r="V500" s="12">
        <v>664188.19999999995</v>
      </c>
      <c r="W500" s="11">
        <v>5639763</v>
      </c>
      <c r="X500" s="11">
        <v>359273</v>
      </c>
    </row>
    <row r="501" spans="1:24" x14ac:dyDescent="0.35">
      <c r="A501" s="8">
        <v>2020</v>
      </c>
      <c r="B501" s="9">
        <v>7558</v>
      </c>
      <c r="C501" s="10" t="s">
        <v>1002</v>
      </c>
      <c r="D501" s="8" t="s">
        <v>709</v>
      </c>
      <c r="E501" s="10" t="s">
        <v>710</v>
      </c>
      <c r="F501" s="8" t="s">
        <v>711</v>
      </c>
      <c r="G501" s="10" t="s">
        <v>79</v>
      </c>
      <c r="H501" s="10" t="s">
        <v>714</v>
      </c>
      <c r="I501" s="10" t="s">
        <v>45</v>
      </c>
      <c r="J501" s="12">
        <v>23074</v>
      </c>
      <c r="K501" s="11">
        <v>167386</v>
      </c>
      <c r="L501" s="11">
        <v>14149</v>
      </c>
      <c r="M501" s="14">
        <v>4948</v>
      </c>
      <c r="N501" s="13">
        <v>43634</v>
      </c>
      <c r="O501" s="13">
        <v>1198</v>
      </c>
      <c r="P501" s="25">
        <v>1697</v>
      </c>
      <c r="Q501" s="26">
        <v>29303</v>
      </c>
      <c r="R501" s="26">
        <v>2</v>
      </c>
      <c r="S501" s="27" t="s">
        <v>25</v>
      </c>
      <c r="T501" s="28" t="s">
        <v>25</v>
      </c>
      <c r="U501" s="28" t="s">
        <v>25</v>
      </c>
      <c r="V501" s="12">
        <v>29719</v>
      </c>
      <c r="W501" s="11">
        <v>240323</v>
      </c>
      <c r="X501" s="11">
        <v>15349</v>
      </c>
    </row>
    <row r="502" spans="1:24" x14ac:dyDescent="0.35">
      <c r="A502" s="8">
        <v>2020</v>
      </c>
      <c r="B502" s="9">
        <v>7559</v>
      </c>
      <c r="C502" s="10" t="s">
        <v>1003</v>
      </c>
      <c r="D502" s="8" t="s">
        <v>709</v>
      </c>
      <c r="E502" s="10" t="s">
        <v>710</v>
      </c>
      <c r="F502" s="8" t="s">
        <v>711</v>
      </c>
      <c r="G502" s="10" t="s">
        <v>59</v>
      </c>
      <c r="H502" s="10" t="s">
        <v>714</v>
      </c>
      <c r="I502" s="10" t="s">
        <v>60</v>
      </c>
      <c r="J502" s="12">
        <v>103269</v>
      </c>
      <c r="K502" s="11">
        <v>902548</v>
      </c>
      <c r="L502" s="11">
        <v>59183</v>
      </c>
      <c r="M502" s="14">
        <v>20855</v>
      </c>
      <c r="N502" s="13">
        <v>173163</v>
      </c>
      <c r="O502" s="13">
        <v>3547</v>
      </c>
      <c r="P502" s="25" t="s">
        <v>25</v>
      </c>
      <c r="Q502" s="26" t="s">
        <v>25</v>
      </c>
      <c r="R502" s="26" t="s">
        <v>25</v>
      </c>
      <c r="S502" s="27" t="s">
        <v>25</v>
      </c>
      <c r="T502" s="28" t="s">
        <v>25</v>
      </c>
      <c r="U502" s="28" t="s">
        <v>25</v>
      </c>
      <c r="V502" s="12">
        <v>124124</v>
      </c>
      <c r="W502" s="11">
        <v>1075711</v>
      </c>
      <c r="X502" s="11">
        <v>62730</v>
      </c>
    </row>
    <row r="503" spans="1:24" x14ac:dyDescent="0.35">
      <c r="A503" s="8">
        <v>2020</v>
      </c>
      <c r="B503" s="9">
        <v>7561</v>
      </c>
      <c r="C503" s="10" t="s">
        <v>1004</v>
      </c>
      <c r="D503" s="8" t="s">
        <v>709</v>
      </c>
      <c r="E503" s="10" t="s">
        <v>710</v>
      </c>
      <c r="F503" s="8" t="s">
        <v>711</v>
      </c>
      <c r="G503" s="10" t="s">
        <v>59</v>
      </c>
      <c r="H503" s="10" t="s">
        <v>714</v>
      </c>
      <c r="I503" s="10" t="s">
        <v>60</v>
      </c>
      <c r="J503" s="12">
        <v>4423</v>
      </c>
      <c r="K503" s="11">
        <v>26668</v>
      </c>
      <c r="L503" s="11">
        <v>3770</v>
      </c>
      <c r="M503" s="14">
        <v>2531</v>
      </c>
      <c r="N503" s="13">
        <v>18036</v>
      </c>
      <c r="O503" s="13">
        <v>832</v>
      </c>
      <c r="P503" s="25">
        <v>14207</v>
      </c>
      <c r="Q503" s="26">
        <v>171444</v>
      </c>
      <c r="R503" s="26">
        <v>852</v>
      </c>
      <c r="S503" s="27">
        <v>0</v>
      </c>
      <c r="T503" s="28">
        <v>0</v>
      </c>
      <c r="U503" s="28">
        <v>0</v>
      </c>
      <c r="V503" s="12">
        <v>21161</v>
      </c>
      <c r="W503" s="11">
        <v>216148</v>
      </c>
      <c r="X503" s="11">
        <v>5454</v>
      </c>
    </row>
    <row r="504" spans="1:24" x14ac:dyDescent="0.35">
      <c r="A504" s="8">
        <v>2020</v>
      </c>
      <c r="B504" s="9">
        <v>7563</v>
      </c>
      <c r="C504" s="10" t="s">
        <v>249</v>
      </c>
      <c r="D504" s="8" t="s">
        <v>709</v>
      </c>
      <c r="E504" s="10" t="s">
        <v>710</v>
      </c>
      <c r="F504" s="8" t="s">
        <v>711</v>
      </c>
      <c r="G504" s="10" t="s">
        <v>157</v>
      </c>
      <c r="H504" s="10" t="s">
        <v>714</v>
      </c>
      <c r="I504" s="10" t="s">
        <v>158</v>
      </c>
      <c r="J504" s="12">
        <v>22770</v>
      </c>
      <c r="K504" s="11">
        <v>166240</v>
      </c>
      <c r="L504" s="11">
        <v>16112</v>
      </c>
      <c r="M504" s="14">
        <v>9689</v>
      </c>
      <c r="N504" s="13">
        <v>83616</v>
      </c>
      <c r="O504" s="13">
        <v>2043</v>
      </c>
      <c r="P504" s="25">
        <v>1055</v>
      </c>
      <c r="Q504" s="26">
        <v>10503</v>
      </c>
      <c r="R504" s="26">
        <v>140</v>
      </c>
      <c r="S504" s="27" t="s">
        <v>25</v>
      </c>
      <c r="T504" s="28" t="s">
        <v>25</v>
      </c>
      <c r="U504" s="28" t="s">
        <v>25</v>
      </c>
      <c r="V504" s="12">
        <v>33514</v>
      </c>
      <c r="W504" s="11">
        <v>260359</v>
      </c>
      <c r="X504" s="11">
        <v>18295</v>
      </c>
    </row>
    <row r="505" spans="1:24" x14ac:dyDescent="0.35">
      <c r="A505" s="8">
        <v>2020</v>
      </c>
      <c r="B505" s="9">
        <v>7601</v>
      </c>
      <c r="C505" s="10" t="s">
        <v>1005</v>
      </c>
      <c r="D505" s="8" t="s">
        <v>709</v>
      </c>
      <c r="E505" s="10" t="s">
        <v>710</v>
      </c>
      <c r="F505" s="8" t="s">
        <v>711</v>
      </c>
      <c r="G505" s="10" t="s">
        <v>105</v>
      </c>
      <c r="H505" s="10" t="s">
        <v>722</v>
      </c>
      <c r="I505" s="10" t="s">
        <v>95</v>
      </c>
      <c r="J505" s="12">
        <v>310922</v>
      </c>
      <c r="K505" s="11">
        <v>1554517</v>
      </c>
      <c r="L505" s="11">
        <v>222757</v>
      </c>
      <c r="M505" s="14">
        <v>229928</v>
      </c>
      <c r="N505" s="13">
        <v>1373787</v>
      </c>
      <c r="O505" s="13">
        <v>44773</v>
      </c>
      <c r="P505" s="25">
        <v>121446</v>
      </c>
      <c r="Q505" s="26">
        <v>1112459</v>
      </c>
      <c r="R505" s="26">
        <v>72</v>
      </c>
      <c r="S505" s="27" t="s">
        <v>25</v>
      </c>
      <c r="T505" s="28" t="s">
        <v>25</v>
      </c>
      <c r="U505" s="28" t="s">
        <v>25</v>
      </c>
      <c r="V505" s="12">
        <v>662296</v>
      </c>
      <c r="W505" s="11">
        <v>4040763</v>
      </c>
      <c r="X505" s="11">
        <v>267602</v>
      </c>
    </row>
    <row r="506" spans="1:24" x14ac:dyDescent="0.35">
      <c r="A506" s="8">
        <v>2020</v>
      </c>
      <c r="B506" s="9">
        <v>7625</v>
      </c>
      <c r="C506" s="10" t="s">
        <v>1006</v>
      </c>
      <c r="D506" s="8" t="s">
        <v>709</v>
      </c>
      <c r="E506" s="10" t="s">
        <v>710</v>
      </c>
      <c r="F506" s="8" t="s">
        <v>711</v>
      </c>
      <c r="G506" s="10" t="s">
        <v>567</v>
      </c>
      <c r="H506" s="10" t="s">
        <v>712</v>
      </c>
      <c r="I506" s="10" t="s">
        <v>566</v>
      </c>
      <c r="J506" s="12">
        <v>45639</v>
      </c>
      <c r="K506" s="11">
        <v>448095</v>
      </c>
      <c r="L506" s="11">
        <v>31217</v>
      </c>
      <c r="M506" s="14">
        <v>31209</v>
      </c>
      <c r="N506" s="13">
        <v>289755</v>
      </c>
      <c r="O506" s="13">
        <v>7470</v>
      </c>
      <c r="P506" s="25">
        <v>18834</v>
      </c>
      <c r="Q506" s="26">
        <v>360774</v>
      </c>
      <c r="R506" s="26">
        <v>18</v>
      </c>
      <c r="S506" s="27">
        <v>0</v>
      </c>
      <c r="T506" s="28">
        <v>0</v>
      </c>
      <c r="U506" s="28">
        <v>0</v>
      </c>
      <c r="V506" s="12">
        <v>95682</v>
      </c>
      <c r="W506" s="11">
        <v>1098624</v>
      </c>
      <c r="X506" s="11">
        <v>38705</v>
      </c>
    </row>
    <row r="507" spans="1:24" x14ac:dyDescent="0.35">
      <c r="A507" s="8">
        <v>2020</v>
      </c>
      <c r="B507" s="9">
        <v>7627</v>
      </c>
      <c r="C507" s="10" t="s">
        <v>1007</v>
      </c>
      <c r="D507" s="8" t="s">
        <v>709</v>
      </c>
      <c r="E507" s="10" t="s">
        <v>710</v>
      </c>
      <c r="F507" s="8" t="s">
        <v>711</v>
      </c>
      <c r="G507" s="10" t="s">
        <v>257</v>
      </c>
      <c r="H507" s="10" t="s">
        <v>712</v>
      </c>
      <c r="I507" s="10" t="s">
        <v>36</v>
      </c>
      <c r="J507" s="12">
        <v>11020</v>
      </c>
      <c r="K507" s="11">
        <v>101246</v>
      </c>
      <c r="L507" s="11">
        <v>10278</v>
      </c>
      <c r="M507" s="14">
        <v>7672</v>
      </c>
      <c r="N507" s="13">
        <v>82460</v>
      </c>
      <c r="O507" s="13">
        <v>1004</v>
      </c>
      <c r="P507" s="25">
        <v>12606</v>
      </c>
      <c r="Q507" s="26">
        <v>152209</v>
      </c>
      <c r="R507" s="26">
        <v>13</v>
      </c>
      <c r="S507" s="27" t="s">
        <v>25</v>
      </c>
      <c r="T507" s="28" t="s">
        <v>25</v>
      </c>
      <c r="U507" s="28" t="s">
        <v>25</v>
      </c>
      <c r="V507" s="12">
        <v>31298</v>
      </c>
      <c r="W507" s="11">
        <v>335915</v>
      </c>
      <c r="X507" s="11">
        <v>11295</v>
      </c>
    </row>
    <row r="508" spans="1:24" x14ac:dyDescent="0.35">
      <c r="A508" s="8">
        <v>2020</v>
      </c>
      <c r="B508" s="9">
        <v>7634</v>
      </c>
      <c r="C508" s="10" t="s">
        <v>251</v>
      </c>
      <c r="D508" s="8" t="s">
        <v>709</v>
      </c>
      <c r="E508" s="10" t="s">
        <v>710</v>
      </c>
      <c r="F508" s="8" t="s">
        <v>711</v>
      </c>
      <c r="G508" s="10" t="s">
        <v>59</v>
      </c>
      <c r="H508" s="10" t="s">
        <v>712</v>
      </c>
      <c r="I508" s="10" t="s">
        <v>60</v>
      </c>
      <c r="J508" s="12">
        <v>21502.6</v>
      </c>
      <c r="K508" s="11">
        <v>159225</v>
      </c>
      <c r="L508" s="11">
        <v>13410</v>
      </c>
      <c r="M508" s="14">
        <v>33536.400000000001</v>
      </c>
      <c r="N508" s="13">
        <v>324825</v>
      </c>
      <c r="O508" s="13">
        <v>2155</v>
      </c>
      <c r="P508" s="25" t="s">
        <v>25</v>
      </c>
      <c r="Q508" s="26" t="s">
        <v>25</v>
      </c>
      <c r="R508" s="26" t="s">
        <v>25</v>
      </c>
      <c r="S508" s="27" t="s">
        <v>25</v>
      </c>
      <c r="T508" s="28" t="s">
        <v>25</v>
      </c>
      <c r="U508" s="28" t="s">
        <v>25</v>
      </c>
      <c r="V508" s="12">
        <v>55039</v>
      </c>
      <c r="W508" s="11">
        <v>484050</v>
      </c>
      <c r="X508" s="11">
        <v>15565</v>
      </c>
    </row>
    <row r="509" spans="1:24" x14ac:dyDescent="0.35">
      <c r="A509" s="8">
        <v>2020</v>
      </c>
      <c r="B509" s="9">
        <v>7639</v>
      </c>
      <c r="C509" s="10" t="s">
        <v>1008</v>
      </c>
      <c r="D509" s="8" t="s">
        <v>709</v>
      </c>
      <c r="E509" s="10" t="s">
        <v>710</v>
      </c>
      <c r="F509" s="8" t="s">
        <v>711</v>
      </c>
      <c r="G509" s="10" t="s">
        <v>87</v>
      </c>
      <c r="H509" s="10" t="s">
        <v>712</v>
      </c>
      <c r="I509" s="10" t="s">
        <v>108</v>
      </c>
      <c r="J509" s="12">
        <v>85970.3</v>
      </c>
      <c r="K509" s="11">
        <v>766448</v>
      </c>
      <c r="L509" s="11">
        <v>61798</v>
      </c>
      <c r="M509" s="14">
        <v>58790.8</v>
      </c>
      <c r="N509" s="13">
        <v>615627</v>
      </c>
      <c r="O509" s="13">
        <v>7665</v>
      </c>
      <c r="P509" s="25">
        <v>21037.200000000001</v>
      </c>
      <c r="Q509" s="26">
        <v>302927</v>
      </c>
      <c r="R509" s="26">
        <v>518</v>
      </c>
      <c r="S509" s="27" t="s">
        <v>25</v>
      </c>
      <c r="T509" s="28" t="s">
        <v>25</v>
      </c>
      <c r="U509" s="28" t="s">
        <v>25</v>
      </c>
      <c r="V509" s="12">
        <v>165798.29999999999</v>
      </c>
      <c r="W509" s="11">
        <v>1685002</v>
      </c>
      <c r="X509" s="11">
        <v>69981</v>
      </c>
    </row>
    <row r="510" spans="1:24" x14ac:dyDescent="0.35">
      <c r="A510" s="8">
        <v>2020</v>
      </c>
      <c r="B510" s="9">
        <v>7646</v>
      </c>
      <c r="C510" s="10" t="s">
        <v>1009</v>
      </c>
      <c r="D510" s="8" t="s">
        <v>709</v>
      </c>
      <c r="E510" s="10" t="s">
        <v>710</v>
      </c>
      <c r="F510" s="8" t="s">
        <v>711</v>
      </c>
      <c r="G510" s="10" t="s">
        <v>24</v>
      </c>
      <c r="H510" s="10" t="s">
        <v>712</v>
      </c>
      <c r="I510" s="10" t="s">
        <v>88</v>
      </c>
      <c r="J510" s="12">
        <v>9404</v>
      </c>
      <c r="K510" s="11">
        <v>112391</v>
      </c>
      <c r="L510" s="11">
        <v>11293</v>
      </c>
      <c r="M510" s="14">
        <v>11931</v>
      </c>
      <c r="N510" s="13">
        <v>174651</v>
      </c>
      <c r="O510" s="13">
        <v>2952</v>
      </c>
      <c r="P510" s="25" t="s">
        <v>25</v>
      </c>
      <c r="Q510" s="26" t="s">
        <v>25</v>
      </c>
      <c r="R510" s="26" t="s">
        <v>25</v>
      </c>
      <c r="S510" s="27" t="s">
        <v>25</v>
      </c>
      <c r="T510" s="28" t="s">
        <v>25</v>
      </c>
      <c r="U510" s="28" t="s">
        <v>25</v>
      </c>
      <c r="V510" s="12">
        <v>21335</v>
      </c>
      <c r="W510" s="11">
        <v>287042</v>
      </c>
      <c r="X510" s="11">
        <v>14245</v>
      </c>
    </row>
    <row r="511" spans="1:24" x14ac:dyDescent="0.35">
      <c r="A511" s="8">
        <v>2020</v>
      </c>
      <c r="B511" s="9">
        <v>7651</v>
      </c>
      <c r="C511" s="10" t="s">
        <v>1010</v>
      </c>
      <c r="D511" s="8" t="s">
        <v>709</v>
      </c>
      <c r="E511" s="10" t="s">
        <v>710</v>
      </c>
      <c r="F511" s="8" t="s">
        <v>711</v>
      </c>
      <c r="G511" s="10" t="s">
        <v>152</v>
      </c>
      <c r="H511" s="10" t="s">
        <v>712</v>
      </c>
      <c r="I511" s="10" t="s">
        <v>36</v>
      </c>
      <c r="J511" s="12">
        <v>10502.3</v>
      </c>
      <c r="K511" s="11">
        <v>94845</v>
      </c>
      <c r="L511" s="11">
        <v>7510</v>
      </c>
      <c r="M511" s="14">
        <v>11020.1</v>
      </c>
      <c r="N511" s="13">
        <v>119310</v>
      </c>
      <c r="O511" s="13">
        <v>1717</v>
      </c>
      <c r="P511" s="25">
        <v>3229.8</v>
      </c>
      <c r="Q511" s="26">
        <v>48673</v>
      </c>
      <c r="R511" s="26">
        <v>3</v>
      </c>
      <c r="S511" s="27" t="s">
        <v>25</v>
      </c>
      <c r="T511" s="28" t="s">
        <v>25</v>
      </c>
      <c r="U511" s="28" t="s">
        <v>25</v>
      </c>
      <c r="V511" s="12">
        <v>24752.2</v>
      </c>
      <c r="W511" s="11">
        <v>262828</v>
      </c>
      <c r="X511" s="11">
        <v>9230</v>
      </c>
    </row>
    <row r="512" spans="1:24" x14ac:dyDescent="0.35">
      <c r="A512" s="8">
        <v>2020</v>
      </c>
      <c r="B512" s="9">
        <v>7654</v>
      </c>
      <c r="C512" s="10" t="s">
        <v>1011</v>
      </c>
      <c r="D512" s="8" t="s">
        <v>709</v>
      </c>
      <c r="E512" s="10" t="s">
        <v>710</v>
      </c>
      <c r="F512" s="8" t="s">
        <v>711</v>
      </c>
      <c r="G512" s="10" t="s">
        <v>24</v>
      </c>
      <c r="H512" s="10" t="s">
        <v>712</v>
      </c>
      <c r="I512" s="10" t="s">
        <v>88</v>
      </c>
      <c r="J512" s="12">
        <v>25814</v>
      </c>
      <c r="K512" s="11">
        <v>204120</v>
      </c>
      <c r="L512" s="11">
        <v>18444</v>
      </c>
      <c r="M512" s="14">
        <v>19856</v>
      </c>
      <c r="N512" s="13">
        <v>167547</v>
      </c>
      <c r="O512" s="13">
        <v>15531</v>
      </c>
      <c r="P512" s="25" t="s">
        <v>25</v>
      </c>
      <c r="Q512" s="26" t="s">
        <v>25</v>
      </c>
      <c r="R512" s="26" t="s">
        <v>25</v>
      </c>
      <c r="S512" s="27" t="s">
        <v>25</v>
      </c>
      <c r="T512" s="28" t="s">
        <v>25</v>
      </c>
      <c r="U512" s="28" t="s">
        <v>25</v>
      </c>
      <c r="V512" s="12">
        <v>45670</v>
      </c>
      <c r="W512" s="11">
        <v>371667</v>
      </c>
      <c r="X512" s="11">
        <v>33975</v>
      </c>
    </row>
    <row r="513" spans="1:24" x14ac:dyDescent="0.35">
      <c r="A513" s="8">
        <v>2020</v>
      </c>
      <c r="B513" s="9">
        <v>7679</v>
      </c>
      <c r="C513" s="10" t="s">
        <v>1012</v>
      </c>
      <c r="D513" s="8" t="s">
        <v>709</v>
      </c>
      <c r="E513" s="10" t="s">
        <v>710</v>
      </c>
      <c r="F513" s="8" t="s">
        <v>711</v>
      </c>
      <c r="G513" s="10" t="s">
        <v>38</v>
      </c>
      <c r="H513" s="10" t="s">
        <v>712</v>
      </c>
      <c r="I513" s="10" t="s">
        <v>30</v>
      </c>
      <c r="J513" s="12">
        <v>19704</v>
      </c>
      <c r="K513" s="11">
        <v>152656</v>
      </c>
      <c r="L513" s="11">
        <v>13392</v>
      </c>
      <c r="M513" s="14">
        <v>21335</v>
      </c>
      <c r="N513" s="13">
        <v>160211</v>
      </c>
      <c r="O513" s="13">
        <v>2319</v>
      </c>
      <c r="P513" s="25">
        <v>7016</v>
      </c>
      <c r="Q513" s="26">
        <v>80489</v>
      </c>
      <c r="R513" s="26">
        <v>16</v>
      </c>
      <c r="S513" s="27" t="s">
        <v>25</v>
      </c>
      <c r="T513" s="28" t="s">
        <v>25</v>
      </c>
      <c r="U513" s="28" t="s">
        <v>25</v>
      </c>
      <c r="V513" s="12">
        <v>48055</v>
      </c>
      <c r="W513" s="11">
        <v>393356</v>
      </c>
      <c r="X513" s="11">
        <v>15727</v>
      </c>
    </row>
    <row r="514" spans="1:24" x14ac:dyDescent="0.35">
      <c r="A514" s="8">
        <v>2020</v>
      </c>
      <c r="B514" s="9">
        <v>7716</v>
      </c>
      <c r="C514" s="10" t="s">
        <v>252</v>
      </c>
      <c r="D514" s="8" t="s">
        <v>709</v>
      </c>
      <c r="E514" s="10" t="s">
        <v>710</v>
      </c>
      <c r="F514" s="8" t="s">
        <v>711</v>
      </c>
      <c r="G514" s="10" t="s">
        <v>94</v>
      </c>
      <c r="H514" s="10" t="s">
        <v>712</v>
      </c>
      <c r="I514" s="10" t="s">
        <v>95</v>
      </c>
      <c r="J514" s="12">
        <v>16511.900000000001</v>
      </c>
      <c r="K514" s="11">
        <v>103454</v>
      </c>
      <c r="L514" s="11">
        <v>12203</v>
      </c>
      <c r="M514" s="14">
        <v>13459.2</v>
      </c>
      <c r="N514" s="13">
        <v>92183</v>
      </c>
      <c r="O514" s="13">
        <v>1625</v>
      </c>
      <c r="P514" s="25">
        <v>24475.5</v>
      </c>
      <c r="Q514" s="26">
        <v>228844</v>
      </c>
      <c r="R514" s="26">
        <v>12</v>
      </c>
      <c r="S514" s="27">
        <v>0</v>
      </c>
      <c r="T514" s="28">
        <v>0</v>
      </c>
      <c r="U514" s="28">
        <v>0</v>
      </c>
      <c r="V514" s="12">
        <v>54446.6</v>
      </c>
      <c r="W514" s="11">
        <v>424481</v>
      </c>
      <c r="X514" s="11">
        <v>13840</v>
      </c>
    </row>
    <row r="515" spans="1:24" x14ac:dyDescent="0.35">
      <c r="A515" s="8">
        <v>2020</v>
      </c>
      <c r="B515" s="9">
        <v>7752</v>
      </c>
      <c r="C515" s="10" t="s">
        <v>253</v>
      </c>
      <c r="D515" s="8" t="s">
        <v>709</v>
      </c>
      <c r="E515" s="10" t="s">
        <v>710</v>
      </c>
      <c r="F515" s="8" t="s">
        <v>711</v>
      </c>
      <c r="G515" s="10" t="s">
        <v>59</v>
      </c>
      <c r="H515" s="10" t="s">
        <v>714</v>
      </c>
      <c r="I515" s="10" t="s">
        <v>60</v>
      </c>
      <c r="J515" s="12">
        <v>120004.8</v>
      </c>
      <c r="K515" s="11">
        <v>1186546</v>
      </c>
      <c r="L515" s="11">
        <v>80023</v>
      </c>
      <c r="M515" s="14">
        <v>22828.9</v>
      </c>
      <c r="N515" s="13">
        <v>297153</v>
      </c>
      <c r="O515" s="13">
        <v>7787</v>
      </c>
      <c r="P515" s="25">
        <v>53821.4</v>
      </c>
      <c r="Q515" s="26">
        <v>1187570</v>
      </c>
      <c r="R515" s="26">
        <v>1112</v>
      </c>
      <c r="S515" s="27" t="s">
        <v>25</v>
      </c>
      <c r="T515" s="28" t="s">
        <v>25</v>
      </c>
      <c r="U515" s="28" t="s">
        <v>25</v>
      </c>
      <c r="V515" s="12">
        <v>196655.1</v>
      </c>
      <c r="W515" s="11">
        <v>2671269</v>
      </c>
      <c r="X515" s="11">
        <v>88922</v>
      </c>
    </row>
    <row r="516" spans="1:24" x14ac:dyDescent="0.35">
      <c r="A516" s="8">
        <v>2020</v>
      </c>
      <c r="B516" s="9">
        <v>7785</v>
      </c>
      <c r="C516" s="10" t="s">
        <v>254</v>
      </c>
      <c r="D516" s="8" t="s">
        <v>709</v>
      </c>
      <c r="E516" s="10" t="s">
        <v>710</v>
      </c>
      <c r="F516" s="8" t="s">
        <v>711</v>
      </c>
      <c r="G516" s="10" t="s">
        <v>118</v>
      </c>
      <c r="H516" s="10" t="s">
        <v>714</v>
      </c>
      <c r="I516" s="10" t="s">
        <v>28</v>
      </c>
      <c r="J516" s="12">
        <v>35692.400000000001</v>
      </c>
      <c r="K516" s="11">
        <v>274074</v>
      </c>
      <c r="L516" s="11">
        <v>19382</v>
      </c>
      <c r="M516" s="14">
        <v>8147.5</v>
      </c>
      <c r="N516" s="13">
        <v>69926</v>
      </c>
      <c r="O516" s="13">
        <v>1451</v>
      </c>
      <c r="P516" s="25" t="s">
        <v>25</v>
      </c>
      <c r="Q516" s="26" t="s">
        <v>25</v>
      </c>
      <c r="R516" s="26" t="s">
        <v>25</v>
      </c>
      <c r="S516" s="27" t="s">
        <v>25</v>
      </c>
      <c r="T516" s="28" t="s">
        <v>25</v>
      </c>
      <c r="U516" s="28" t="s">
        <v>25</v>
      </c>
      <c r="V516" s="12">
        <v>43839.9</v>
      </c>
      <c r="W516" s="11">
        <v>344000</v>
      </c>
      <c r="X516" s="11">
        <v>20833</v>
      </c>
    </row>
    <row r="517" spans="1:24" x14ac:dyDescent="0.35">
      <c r="A517" s="8">
        <v>2020</v>
      </c>
      <c r="B517" s="9">
        <v>7801</v>
      </c>
      <c r="C517" s="10" t="s">
        <v>255</v>
      </c>
      <c r="D517" s="8" t="s">
        <v>709</v>
      </c>
      <c r="E517" s="10" t="s">
        <v>710</v>
      </c>
      <c r="F517" s="8" t="s">
        <v>711</v>
      </c>
      <c r="G517" s="10" t="s">
        <v>118</v>
      </c>
      <c r="H517" s="10" t="s">
        <v>722</v>
      </c>
      <c r="I517" s="10" t="s">
        <v>30</v>
      </c>
      <c r="J517" s="12">
        <v>735803.3</v>
      </c>
      <c r="K517" s="11">
        <v>5500768</v>
      </c>
      <c r="L517" s="11">
        <v>412526</v>
      </c>
      <c r="M517" s="14">
        <v>376290.7</v>
      </c>
      <c r="N517" s="13">
        <v>3602790</v>
      </c>
      <c r="O517" s="13">
        <v>57909</v>
      </c>
      <c r="P517" s="25">
        <v>121019</v>
      </c>
      <c r="Q517" s="26">
        <v>1664368</v>
      </c>
      <c r="R517" s="26">
        <v>245</v>
      </c>
      <c r="S517" s="27">
        <v>0</v>
      </c>
      <c r="T517" s="28">
        <v>0</v>
      </c>
      <c r="U517" s="28">
        <v>0</v>
      </c>
      <c r="V517" s="12">
        <v>1233113</v>
      </c>
      <c r="W517" s="11">
        <v>10767926</v>
      </c>
      <c r="X517" s="11">
        <v>470680</v>
      </c>
    </row>
    <row r="518" spans="1:24" x14ac:dyDescent="0.35">
      <c r="A518" s="8">
        <v>2020</v>
      </c>
      <c r="B518" s="9">
        <v>7827</v>
      </c>
      <c r="C518" s="10" t="s">
        <v>1013</v>
      </c>
      <c r="D518" s="8" t="s">
        <v>709</v>
      </c>
      <c r="E518" s="10" t="s">
        <v>710</v>
      </c>
      <c r="F518" s="8" t="s">
        <v>711</v>
      </c>
      <c r="G518" s="10" t="s">
        <v>27</v>
      </c>
      <c r="H518" s="10" t="s">
        <v>712</v>
      </c>
      <c r="I518" s="10" t="s">
        <v>566</v>
      </c>
      <c r="J518" s="12">
        <v>7339</v>
      </c>
      <c r="K518" s="11">
        <v>67652</v>
      </c>
      <c r="L518" s="11">
        <v>4767</v>
      </c>
      <c r="M518" s="14">
        <v>9593</v>
      </c>
      <c r="N518" s="13">
        <v>87794</v>
      </c>
      <c r="O518" s="13">
        <v>1828</v>
      </c>
      <c r="P518" s="25">
        <v>5697</v>
      </c>
      <c r="Q518" s="26">
        <v>81851</v>
      </c>
      <c r="R518" s="26">
        <v>4</v>
      </c>
      <c r="S518" s="27">
        <v>0</v>
      </c>
      <c r="T518" s="28">
        <v>0</v>
      </c>
      <c r="U518" s="28">
        <v>0</v>
      </c>
      <c r="V518" s="12">
        <v>22629</v>
      </c>
      <c r="W518" s="11">
        <v>237297</v>
      </c>
      <c r="X518" s="11">
        <v>6599</v>
      </c>
    </row>
    <row r="519" spans="1:24" x14ac:dyDescent="0.35">
      <c r="A519" s="8">
        <v>2020</v>
      </c>
      <c r="B519" s="9">
        <v>7887</v>
      </c>
      <c r="C519" s="10" t="s">
        <v>1014</v>
      </c>
      <c r="D519" s="8" t="s">
        <v>709</v>
      </c>
      <c r="E519" s="10" t="s">
        <v>710</v>
      </c>
      <c r="F519" s="8" t="s">
        <v>711</v>
      </c>
      <c r="G519" s="10" t="s">
        <v>38</v>
      </c>
      <c r="H519" s="10" t="s">
        <v>714</v>
      </c>
      <c r="I519" s="10" t="s">
        <v>30</v>
      </c>
      <c r="J519" s="12">
        <v>53641.8</v>
      </c>
      <c r="K519" s="11">
        <v>413211</v>
      </c>
      <c r="L519" s="11">
        <v>32749</v>
      </c>
      <c r="M519" s="14">
        <v>11126.1</v>
      </c>
      <c r="N519" s="13">
        <v>93242</v>
      </c>
      <c r="O519" s="13">
        <v>2538</v>
      </c>
      <c r="P519" s="25" t="s">
        <v>25</v>
      </c>
      <c r="Q519" s="26" t="s">
        <v>25</v>
      </c>
      <c r="R519" s="26" t="s">
        <v>25</v>
      </c>
      <c r="S519" s="27" t="s">
        <v>25</v>
      </c>
      <c r="T519" s="28" t="s">
        <v>25</v>
      </c>
      <c r="U519" s="28" t="s">
        <v>25</v>
      </c>
      <c r="V519" s="12">
        <v>64767.9</v>
      </c>
      <c r="W519" s="11">
        <v>506453</v>
      </c>
      <c r="X519" s="11">
        <v>35287</v>
      </c>
    </row>
    <row r="520" spans="1:24" x14ac:dyDescent="0.35">
      <c r="A520" s="8">
        <v>2020</v>
      </c>
      <c r="B520" s="9">
        <v>7891</v>
      </c>
      <c r="C520" s="10" t="s">
        <v>1015</v>
      </c>
      <c r="D520" s="8" t="s">
        <v>709</v>
      </c>
      <c r="E520" s="10" t="s">
        <v>710</v>
      </c>
      <c r="F520" s="8" t="s">
        <v>711</v>
      </c>
      <c r="G520" s="10" t="s">
        <v>143</v>
      </c>
      <c r="H520" s="10" t="s">
        <v>714</v>
      </c>
      <c r="I520" s="10" t="s">
        <v>45</v>
      </c>
      <c r="J520" s="12">
        <v>24896.1</v>
      </c>
      <c r="K520" s="11">
        <v>172137</v>
      </c>
      <c r="L520" s="11">
        <v>14946</v>
      </c>
      <c r="M520" s="14">
        <v>5884</v>
      </c>
      <c r="N520" s="13">
        <v>43022</v>
      </c>
      <c r="O520" s="13">
        <v>1949</v>
      </c>
      <c r="P520" s="25">
        <v>3606.9</v>
      </c>
      <c r="Q520" s="26">
        <v>29668</v>
      </c>
      <c r="R520" s="26">
        <v>9</v>
      </c>
      <c r="S520" s="27" t="s">
        <v>25</v>
      </c>
      <c r="T520" s="28" t="s">
        <v>25</v>
      </c>
      <c r="U520" s="28" t="s">
        <v>25</v>
      </c>
      <c r="V520" s="12">
        <v>34387</v>
      </c>
      <c r="W520" s="11">
        <v>244827</v>
      </c>
      <c r="X520" s="11">
        <v>16904</v>
      </c>
    </row>
    <row r="521" spans="1:24" x14ac:dyDescent="0.35">
      <c r="A521" s="8">
        <v>2020</v>
      </c>
      <c r="B521" s="9">
        <v>7908</v>
      </c>
      <c r="C521" s="10" t="s">
        <v>1016</v>
      </c>
      <c r="D521" s="8" t="s">
        <v>709</v>
      </c>
      <c r="E521" s="10" t="s">
        <v>710</v>
      </c>
      <c r="F521" s="8" t="s">
        <v>711</v>
      </c>
      <c r="G521" s="10" t="s">
        <v>63</v>
      </c>
      <c r="H521" s="10" t="s">
        <v>712</v>
      </c>
      <c r="I521" s="10" t="s">
        <v>45</v>
      </c>
      <c r="J521" s="12">
        <v>12454.6</v>
      </c>
      <c r="K521" s="11">
        <v>158100</v>
      </c>
      <c r="L521" s="11">
        <v>14927</v>
      </c>
      <c r="M521" s="14">
        <v>6965.6</v>
      </c>
      <c r="N521" s="13">
        <v>85255</v>
      </c>
      <c r="O521" s="13">
        <v>2546</v>
      </c>
      <c r="P521" s="25">
        <v>3985.5</v>
      </c>
      <c r="Q521" s="26">
        <v>58423</v>
      </c>
      <c r="R521" s="26">
        <v>48</v>
      </c>
      <c r="S521" s="27">
        <v>0</v>
      </c>
      <c r="T521" s="28">
        <v>0</v>
      </c>
      <c r="U521" s="28">
        <v>0</v>
      </c>
      <c r="V521" s="12">
        <v>23405.7</v>
      </c>
      <c r="W521" s="11">
        <v>301778</v>
      </c>
      <c r="X521" s="11">
        <v>17521</v>
      </c>
    </row>
    <row r="522" spans="1:24" x14ac:dyDescent="0.35">
      <c r="A522" s="8">
        <v>2020</v>
      </c>
      <c r="B522" s="9">
        <v>7977</v>
      </c>
      <c r="C522" s="10" t="s">
        <v>1017</v>
      </c>
      <c r="D522" s="8" t="s">
        <v>709</v>
      </c>
      <c r="E522" s="10" t="s">
        <v>710</v>
      </c>
      <c r="F522" s="8" t="s">
        <v>711</v>
      </c>
      <c r="G522" s="10" t="s">
        <v>143</v>
      </c>
      <c r="H522" s="10" t="s">
        <v>712</v>
      </c>
      <c r="I522" s="10" t="s">
        <v>45</v>
      </c>
      <c r="J522" s="12">
        <v>38173.9</v>
      </c>
      <c r="K522" s="11">
        <v>247098</v>
      </c>
      <c r="L522" s="11">
        <v>26583</v>
      </c>
      <c r="M522" s="14">
        <v>26581.5</v>
      </c>
      <c r="N522" s="13">
        <v>237971</v>
      </c>
      <c r="O522" s="13">
        <v>2850</v>
      </c>
      <c r="P522" s="25">
        <v>7655.6</v>
      </c>
      <c r="Q522" s="26">
        <v>62109</v>
      </c>
      <c r="R522" s="26">
        <v>58</v>
      </c>
      <c r="S522" s="27" t="s">
        <v>25</v>
      </c>
      <c r="T522" s="28" t="s">
        <v>25</v>
      </c>
      <c r="U522" s="28" t="s">
        <v>25</v>
      </c>
      <c r="V522" s="12">
        <v>72411</v>
      </c>
      <c r="W522" s="11">
        <v>547178</v>
      </c>
      <c r="X522" s="11">
        <v>29491</v>
      </c>
    </row>
    <row r="523" spans="1:24" x14ac:dyDescent="0.35">
      <c r="A523" s="8">
        <v>2020</v>
      </c>
      <c r="B523" s="9">
        <v>7979</v>
      </c>
      <c r="C523" s="10" t="s">
        <v>1018</v>
      </c>
      <c r="D523" s="8" t="s">
        <v>709</v>
      </c>
      <c r="E523" s="10" t="s">
        <v>710</v>
      </c>
      <c r="F523" s="8" t="s">
        <v>711</v>
      </c>
      <c r="G523" s="10" t="s">
        <v>59</v>
      </c>
      <c r="H523" s="10" t="s">
        <v>714</v>
      </c>
      <c r="I523" s="10" t="s">
        <v>60</v>
      </c>
      <c r="J523" s="12">
        <v>22977.200000000001</v>
      </c>
      <c r="K523" s="11">
        <v>216709</v>
      </c>
      <c r="L523" s="11">
        <v>17942</v>
      </c>
      <c r="M523" s="14">
        <v>2481.4</v>
      </c>
      <c r="N523" s="13">
        <v>25482</v>
      </c>
      <c r="O523" s="13">
        <v>778</v>
      </c>
      <c r="P523" s="25" t="s">
        <v>25</v>
      </c>
      <c r="Q523" s="26" t="s">
        <v>25</v>
      </c>
      <c r="R523" s="26" t="s">
        <v>25</v>
      </c>
      <c r="S523" s="27" t="s">
        <v>25</v>
      </c>
      <c r="T523" s="28" t="s">
        <v>25</v>
      </c>
      <c r="U523" s="28" t="s">
        <v>25</v>
      </c>
      <c r="V523" s="12">
        <v>25458.6</v>
      </c>
      <c r="W523" s="11">
        <v>242191</v>
      </c>
      <c r="X523" s="11">
        <v>18720</v>
      </c>
    </row>
    <row r="524" spans="1:24" x14ac:dyDescent="0.35">
      <c r="A524" s="8">
        <v>2020</v>
      </c>
      <c r="B524" s="9">
        <v>8000</v>
      </c>
      <c r="C524" s="10" t="s">
        <v>1019</v>
      </c>
      <c r="D524" s="8" t="s">
        <v>709</v>
      </c>
      <c r="E524" s="10" t="s">
        <v>710</v>
      </c>
      <c r="F524" s="8" t="s">
        <v>711</v>
      </c>
      <c r="G524" s="10" t="s">
        <v>257</v>
      </c>
      <c r="H524" s="10" t="s">
        <v>714</v>
      </c>
      <c r="I524" s="10" t="s">
        <v>36</v>
      </c>
      <c r="J524" s="12">
        <v>32190</v>
      </c>
      <c r="K524" s="11">
        <v>237394</v>
      </c>
      <c r="L524" s="11">
        <v>15067</v>
      </c>
      <c r="M524" s="14">
        <v>3481</v>
      </c>
      <c r="N524" s="13">
        <v>26477</v>
      </c>
      <c r="O524" s="13">
        <v>1264</v>
      </c>
      <c r="P524" s="25">
        <v>2751</v>
      </c>
      <c r="Q524" s="26">
        <v>26994</v>
      </c>
      <c r="R524" s="26">
        <v>22</v>
      </c>
      <c r="S524" s="27" t="s">
        <v>25</v>
      </c>
      <c r="T524" s="28" t="s">
        <v>25</v>
      </c>
      <c r="U524" s="28" t="s">
        <v>25</v>
      </c>
      <c r="V524" s="12">
        <v>38422</v>
      </c>
      <c r="W524" s="11">
        <v>290865</v>
      </c>
      <c r="X524" s="11">
        <v>16353</v>
      </c>
    </row>
    <row r="525" spans="1:24" x14ac:dyDescent="0.35">
      <c r="A525" s="8">
        <v>2020</v>
      </c>
      <c r="B525" s="9">
        <v>8034</v>
      </c>
      <c r="C525" s="10" t="s">
        <v>1020</v>
      </c>
      <c r="D525" s="8" t="s">
        <v>709</v>
      </c>
      <c r="E525" s="10" t="s">
        <v>710</v>
      </c>
      <c r="F525" s="8" t="s">
        <v>711</v>
      </c>
      <c r="G525" s="10" t="s">
        <v>143</v>
      </c>
      <c r="H525" s="10" t="s">
        <v>714</v>
      </c>
      <c r="I525" s="10" t="s">
        <v>45</v>
      </c>
      <c r="J525" s="12">
        <v>21982.799999999999</v>
      </c>
      <c r="K525" s="11">
        <v>151803</v>
      </c>
      <c r="L525" s="11">
        <v>11276</v>
      </c>
      <c r="M525" s="14">
        <v>12763.9</v>
      </c>
      <c r="N525" s="13">
        <v>100644</v>
      </c>
      <c r="O525" s="13">
        <v>2146</v>
      </c>
      <c r="P525" s="25">
        <v>9211.2000000000007</v>
      </c>
      <c r="Q525" s="26">
        <v>93784</v>
      </c>
      <c r="R525" s="26">
        <v>10</v>
      </c>
      <c r="S525" s="27" t="s">
        <v>25</v>
      </c>
      <c r="T525" s="28" t="s">
        <v>25</v>
      </c>
      <c r="U525" s="28" t="s">
        <v>25</v>
      </c>
      <c r="V525" s="12">
        <v>43957.9</v>
      </c>
      <c r="W525" s="11">
        <v>346231</v>
      </c>
      <c r="X525" s="11">
        <v>13432</v>
      </c>
    </row>
    <row r="526" spans="1:24" x14ac:dyDescent="0.35">
      <c r="A526" s="8">
        <v>2020</v>
      </c>
      <c r="B526" s="9">
        <v>8055</v>
      </c>
      <c r="C526" s="10" t="s">
        <v>1021</v>
      </c>
      <c r="D526" s="8" t="s">
        <v>709</v>
      </c>
      <c r="E526" s="10" t="s">
        <v>710</v>
      </c>
      <c r="F526" s="8" t="s">
        <v>711</v>
      </c>
      <c r="G526" s="10" t="s">
        <v>53</v>
      </c>
      <c r="H526" s="10" t="s">
        <v>712</v>
      </c>
      <c r="I526" s="10" t="s">
        <v>36</v>
      </c>
      <c r="J526" s="12">
        <v>8837.4</v>
      </c>
      <c r="K526" s="11">
        <v>77142</v>
      </c>
      <c r="L526" s="11">
        <v>7608</v>
      </c>
      <c r="M526" s="14">
        <v>3162.4</v>
      </c>
      <c r="N526" s="13">
        <v>26715</v>
      </c>
      <c r="O526" s="13">
        <v>1048</v>
      </c>
      <c r="P526" s="25">
        <v>10198.4</v>
      </c>
      <c r="Q526" s="26">
        <v>123648</v>
      </c>
      <c r="R526" s="26">
        <v>115</v>
      </c>
      <c r="S526" s="27" t="s">
        <v>25</v>
      </c>
      <c r="T526" s="28" t="s">
        <v>25</v>
      </c>
      <c r="U526" s="28" t="s">
        <v>25</v>
      </c>
      <c r="V526" s="12">
        <v>22198.2</v>
      </c>
      <c r="W526" s="11">
        <v>227505</v>
      </c>
      <c r="X526" s="11">
        <v>8771</v>
      </c>
    </row>
    <row r="527" spans="1:24" x14ac:dyDescent="0.35">
      <c r="A527" s="8">
        <v>2020</v>
      </c>
      <c r="B527" s="9">
        <v>8147</v>
      </c>
      <c r="C527" s="10" t="s">
        <v>1022</v>
      </c>
      <c r="D527" s="8" t="s">
        <v>709</v>
      </c>
      <c r="E527" s="10" t="s">
        <v>710</v>
      </c>
      <c r="F527" s="8" t="s">
        <v>711</v>
      </c>
      <c r="G527" s="10" t="s">
        <v>567</v>
      </c>
      <c r="H527" s="10" t="s">
        <v>712</v>
      </c>
      <c r="I527" s="10" t="s">
        <v>566</v>
      </c>
      <c r="J527" s="12">
        <v>14705</v>
      </c>
      <c r="K527" s="11">
        <v>121541</v>
      </c>
      <c r="L527" s="11">
        <v>9140</v>
      </c>
      <c r="M527" s="14">
        <v>8360</v>
      </c>
      <c r="N527" s="13">
        <v>65001</v>
      </c>
      <c r="O527" s="13">
        <v>1850</v>
      </c>
      <c r="P527" s="25">
        <v>51</v>
      </c>
      <c r="Q527" s="26">
        <v>300</v>
      </c>
      <c r="R527" s="26">
        <v>1</v>
      </c>
      <c r="S527" s="27">
        <v>0</v>
      </c>
      <c r="T527" s="28">
        <v>0</v>
      </c>
      <c r="U527" s="28">
        <v>0</v>
      </c>
      <c r="V527" s="12">
        <v>23116</v>
      </c>
      <c r="W527" s="11">
        <v>186842</v>
      </c>
      <c r="X527" s="11">
        <v>10991</v>
      </c>
    </row>
    <row r="528" spans="1:24" x14ac:dyDescent="0.35">
      <c r="A528" s="8">
        <v>2020</v>
      </c>
      <c r="B528" s="9">
        <v>8179</v>
      </c>
      <c r="C528" s="10" t="s">
        <v>256</v>
      </c>
      <c r="D528" s="8" t="s">
        <v>709</v>
      </c>
      <c r="E528" s="10" t="s">
        <v>710</v>
      </c>
      <c r="F528" s="8" t="s">
        <v>711</v>
      </c>
      <c r="G528" s="10" t="s">
        <v>257</v>
      </c>
      <c r="H528" s="10" t="s">
        <v>714</v>
      </c>
      <c r="I528" s="10" t="s">
        <v>36</v>
      </c>
      <c r="J528" s="12">
        <v>40856.1</v>
      </c>
      <c r="K528" s="11">
        <v>346276</v>
      </c>
      <c r="L528" s="11">
        <v>22214</v>
      </c>
      <c r="M528" s="14">
        <v>8592.9</v>
      </c>
      <c r="N528" s="13">
        <v>77493</v>
      </c>
      <c r="O528" s="13">
        <v>1396</v>
      </c>
      <c r="P528" s="25">
        <v>6458.4</v>
      </c>
      <c r="Q528" s="26">
        <v>71220</v>
      </c>
      <c r="R528" s="26">
        <v>16</v>
      </c>
      <c r="S528" s="27" t="s">
        <v>25</v>
      </c>
      <c r="T528" s="28" t="s">
        <v>25</v>
      </c>
      <c r="U528" s="28" t="s">
        <v>25</v>
      </c>
      <c r="V528" s="12">
        <v>55907.4</v>
      </c>
      <c r="W528" s="11">
        <v>494989</v>
      </c>
      <c r="X528" s="11">
        <v>23626</v>
      </c>
    </row>
    <row r="529" spans="1:24" x14ac:dyDescent="0.35">
      <c r="A529" s="8">
        <v>2020</v>
      </c>
      <c r="B529" s="9">
        <v>8198</v>
      </c>
      <c r="C529" s="10" t="s">
        <v>1023</v>
      </c>
      <c r="D529" s="8" t="s">
        <v>709</v>
      </c>
      <c r="E529" s="10" t="s">
        <v>710</v>
      </c>
      <c r="F529" s="8" t="s">
        <v>711</v>
      </c>
      <c r="G529" s="10" t="s">
        <v>44</v>
      </c>
      <c r="H529" s="10" t="s">
        <v>712</v>
      </c>
      <c r="I529" s="10" t="s">
        <v>45</v>
      </c>
      <c r="J529" s="12">
        <v>18982</v>
      </c>
      <c r="K529" s="11">
        <v>197031</v>
      </c>
      <c r="L529" s="11">
        <v>17916</v>
      </c>
      <c r="M529" s="14">
        <v>29857</v>
      </c>
      <c r="N529" s="13">
        <v>362844</v>
      </c>
      <c r="O529" s="13">
        <v>3506</v>
      </c>
      <c r="P529" s="25">
        <v>7985</v>
      </c>
      <c r="Q529" s="26">
        <v>117375</v>
      </c>
      <c r="R529" s="26">
        <v>14</v>
      </c>
      <c r="S529" s="27" t="s">
        <v>25</v>
      </c>
      <c r="T529" s="28" t="s">
        <v>25</v>
      </c>
      <c r="U529" s="28" t="s">
        <v>25</v>
      </c>
      <c r="V529" s="12">
        <v>56824</v>
      </c>
      <c r="W529" s="11">
        <v>677250</v>
      </c>
      <c r="X529" s="11">
        <v>21436</v>
      </c>
    </row>
    <row r="530" spans="1:24" x14ac:dyDescent="0.35">
      <c r="A530" s="8">
        <v>2020</v>
      </c>
      <c r="B530" s="9">
        <v>8210</v>
      </c>
      <c r="C530" s="10" t="s">
        <v>1024</v>
      </c>
      <c r="D530" s="8" t="s">
        <v>709</v>
      </c>
      <c r="E530" s="10" t="s">
        <v>710</v>
      </c>
      <c r="F530" s="8" t="s">
        <v>711</v>
      </c>
      <c r="G530" s="10" t="s">
        <v>38</v>
      </c>
      <c r="H530" s="10" t="s">
        <v>714</v>
      </c>
      <c r="I530" s="10" t="s">
        <v>30</v>
      </c>
      <c r="J530" s="12">
        <v>46116</v>
      </c>
      <c r="K530" s="11">
        <v>378774</v>
      </c>
      <c r="L530" s="11">
        <v>28635</v>
      </c>
      <c r="M530" s="14">
        <v>20981</v>
      </c>
      <c r="N530" s="13">
        <v>176048</v>
      </c>
      <c r="O530" s="13">
        <v>8588</v>
      </c>
      <c r="P530" s="25">
        <v>2055</v>
      </c>
      <c r="Q530" s="26">
        <v>24298</v>
      </c>
      <c r="R530" s="26">
        <v>20</v>
      </c>
      <c r="S530" s="27" t="s">
        <v>25</v>
      </c>
      <c r="T530" s="28" t="s">
        <v>25</v>
      </c>
      <c r="U530" s="28" t="s">
        <v>25</v>
      </c>
      <c r="V530" s="12">
        <v>69152</v>
      </c>
      <c r="W530" s="11">
        <v>579120</v>
      </c>
      <c r="X530" s="11">
        <v>37243</v>
      </c>
    </row>
    <row r="531" spans="1:24" x14ac:dyDescent="0.35">
      <c r="A531" s="8">
        <v>2020</v>
      </c>
      <c r="B531" s="9">
        <v>8212</v>
      </c>
      <c r="C531" s="10" t="s">
        <v>1025</v>
      </c>
      <c r="D531" s="8" t="s">
        <v>709</v>
      </c>
      <c r="E531" s="10" t="s">
        <v>710</v>
      </c>
      <c r="F531" s="8" t="s">
        <v>711</v>
      </c>
      <c r="G531" s="10" t="s">
        <v>66</v>
      </c>
      <c r="H531" s="10" t="s">
        <v>712</v>
      </c>
      <c r="I531" s="10" t="s">
        <v>36</v>
      </c>
      <c r="J531" s="12">
        <v>5855.3</v>
      </c>
      <c r="K531" s="11">
        <v>52134</v>
      </c>
      <c r="L531" s="11">
        <v>6799</v>
      </c>
      <c r="M531" s="14">
        <v>6548.1</v>
      </c>
      <c r="N531" s="13">
        <v>76628</v>
      </c>
      <c r="O531" s="13">
        <v>857</v>
      </c>
      <c r="P531" s="25">
        <v>12672.6</v>
      </c>
      <c r="Q531" s="26">
        <v>170781</v>
      </c>
      <c r="R531" s="26">
        <v>6</v>
      </c>
      <c r="S531" s="27">
        <v>0</v>
      </c>
      <c r="T531" s="28">
        <v>0</v>
      </c>
      <c r="U531" s="28">
        <v>0</v>
      </c>
      <c r="V531" s="12">
        <v>25076</v>
      </c>
      <c r="W531" s="11">
        <v>299543</v>
      </c>
      <c r="X531" s="11">
        <v>7662</v>
      </c>
    </row>
    <row r="532" spans="1:24" x14ac:dyDescent="0.35">
      <c r="A532" s="8">
        <v>2020</v>
      </c>
      <c r="B532" s="9">
        <v>8226</v>
      </c>
      <c r="C532" s="10" t="s">
        <v>1026</v>
      </c>
      <c r="D532" s="8" t="s">
        <v>709</v>
      </c>
      <c r="E532" s="10" t="s">
        <v>710</v>
      </c>
      <c r="F532" s="8" t="s">
        <v>711</v>
      </c>
      <c r="G532" s="10" t="s">
        <v>27</v>
      </c>
      <c r="H532" s="10" t="s">
        <v>712</v>
      </c>
      <c r="I532" s="10" t="s">
        <v>566</v>
      </c>
      <c r="J532" s="12">
        <v>6326</v>
      </c>
      <c r="K532" s="11">
        <v>59490</v>
      </c>
      <c r="L532" s="11">
        <v>4368</v>
      </c>
      <c r="M532" s="14">
        <v>5838</v>
      </c>
      <c r="N532" s="13">
        <v>54272</v>
      </c>
      <c r="O532" s="13">
        <v>1236</v>
      </c>
      <c r="P532" s="25">
        <v>1777</v>
      </c>
      <c r="Q532" s="26">
        <v>25642</v>
      </c>
      <c r="R532" s="26">
        <v>2</v>
      </c>
      <c r="S532" s="27">
        <v>0</v>
      </c>
      <c r="T532" s="28">
        <v>0</v>
      </c>
      <c r="U532" s="28">
        <v>0</v>
      </c>
      <c r="V532" s="12">
        <v>13941</v>
      </c>
      <c r="W532" s="11">
        <v>139404</v>
      </c>
      <c r="X532" s="11">
        <v>5606</v>
      </c>
    </row>
    <row r="533" spans="1:24" x14ac:dyDescent="0.35">
      <c r="A533" s="8">
        <v>2020</v>
      </c>
      <c r="B533" s="9">
        <v>8245</v>
      </c>
      <c r="C533" s="10" t="s">
        <v>1027</v>
      </c>
      <c r="D533" s="8" t="s">
        <v>709</v>
      </c>
      <c r="E533" s="10" t="s">
        <v>710</v>
      </c>
      <c r="F533" s="8" t="s">
        <v>711</v>
      </c>
      <c r="G533" s="10" t="s">
        <v>114</v>
      </c>
      <c r="H533" s="10" t="s">
        <v>712</v>
      </c>
      <c r="I533" s="10" t="s">
        <v>54</v>
      </c>
      <c r="J533" s="12">
        <v>11449</v>
      </c>
      <c r="K533" s="11">
        <v>111459</v>
      </c>
      <c r="L533" s="11">
        <v>11218</v>
      </c>
      <c r="M533" s="14">
        <v>9667</v>
      </c>
      <c r="N533" s="13">
        <v>102517</v>
      </c>
      <c r="O533" s="13">
        <v>2274</v>
      </c>
      <c r="P533" s="25">
        <v>14669</v>
      </c>
      <c r="Q533" s="26">
        <v>206116</v>
      </c>
      <c r="R533" s="26">
        <v>109</v>
      </c>
      <c r="S533" s="27">
        <v>0</v>
      </c>
      <c r="T533" s="28">
        <v>0</v>
      </c>
      <c r="U533" s="28">
        <v>0</v>
      </c>
      <c r="V533" s="12">
        <v>35785</v>
      </c>
      <c r="W533" s="11">
        <v>420092</v>
      </c>
      <c r="X533" s="11">
        <v>13601</v>
      </c>
    </row>
    <row r="534" spans="1:24" x14ac:dyDescent="0.35">
      <c r="A534" s="8">
        <v>2020</v>
      </c>
      <c r="B534" s="9">
        <v>8287</v>
      </c>
      <c r="C534" s="10" t="s">
        <v>1028</v>
      </c>
      <c r="D534" s="8" t="s">
        <v>709</v>
      </c>
      <c r="E534" s="10" t="s">
        <v>710</v>
      </c>
      <c r="F534" s="8" t="s">
        <v>711</v>
      </c>
      <c r="G534" s="10" t="s">
        <v>307</v>
      </c>
      <c r="H534" s="10" t="s">
        <v>722</v>
      </c>
      <c r="I534" s="10" t="s">
        <v>245</v>
      </c>
      <c r="J534" s="12">
        <v>144659.4</v>
      </c>
      <c r="K534" s="11">
        <v>411365</v>
      </c>
      <c r="L534" s="11">
        <v>75958</v>
      </c>
      <c r="M534" s="14">
        <v>117186.8</v>
      </c>
      <c r="N534" s="13">
        <v>336015</v>
      </c>
      <c r="O534" s="13">
        <v>11302</v>
      </c>
      <c r="P534" s="25">
        <v>67348.5</v>
      </c>
      <c r="Q534" s="26">
        <v>231048</v>
      </c>
      <c r="R534" s="26">
        <v>97</v>
      </c>
      <c r="S534" s="27">
        <v>0</v>
      </c>
      <c r="T534" s="28">
        <v>0</v>
      </c>
      <c r="U534" s="28">
        <v>0</v>
      </c>
      <c r="V534" s="12">
        <v>329194.7</v>
      </c>
      <c r="W534" s="11">
        <v>978428</v>
      </c>
      <c r="X534" s="11">
        <v>87357</v>
      </c>
    </row>
    <row r="535" spans="1:24" x14ac:dyDescent="0.35">
      <c r="A535" s="8">
        <v>2020</v>
      </c>
      <c r="B535" s="9">
        <v>8319</v>
      </c>
      <c r="C535" s="10" t="s">
        <v>258</v>
      </c>
      <c r="D535" s="8" t="s">
        <v>709</v>
      </c>
      <c r="E535" s="10" t="s">
        <v>710</v>
      </c>
      <c r="F535" s="8" t="s">
        <v>711</v>
      </c>
      <c r="G535" s="10" t="s">
        <v>40</v>
      </c>
      <c r="H535" s="10" t="s">
        <v>714</v>
      </c>
      <c r="I535" s="10" t="s">
        <v>36</v>
      </c>
      <c r="J535" s="12">
        <v>10115.799999999999</v>
      </c>
      <c r="K535" s="11">
        <v>85238</v>
      </c>
      <c r="L535" s="11">
        <v>4319</v>
      </c>
      <c r="M535" s="14">
        <v>4393.5</v>
      </c>
      <c r="N535" s="13">
        <v>43596</v>
      </c>
      <c r="O535" s="13">
        <v>926</v>
      </c>
      <c r="P535" s="25">
        <v>12319.4</v>
      </c>
      <c r="Q535" s="26">
        <v>165787</v>
      </c>
      <c r="R535" s="26">
        <v>8</v>
      </c>
      <c r="S535" s="27" t="s">
        <v>25</v>
      </c>
      <c r="T535" s="28" t="s">
        <v>25</v>
      </c>
      <c r="U535" s="28" t="s">
        <v>25</v>
      </c>
      <c r="V535" s="12">
        <v>26828.7</v>
      </c>
      <c r="W535" s="11">
        <v>294621</v>
      </c>
      <c r="X535" s="11">
        <v>5253</v>
      </c>
    </row>
    <row r="536" spans="1:24" x14ac:dyDescent="0.35">
      <c r="A536" s="8">
        <v>2020</v>
      </c>
      <c r="B536" s="9">
        <v>8319</v>
      </c>
      <c r="C536" s="10" t="s">
        <v>258</v>
      </c>
      <c r="D536" s="8" t="s">
        <v>709</v>
      </c>
      <c r="E536" s="10" t="s">
        <v>710</v>
      </c>
      <c r="F536" s="8" t="s">
        <v>711</v>
      </c>
      <c r="G536" s="10" t="s">
        <v>35</v>
      </c>
      <c r="H536" s="10" t="s">
        <v>714</v>
      </c>
      <c r="I536" s="10" t="s">
        <v>36</v>
      </c>
      <c r="J536" s="12">
        <v>115.3</v>
      </c>
      <c r="K536" s="11">
        <v>1033</v>
      </c>
      <c r="L536" s="11">
        <v>39</v>
      </c>
      <c r="M536" s="14" t="s">
        <v>25</v>
      </c>
      <c r="N536" s="13" t="s">
        <v>25</v>
      </c>
      <c r="O536" s="13" t="s">
        <v>25</v>
      </c>
      <c r="P536" s="25" t="s">
        <v>25</v>
      </c>
      <c r="Q536" s="26" t="s">
        <v>25</v>
      </c>
      <c r="R536" s="26" t="s">
        <v>25</v>
      </c>
      <c r="S536" s="27" t="s">
        <v>25</v>
      </c>
      <c r="T536" s="28" t="s">
        <v>25</v>
      </c>
      <c r="U536" s="28" t="s">
        <v>25</v>
      </c>
      <c r="V536" s="12">
        <v>115.3</v>
      </c>
      <c r="W536" s="11">
        <v>1033</v>
      </c>
      <c r="X536" s="11">
        <v>39</v>
      </c>
    </row>
    <row r="537" spans="1:24" x14ac:dyDescent="0.35">
      <c r="A537" s="8">
        <v>2020</v>
      </c>
      <c r="B537" s="9">
        <v>8333</v>
      </c>
      <c r="C537" s="10" t="s">
        <v>259</v>
      </c>
      <c r="D537" s="8" t="s">
        <v>709</v>
      </c>
      <c r="E537" s="10" t="s">
        <v>710</v>
      </c>
      <c r="F537" s="8" t="s">
        <v>711</v>
      </c>
      <c r="G537" s="10" t="s">
        <v>38</v>
      </c>
      <c r="H537" s="10" t="s">
        <v>714</v>
      </c>
      <c r="I537" s="10" t="s">
        <v>88</v>
      </c>
      <c r="J537" s="12">
        <v>545</v>
      </c>
      <c r="K537" s="11">
        <v>3445</v>
      </c>
      <c r="L537" s="11">
        <v>401</v>
      </c>
      <c r="M537" s="14">
        <v>5</v>
      </c>
      <c r="N537" s="13">
        <v>23</v>
      </c>
      <c r="O537" s="13">
        <v>6</v>
      </c>
      <c r="P537" s="25" t="s">
        <v>25</v>
      </c>
      <c r="Q537" s="26" t="s">
        <v>25</v>
      </c>
      <c r="R537" s="26" t="s">
        <v>25</v>
      </c>
      <c r="S537" s="27" t="s">
        <v>25</v>
      </c>
      <c r="T537" s="28" t="s">
        <v>25</v>
      </c>
      <c r="U537" s="28" t="s">
        <v>25</v>
      </c>
      <c r="V537" s="12">
        <v>550</v>
      </c>
      <c r="W537" s="11">
        <v>3468</v>
      </c>
      <c r="X537" s="11">
        <v>407</v>
      </c>
    </row>
    <row r="538" spans="1:24" x14ac:dyDescent="0.35">
      <c r="A538" s="8">
        <v>2020</v>
      </c>
      <c r="B538" s="9">
        <v>8333</v>
      </c>
      <c r="C538" s="10" t="s">
        <v>259</v>
      </c>
      <c r="D538" s="8" t="s">
        <v>709</v>
      </c>
      <c r="E538" s="10" t="s">
        <v>710</v>
      </c>
      <c r="F538" s="8" t="s">
        <v>711</v>
      </c>
      <c r="G538" s="10" t="s">
        <v>87</v>
      </c>
      <c r="H538" s="10" t="s">
        <v>714</v>
      </c>
      <c r="I538" s="10" t="s">
        <v>88</v>
      </c>
      <c r="J538" s="12">
        <v>39236.300000000003</v>
      </c>
      <c r="K538" s="11">
        <v>264622</v>
      </c>
      <c r="L538" s="11">
        <v>25702</v>
      </c>
      <c r="M538" s="14">
        <v>2619</v>
      </c>
      <c r="N538" s="13">
        <v>23975</v>
      </c>
      <c r="O538" s="13">
        <v>902</v>
      </c>
      <c r="P538" s="25">
        <v>726</v>
      </c>
      <c r="Q538" s="26">
        <v>7800</v>
      </c>
      <c r="R538" s="26">
        <v>17</v>
      </c>
      <c r="S538" s="27" t="s">
        <v>25</v>
      </c>
      <c r="T538" s="28" t="s">
        <v>25</v>
      </c>
      <c r="U538" s="28" t="s">
        <v>25</v>
      </c>
      <c r="V538" s="12">
        <v>42581.3</v>
      </c>
      <c r="W538" s="11">
        <v>296397</v>
      </c>
      <c r="X538" s="11">
        <v>26621</v>
      </c>
    </row>
    <row r="539" spans="1:24" x14ac:dyDescent="0.35">
      <c r="A539" s="8">
        <v>2020</v>
      </c>
      <c r="B539" s="9">
        <v>8333</v>
      </c>
      <c r="C539" s="10" t="s">
        <v>259</v>
      </c>
      <c r="D539" s="8" t="s">
        <v>709</v>
      </c>
      <c r="E539" s="10" t="s">
        <v>710</v>
      </c>
      <c r="F539" s="8" t="s">
        <v>711</v>
      </c>
      <c r="G539" s="10" t="s">
        <v>24</v>
      </c>
      <c r="H539" s="10" t="s">
        <v>714</v>
      </c>
      <c r="I539" s="10" t="s">
        <v>88</v>
      </c>
      <c r="J539" s="12">
        <v>9</v>
      </c>
      <c r="K539" s="11">
        <v>53</v>
      </c>
      <c r="L539" s="11">
        <v>9</v>
      </c>
      <c r="M539" s="14">
        <v>6</v>
      </c>
      <c r="N539" s="13">
        <v>34</v>
      </c>
      <c r="O539" s="13">
        <v>5</v>
      </c>
      <c r="P539" s="25" t="s">
        <v>25</v>
      </c>
      <c r="Q539" s="26" t="s">
        <v>25</v>
      </c>
      <c r="R539" s="26" t="s">
        <v>25</v>
      </c>
      <c r="S539" s="27" t="s">
        <v>25</v>
      </c>
      <c r="T539" s="28" t="s">
        <v>25</v>
      </c>
      <c r="U539" s="28" t="s">
        <v>25</v>
      </c>
      <c r="V539" s="12">
        <v>15</v>
      </c>
      <c r="W539" s="11">
        <v>87</v>
      </c>
      <c r="X539" s="11">
        <v>14</v>
      </c>
    </row>
    <row r="540" spans="1:24" x14ac:dyDescent="0.35">
      <c r="A540" s="8">
        <v>2020</v>
      </c>
      <c r="B540" s="9">
        <v>8447</v>
      </c>
      <c r="C540" s="10" t="s">
        <v>1029</v>
      </c>
      <c r="D540" s="8" t="s">
        <v>709</v>
      </c>
      <c r="E540" s="10" t="s">
        <v>710</v>
      </c>
      <c r="F540" s="8" t="s">
        <v>711</v>
      </c>
      <c r="G540" s="10" t="s">
        <v>257</v>
      </c>
      <c r="H540" s="10" t="s">
        <v>714</v>
      </c>
      <c r="I540" s="10" t="s">
        <v>36</v>
      </c>
      <c r="J540" s="12">
        <v>58616.800000000003</v>
      </c>
      <c r="K540" s="11">
        <v>480756</v>
      </c>
      <c r="L540" s="11">
        <v>33427</v>
      </c>
      <c r="M540" s="14">
        <v>25193.4</v>
      </c>
      <c r="N540" s="13">
        <v>250231</v>
      </c>
      <c r="O540" s="13">
        <v>858</v>
      </c>
      <c r="P540" s="25">
        <v>3220.5</v>
      </c>
      <c r="Q540" s="26">
        <v>40188</v>
      </c>
      <c r="R540" s="26">
        <v>4</v>
      </c>
      <c r="S540" s="27" t="s">
        <v>25</v>
      </c>
      <c r="T540" s="28" t="s">
        <v>25</v>
      </c>
      <c r="U540" s="28" t="s">
        <v>25</v>
      </c>
      <c r="V540" s="12">
        <v>87030.7</v>
      </c>
      <c r="W540" s="11">
        <v>771175</v>
      </c>
      <c r="X540" s="11">
        <v>34289</v>
      </c>
    </row>
    <row r="541" spans="1:24" x14ac:dyDescent="0.35">
      <c r="A541" s="8">
        <v>2020</v>
      </c>
      <c r="B541" s="9">
        <v>8449</v>
      </c>
      <c r="C541" s="10" t="s">
        <v>260</v>
      </c>
      <c r="D541" s="8" t="s">
        <v>709</v>
      </c>
      <c r="E541" s="10" t="s">
        <v>710</v>
      </c>
      <c r="F541" s="8" t="s">
        <v>711</v>
      </c>
      <c r="G541" s="10" t="s">
        <v>79</v>
      </c>
      <c r="H541" s="10" t="s">
        <v>712</v>
      </c>
      <c r="I541" s="10" t="s">
        <v>36</v>
      </c>
      <c r="J541" s="12">
        <v>9962</v>
      </c>
      <c r="K541" s="11">
        <v>117145</v>
      </c>
      <c r="L541" s="11">
        <v>10325</v>
      </c>
      <c r="M541" s="14">
        <v>8915</v>
      </c>
      <c r="N541" s="13">
        <v>110404</v>
      </c>
      <c r="O541" s="13">
        <v>1641</v>
      </c>
      <c r="P541" s="25">
        <v>17938</v>
      </c>
      <c r="Q541" s="26">
        <v>306327</v>
      </c>
      <c r="R541" s="26">
        <v>34</v>
      </c>
      <c r="S541" s="27">
        <v>0</v>
      </c>
      <c r="T541" s="28">
        <v>0</v>
      </c>
      <c r="U541" s="28">
        <v>0</v>
      </c>
      <c r="V541" s="12">
        <v>36815</v>
      </c>
      <c r="W541" s="11">
        <v>533876</v>
      </c>
      <c r="X541" s="11">
        <v>12000</v>
      </c>
    </row>
    <row r="542" spans="1:24" x14ac:dyDescent="0.35">
      <c r="A542" s="8">
        <v>2020</v>
      </c>
      <c r="B542" s="9">
        <v>8548</v>
      </c>
      <c r="C542" s="10" t="s">
        <v>1030</v>
      </c>
      <c r="D542" s="8" t="s">
        <v>709</v>
      </c>
      <c r="E542" s="10" t="s">
        <v>710</v>
      </c>
      <c r="F542" s="8" t="s">
        <v>711</v>
      </c>
      <c r="G542" s="10" t="s">
        <v>79</v>
      </c>
      <c r="H542" s="10" t="s">
        <v>712</v>
      </c>
      <c r="I542" s="10" t="s">
        <v>566</v>
      </c>
      <c r="J542" s="12">
        <v>1251</v>
      </c>
      <c r="K542" s="11">
        <v>9710</v>
      </c>
      <c r="L542" s="11">
        <v>862</v>
      </c>
      <c r="M542" s="14">
        <v>986</v>
      </c>
      <c r="N542" s="13">
        <v>6695</v>
      </c>
      <c r="O542" s="13">
        <v>230</v>
      </c>
      <c r="P542" s="25">
        <v>0</v>
      </c>
      <c r="Q542" s="26">
        <v>0</v>
      </c>
      <c r="R542" s="26">
        <v>0</v>
      </c>
      <c r="S542" s="27">
        <v>0</v>
      </c>
      <c r="T542" s="28">
        <v>0</v>
      </c>
      <c r="U542" s="28">
        <v>0</v>
      </c>
      <c r="V542" s="12">
        <v>2237</v>
      </c>
      <c r="W542" s="11">
        <v>16405</v>
      </c>
      <c r="X542" s="11">
        <v>1092</v>
      </c>
    </row>
    <row r="543" spans="1:24" x14ac:dyDescent="0.35">
      <c r="A543" s="8">
        <v>2020</v>
      </c>
      <c r="B543" s="9">
        <v>8566</v>
      </c>
      <c r="C543" s="10" t="s">
        <v>261</v>
      </c>
      <c r="D543" s="8" t="s">
        <v>709</v>
      </c>
      <c r="E543" s="10" t="s">
        <v>710</v>
      </c>
      <c r="F543" s="8" t="s">
        <v>711</v>
      </c>
      <c r="G543" s="10" t="s">
        <v>136</v>
      </c>
      <c r="H543" s="10" t="s">
        <v>714</v>
      </c>
      <c r="I543" s="10" t="s">
        <v>99</v>
      </c>
      <c r="J543" s="12">
        <v>20255</v>
      </c>
      <c r="K543" s="11">
        <v>147122</v>
      </c>
      <c r="L543" s="11">
        <v>12337</v>
      </c>
      <c r="M543" s="14">
        <v>4620</v>
      </c>
      <c r="N543" s="13">
        <v>43330</v>
      </c>
      <c r="O543" s="13">
        <v>416</v>
      </c>
      <c r="P543" s="25">
        <v>36279</v>
      </c>
      <c r="Q543" s="26">
        <v>443216</v>
      </c>
      <c r="R543" s="26">
        <v>629</v>
      </c>
      <c r="S543" s="27">
        <v>0</v>
      </c>
      <c r="T543" s="28">
        <v>0</v>
      </c>
      <c r="U543" s="28">
        <v>0</v>
      </c>
      <c r="V543" s="12">
        <v>61154</v>
      </c>
      <c r="W543" s="11">
        <v>633668</v>
      </c>
      <c r="X543" s="11">
        <v>13382</v>
      </c>
    </row>
    <row r="544" spans="1:24" x14ac:dyDescent="0.35">
      <c r="A544" s="8">
        <v>2020</v>
      </c>
      <c r="B544" s="9">
        <v>8570</v>
      </c>
      <c r="C544" s="10" t="s">
        <v>262</v>
      </c>
      <c r="D544" s="8" t="s">
        <v>709</v>
      </c>
      <c r="E544" s="10" t="s">
        <v>710</v>
      </c>
      <c r="F544" s="8" t="s">
        <v>711</v>
      </c>
      <c r="G544" s="10" t="s">
        <v>157</v>
      </c>
      <c r="H544" s="10" t="s">
        <v>714</v>
      </c>
      <c r="I544" s="10" t="s">
        <v>99</v>
      </c>
      <c r="J544" s="12">
        <v>7096.1</v>
      </c>
      <c r="K544" s="11">
        <v>56451</v>
      </c>
      <c r="L544" s="11">
        <v>4969</v>
      </c>
      <c r="M544" s="14">
        <v>7247.7</v>
      </c>
      <c r="N544" s="13">
        <v>56167</v>
      </c>
      <c r="O544" s="13">
        <v>1337</v>
      </c>
      <c r="P544" s="25">
        <v>28625.8</v>
      </c>
      <c r="Q544" s="26">
        <v>268240</v>
      </c>
      <c r="R544" s="26">
        <v>2097</v>
      </c>
      <c r="S544" s="27" t="s">
        <v>25</v>
      </c>
      <c r="T544" s="28" t="s">
        <v>25</v>
      </c>
      <c r="U544" s="28" t="s">
        <v>25</v>
      </c>
      <c r="V544" s="12">
        <v>42969.599999999999</v>
      </c>
      <c r="W544" s="11">
        <v>380858</v>
      </c>
      <c r="X544" s="11">
        <v>8403</v>
      </c>
    </row>
    <row r="545" spans="1:24" x14ac:dyDescent="0.35">
      <c r="A545" s="8">
        <v>2020</v>
      </c>
      <c r="B545" s="9">
        <v>8570</v>
      </c>
      <c r="C545" s="10" t="s">
        <v>262</v>
      </c>
      <c r="D545" s="8" t="s">
        <v>709</v>
      </c>
      <c r="E545" s="10" t="s">
        <v>710</v>
      </c>
      <c r="F545" s="8" t="s">
        <v>711</v>
      </c>
      <c r="G545" s="10" t="s">
        <v>114</v>
      </c>
      <c r="H545" s="10" t="s">
        <v>714</v>
      </c>
      <c r="I545" s="10" t="s">
        <v>99</v>
      </c>
      <c r="J545" s="12">
        <v>1081.9000000000001</v>
      </c>
      <c r="K545" s="11">
        <v>8268</v>
      </c>
      <c r="L545" s="11">
        <v>755</v>
      </c>
      <c r="M545" s="14">
        <v>996.7</v>
      </c>
      <c r="N545" s="13">
        <v>7791</v>
      </c>
      <c r="O545" s="13">
        <v>184</v>
      </c>
      <c r="P545" s="25">
        <v>9367.7000000000007</v>
      </c>
      <c r="Q545" s="26">
        <v>74984</v>
      </c>
      <c r="R545" s="26">
        <v>1045</v>
      </c>
      <c r="S545" s="27" t="s">
        <v>25</v>
      </c>
      <c r="T545" s="28" t="s">
        <v>25</v>
      </c>
      <c r="U545" s="28" t="s">
        <v>25</v>
      </c>
      <c r="V545" s="12">
        <v>11446.3</v>
      </c>
      <c r="W545" s="11">
        <v>91043</v>
      </c>
      <c r="X545" s="11">
        <v>1984</v>
      </c>
    </row>
    <row r="546" spans="1:24" x14ac:dyDescent="0.35">
      <c r="A546" s="8">
        <v>2020</v>
      </c>
      <c r="B546" s="9">
        <v>8571</v>
      </c>
      <c r="C546" s="10" t="s">
        <v>1031</v>
      </c>
      <c r="D546" s="8" t="s">
        <v>709</v>
      </c>
      <c r="E546" s="10" t="s">
        <v>710</v>
      </c>
      <c r="F546" s="8" t="s">
        <v>711</v>
      </c>
      <c r="G546" s="10" t="s">
        <v>87</v>
      </c>
      <c r="H546" s="10" t="s">
        <v>712</v>
      </c>
      <c r="I546" s="10" t="s">
        <v>88</v>
      </c>
      <c r="J546" s="12">
        <v>51323</v>
      </c>
      <c r="K546" s="11">
        <v>401733</v>
      </c>
      <c r="L546" s="11">
        <v>36729</v>
      </c>
      <c r="M546" s="14">
        <v>57237</v>
      </c>
      <c r="N546" s="13">
        <v>541477</v>
      </c>
      <c r="O546" s="13">
        <v>4906</v>
      </c>
      <c r="P546" s="25">
        <v>17289</v>
      </c>
      <c r="Q546" s="26">
        <v>193893</v>
      </c>
      <c r="R546" s="26">
        <v>270</v>
      </c>
      <c r="S546" s="27" t="s">
        <v>25</v>
      </c>
      <c r="T546" s="28" t="s">
        <v>25</v>
      </c>
      <c r="U546" s="28" t="s">
        <v>25</v>
      </c>
      <c r="V546" s="12">
        <v>125849</v>
      </c>
      <c r="W546" s="11">
        <v>1137103</v>
      </c>
      <c r="X546" s="11">
        <v>41905</v>
      </c>
    </row>
    <row r="547" spans="1:24" x14ac:dyDescent="0.35">
      <c r="A547" s="8">
        <v>2020</v>
      </c>
      <c r="B547" s="9">
        <v>8620</v>
      </c>
      <c r="C547" s="10" t="s">
        <v>263</v>
      </c>
      <c r="D547" s="8" t="s">
        <v>709</v>
      </c>
      <c r="E547" s="10" t="s">
        <v>710</v>
      </c>
      <c r="F547" s="8" t="s">
        <v>711</v>
      </c>
      <c r="G547" s="10" t="s">
        <v>59</v>
      </c>
      <c r="H547" s="10" t="s">
        <v>714</v>
      </c>
      <c r="I547" s="10" t="s">
        <v>60</v>
      </c>
      <c r="J547" s="12">
        <v>44224</v>
      </c>
      <c r="K547" s="11">
        <v>426491</v>
      </c>
      <c r="L547" s="11">
        <v>23353</v>
      </c>
      <c r="M547" s="14">
        <v>14748</v>
      </c>
      <c r="N547" s="13">
        <v>144237</v>
      </c>
      <c r="O547" s="13">
        <v>7008</v>
      </c>
      <c r="P547" s="25">
        <v>536</v>
      </c>
      <c r="Q547" s="26">
        <v>11902</v>
      </c>
      <c r="R547" s="26">
        <v>1</v>
      </c>
      <c r="S547" s="27" t="s">
        <v>25</v>
      </c>
      <c r="T547" s="28" t="s">
        <v>25</v>
      </c>
      <c r="U547" s="28" t="s">
        <v>25</v>
      </c>
      <c r="V547" s="12">
        <v>59508</v>
      </c>
      <c r="W547" s="11">
        <v>582630</v>
      </c>
      <c r="X547" s="11">
        <v>30362</v>
      </c>
    </row>
    <row r="548" spans="1:24" x14ac:dyDescent="0.35">
      <c r="A548" s="8">
        <v>2020</v>
      </c>
      <c r="B548" s="9">
        <v>8699</v>
      </c>
      <c r="C548" s="10" t="s">
        <v>264</v>
      </c>
      <c r="D548" s="8" t="s">
        <v>709</v>
      </c>
      <c r="E548" s="10" t="s">
        <v>710</v>
      </c>
      <c r="F548" s="8" t="s">
        <v>711</v>
      </c>
      <c r="G548" s="10" t="s">
        <v>265</v>
      </c>
      <c r="H548" s="10" t="s">
        <v>714</v>
      </c>
      <c r="I548" s="10" t="s">
        <v>75</v>
      </c>
      <c r="J548" s="12">
        <v>2595.9</v>
      </c>
      <c r="K548" s="11">
        <v>30710</v>
      </c>
      <c r="L548" s="11">
        <v>1850</v>
      </c>
      <c r="M548" s="14">
        <v>358.3</v>
      </c>
      <c r="N548" s="13">
        <v>4002</v>
      </c>
      <c r="O548" s="13">
        <v>148</v>
      </c>
      <c r="P548" s="25">
        <v>1.3</v>
      </c>
      <c r="Q548" s="26">
        <v>2</v>
      </c>
      <c r="R548" s="26">
        <v>3</v>
      </c>
      <c r="S548" s="27">
        <v>0</v>
      </c>
      <c r="T548" s="28">
        <v>0</v>
      </c>
      <c r="U548" s="28">
        <v>0</v>
      </c>
      <c r="V548" s="12">
        <v>2955.5</v>
      </c>
      <c r="W548" s="11">
        <v>34714</v>
      </c>
      <c r="X548" s="11">
        <v>2001</v>
      </c>
    </row>
    <row r="549" spans="1:24" x14ac:dyDescent="0.35">
      <c r="A549" s="8">
        <v>2020</v>
      </c>
      <c r="B549" s="9">
        <v>8699</v>
      </c>
      <c r="C549" s="10" t="s">
        <v>264</v>
      </c>
      <c r="D549" s="8" t="s">
        <v>709</v>
      </c>
      <c r="E549" s="10" t="s">
        <v>710</v>
      </c>
      <c r="F549" s="8" t="s">
        <v>711</v>
      </c>
      <c r="G549" s="10" t="s">
        <v>74</v>
      </c>
      <c r="H549" s="10" t="s">
        <v>714</v>
      </c>
      <c r="I549" s="10" t="s">
        <v>75</v>
      </c>
      <c r="J549" s="12">
        <v>55935.9</v>
      </c>
      <c r="K549" s="11">
        <v>664756</v>
      </c>
      <c r="L549" s="11">
        <v>37782</v>
      </c>
      <c r="M549" s="14">
        <v>15520</v>
      </c>
      <c r="N549" s="13">
        <v>178511</v>
      </c>
      <c r="O549" s="13">
        <v>3372</v>
      </c>
      <c r="P549" s="25">
        <v>5832.8</v>
      </c>
      <c r="Q549" s="26">
        <v>96048</v>
      </c>
      <c r="R549" s="26">
        <v>511</v>
      </c>
      <c r="S549" s="27">
        <v>0</v>
      </c>
      <c r="T549" s="28">
        <v>0</v>
      </c>
      <c r="U549" s="28">
        <v>0</v>
      </c>
      <c r="V549" s="12">
        <v>77288.7</v>
      </c>
      <c r="W549" s="11">
        <v>939315</v>
      </c>
      <c r="X549" s="11">
        <v>41665</v>
      </c>
    </row>
    <row r="550" spans="1:24" x14ac:dyDescent="0.35">
      <c r="A550" s="8">
        <v>2020</v>
      </c>
      <c r="B550" s="9">
        <v>8723</v>
      </c>
      <c r="C550" s="10" t="s">
        <v>266</v>
      </c>
      <c r="D550" s="8" t="s">
        <v>709</v>
      </c>
      <c r="E550" s="10" t="s">
        <v>710</v>
      </c>
      <c r="F550" s="8" t="s">
        <v>711</v>
      </c>
      <c r="G550" s="10" t="s">
        <v>70</v>
      </c>
      <c r="H550" s="10" t="s">
        <v>712</v>
      </c>
      <c r="I550" s="10" t="s">
        <v>36</v>
      </c>
      <c r="J550" s="12">
        <v>21964</v>
      </c>
      <c r="K550" s="11">
        <v>179402</v>
      </c>
      <c r="L550" s="11">
        <v>24803</v>
      </c>
      <c r="M550" s="14">
        <v>33729</v>
      </c>
      <c r="N550" s="13">
        <v>309361</v>
      </c>
      <c r="O550" s="13">
        <v>4445</v>
      </c>
      <c r="P550" s="25">
        <v>45775</v>
      </c>
      <c r="Q550" s="26">
        <v>565013</v>
      </c>
      <c r="R550" s="26">
        <v>175</v>
      </c>
      <c r="S550" s="27" t="s">
        <v>25</v>
      </c>
      <c r="T550" s="28" t="s">
        <v>25</v>
      </c>
      <c r="U550" s="28" t="s">
        <v>25</v>
      </c>
      <c r="V550" s="12">
        <v>101468</v>
      </c>
      <c r="W550" s="11">
        <v>1053776</v>
      </c>
      <c r="X550" s="11">
        <v>29423</v>
      </c>
    </row>
    <row r="551" spans="1:24" x14ac:dyDescent="0.35">
      <c r="A551" s="8">
        <v>2020</v>
      </c>
      <c r="B551" s="9">
        <v>8748</v>
      </c>
      <c r="C551" s="10" t="s">
        <v>1032</v>
      </c>
      <c r="D551" s="8" t="s">
        <v>709</v>
      </c>
      <c r="E551" s="10" t="s">
        <v>710</v>
      </c>
      <c r="F551" s="8" t="s">
        <v>711</v>
      </c>
      <c r="G551" s="10" t="s">
        <v>152</v>
      </c>
      <c r="H551" s="10" t="s">
        <v>712</v>
      </c>
      <c r="I551" s="10" t="s">
        <v>566</v>
      </c>
      <c r="J551" s="12">
        <v>14176</v>
      </c>
      <c r="K551" s="11">
        <v>129107</v>
      </c>
      <c r="L551" s="11">
        <v>8993</v>
      </c>
      <c r="M551" s="14">
        <v>9109</v>
      </c>
      <c r="N551" s="13">
        <v>73651</v>
      </c>
      <c r="O551" s="13">
        <v>2816</v>
      </c>
      <c r="P551" s="25">
        <v>972</v>
      </c>
      <c r="Q551" s="26">
        <v>11413</v>
      </c>
      <c r="R551" s="26">
        <v>2</v>
      </c>
      <c r="S551" s="27">
        <v>0</v>
      </c>
      <c r="T551" s="28">
        <v>0</v>
      </c>
      <c r="U551" s="28">
        <v>0</v>
      </c>
      <c r="V551" s="12">
        <v>24257</v>
      </c>
      <c r="W551" s="11">
        <v>214171</v>
      </c>
      <c r="X551" s="11">
        <v>11811</v>
      </c>
    </row>
    <row r="552" spans="1:24" x14ac:dyDescent="0.35">
      <c r="A552" s="8">
        <v>2020</v>
      </c>
      <c r="B552" s="9">
        <v>8761</v>
      </c>
      <c r="C552" s="10" t="s">
        <v>1033</v>
      </c>
      <c r="D552" s="8" t="s">
        <v>709</v>
      </c>
      <c r="E552" s="10" t="s">
        <v>710</v>
      </c>
      <c r="F552" s="8" t="s">
        <v>711</v>
      </c>
      <c r="G552" s="10" t="s">
        <v>143</v>
      </c>
      <c r="H552" s="10" t="s">
        <v>714</v>
      </c>
      <c r="I552" s="10" t="s">
        <v>45</v>
      </c>
      <c r="J552" s="12">
        <v>24825.5</v>
      </c>
      <c r="K552" s="11">
        <v>182022</v>
      </c>
      <c r="L552" s="11">
        <v>14370</v>
      </c>
      <c r="M552" s="14">
        <v>11197.8</v>
      </c>
      <c r="N552" s="13">
        <v>91541</v>
      </c>
      <c r="O552" s="13">
        <v>3167</v>
      </c>
      <c r="P552" s="25">
        <v>7114.6</v>
      </c>
      <c r="Q552" s="26">
        <v>75527</v>
      </c>
      <c r="R552" s="26">
        <v>20</v>
      </c>
      <c r="S552" s="27">
        <v>0</v>
      </c>
      <c r="T552" s="28">
        <v>0</v>
      </c>
      <c r="U552" s="28">
        <v>0</v>
      </c>
      <c r="V552" s="12">
        <v>43137.9</v>
      </c>
      <c r="W552" s="11">
        <v>349090</v>
      </c>
      <c r="X552" s="11">
        <v>17557</v>
      </c>
    </row>
    <row r="553" spans="1:24" x14ac:dyDescent="0.35">
      <c r="A553" s="8">
        <v>2020</v>
      </c>
      <c r="B553" s="9">
        <v>8764</v>
      </c>
      <c r="C553" s="10" t="s">
        <v>1034</v>
      </c>
      <c r="D553" s="8" t="s">
        <v>709</v>
      </c>
      <c r="E553" s="10" t="s">
        <v>710</v>
      </c>
      <c r="F553" s="8" t="s">
        <v>711</v>
      </c>
      <c r="G553" s="10" t="s">
        <v>567</v>
      </c>
      <c r="H553" s="10" t="s">
        <v>714</v>
      </c>
      <c r="I553" s="10" t="s">
        <v>566</v>
      </c>
      <c r="J553" s="12">
        <v>39195</v>
      </c>
      <c r="K553" s="11">
        <v>344194</v>
      </c>
      <c r="L553" s="11">
        <v>25022</v>
      </c>
      <c r="M553" s="14">
        <v>17230</v>
      </c>
      <c r="N553" s="13">
        <v>140001</v>
      </c>
      <c r="O553" s="13">
        <v>5848</v>
      </c>
      <c r="P553" s="25">
        <v>18220</v>
      </c>
      <c r="Q553" s="26">
        <v>280573</v>
      </c>
      <c r="R553" s="26">
        <v>17</v>
      </c>
      <c r="S553" s="27">
        <v>0</v>
      </c>
      <c r="T553" s="28">
        <v>0</v>
      </c>
      <c r="U553" s="28">
        <v>0</v>
      </c>
      <c r="V553" s="12">
        <v>74645</v>
      </c>
      <c r="W553" s="11">
        <v>764768</v>
      </c>
      <c r="X553" s="11">
        <v>30887</v>
      </c>
    </row>
    <row r="554" spans="1:24" x14ac:dyDescent="0.35">
      <c r="A554" s="8">
        <v>2020</v>
      </c>
      <c r="B554" s="9">
        <v>8773</v>
      </c>
      <c r="C554" s="10" t="s">
        <v>267</v>
      </c>
      <c r="D554" s="8" t="s">
        <v>709</v>
      </c>
      <c r="E554" s="10" t="s">
        <v>710</v>
      </c>
      <c r="F554" s="8" t="s">
        <v>711</v>
      </c>
      <c r="G554" s="10" t="s">
        <v>157</v>
      </c>
      <c r="H554" s="10" t="s">
        <v>714</v>
      </c>
      <c r="I554" s="10" t="s">
        <v>158</v>
      </c>
      <c r="J554" s="12">
        <v>76873.5</v>
      </c>
      <c r="K554" s="11">
        <v>658957</v>
      </c>
      <c r="L554" s="11">
        <v>48075</v>
      </c>
      <c r="M554" s="14">
        <v>47625.8</v>
      </c>
      <c r="N554" s="13">
        <v>483584</v>
      </c>
      <c r="O554" s="13">
        <v>10476</v>
      </c>
      <c r="P554" s="25">
        <v>6316.2</v>
      </c>
      <c r="Q554" s="26">
        <v>63104</v>
      </c>
      <c r="R554" s="26">
        <v>19</v>
      </c>
      <c r="S554" s="27" t="s">
        <v>25</v>
      </c>
      <c r="T554" s="28" t="s">
        <v>25</v>
      </c>
      <c r="U554" s="28" t="s">
        <v>25</v>
      </c>
      <c r="V554" s="12">
        <v>130815.5</v>
      </c>
      <c r="W554" s="11">
        <v>1205645</v>
      </c>
      <c r="X554" s="11">
        <v>58570</v>
      </c>
    </row>
    <row r="555" spans="1:24" x14ac:dyDescent="0.35">
      <c r="A555" s="8">
        <v>2020</v>
      </c>
      <c r="B555" s="9">
        <v>8774</v>
      </c>
      <c r="C555" s="10" t="s">
        <v>268</v>
      </c>
      <c r="D555" s="8" t="s">
        <v>709</v>
      </c>
      <c r="E555" s="10" t="s">
        <v>710</v>
      </c>
      <c r="F555" s="8" t="s">
        <v>711</v>
      </c>
      <c r="G555" s="10" t="s">
        <v>139</v>
      </c>
      <c r="H555" s="10" t="s">
        <v>712</v>
      </c>
      <c r="I555" s="10" t="s">
        <v>95</v>
      </c>
      <c r="J555" s="12">
        <v>14698</v>
      </c>
      <c r="K555" s="11">
        <v>108101</v>
      </c>
      <c r="L555" s="11">
        <v>14884</v>
      </c>
      <c r="M555" s="14">
        <v>24919</v>
      </c>
      <c r="N555" s="13">
        <v>197880</v>
      </c>
      <c r="O555" s="13">
        <v>2833</v>
      </c>
      <c r="P555" s="25">
        <v>5199</v>
      </c>
      <c r="Q555" s="26">
        <v>50846</v>
      </c>
      <c r="R555" s="26">
        <v>35</v>
      </c>
      <c r="S555" s="27">
        <v>0</v>
      </c>
      <c r="T555" s="28">
        <v>0</v>
      </c>
      <c r="U555" s="28">
        <v>0</v>
      </c>
      <c r="V555" s="12">
        <v>44816</v>
      </c>
      <c r="W555" s="11">
        <v>356827</v>
      </c>
      <c r="X555" s="11">
        <v>17752</v>
      </c>
    </row>
    <row r="556" spans="1:24" x14ac:dyDescent="0.35">
      <c r="A556" s="8">
        <v>2020</v>
      </c>
      <c r="B556" s="9">
        <v>8786</v>
      </c>
      <c r="C556" s="10" t="s">
        <v>269</v>
      </c>
      <c r="D556" s="8" t="s">
        <v>709</v>
      </c>
      <c r="E556" s="10" t="s">
        <v>710</v>
      </c>
      <c r="F556" s="8" t="s">
        <v>711</v>
      </c>
      <c r="G556" s="10" t="s">
        <v>24</v>
      </c>
      <c r="H556" s="10" t="s">
        <v>714</v>
      </c>
      <c r="I556" s="10" t="s">
        <v>24</v>
      </c>
      <c r="J556" s="12">
        <v>133830</v>
      </c>
      <c r="K556" s="11">
        <v>971509</v>
      </c>
      <c r="L556" s="11">
        <v>73288</v>
      </c>
      <c r="M556" s="14">
        <v>27155</v>
      </c>
      <c r="N556" s="13">
        <v>203654</v>
      </c>
      <c r="O556" s="13">
        <v>11208</v>
      </c>
      <c r="P556" s="25">
        <v>3082</v>
      </c>
      <c r="Q556" s="26">
        <v>31151</v>
      </c>
      <c r="R556" s="26">
        <v>11</v>
      </c>
      <c r="S556" s="27" t="s">
        <v>25</v>
      </c>
      <c r="T556" s="28" t="s">
        <v>25</v>
      </c>
      <c r="U556" s="28" t="s">
        <v>25</v>
      </c>
      <c r="V556" s="12">
        <v>164067</v>
      </c>
      <c r="W556" s="11">
        <v>1206314</v>
      </c>
      <c r="X556" s="11">
        <v>84507</v>
      </c>
    </row>
    <row r="557" spans="1:24" x14ac:dyDescent="0.35">
      <c r="A557" s="8">
        <v>2020</v>
      </c>
      <c r="B557" s="9">
        <v>8795</v>
      </c>
      <c r="C557" s="10" t="s">
        <v>1035</v>
      </c>
      <c r="D557" s="8" t="s">
        <v>709</v>
      </c>
      <c r="E557" s="10" t="s">
        <v>710</v>
      </c>
      <c r="F557" s="8" t="s">
        <v>711</v>
      </c>
      <c r="G557" s="10" t="s">
        <v>118</v>
      </c>
      <c r="H557" s="10" t="s">
        <v>712</v>
      </c>
      <c r="I557" s="10" t="s">
        <v>1036</v>
      </c>
      <c r="J557" s="12">
        <v>45038.6</v>
      </c>
      <c r="K557" s="11">
        <v>359694</v>
      </c>
      <c r="L557" s="11">
        <v>25216</v>
      </c>
      <c r="M557" s="14">
        <v>5087.7</v>
      </c>
      <c r="N557" s="13">
        <v>65512</v>
      </c>
      <c r="O557" s="13">
        <v>2146</v>
      </c>
      <c r="P557" s="25">
        <v>12211.5</v>
      </c>
      <c r="Q557" s="26">
        <v>163467</v>
      </c>
      <c r="R557" s="26">
        <v>592</v>
      </c>
      <c r="S557" s="27" t="s">
        <v>25</v>
      </c>
      <c r="T557" s="28" t="s">
        <v>25</v>
      </c>
      <c r="U557" s="28" t="s">
        <v>25</v>
      </c>
      <c r="V557" s="12">
        <v>62337.8</v>
      </c>
      <c r="W557" s="11">
        <v>588673</v>
      </c>
      <c r="X557" s="11">
        <v>27954</v>
      </c>
    </row>
    <row r="558" spans="1:24" x14ac:dyDescent="0.35">
      <c r="A558" s="8">
        <v>2020</v>
      </c>
      <c r="B558" s="9">
        <v>8840</v>
      </c>
      <c r="C558" s="10" t="s">
        <v>1037</v>
      </c>
      <c r="D558" s="8" t="s">
        <v>709</v>
      </c>
      <c r="E558" s="10" t="s">
        <v>710</v>
      </c>
      <c r="F558" s="8" t="s">
        <v>711</v>
      </c>
      <c r="G558" s="10" t="s">
        <v>51</v>
      </c>
      <c r="H558" s="10" t="s">
        <v>712</v>
      </c>
      <c r="I558" s="10" t="s">
        <v>36</v>
      </c>
      <c r="J558" s="12">
        <v>6579.9</v>
      </c>
      <c r="K558" s="11">
        <v>63315</v>
      </c>
      <c r="L558" s="11">
        <v>5822</v>
      </c>
      <c r="M558" s="14">
        <v>9977</v>
      </c>
      <c r="N558" s="13">
        <v>101324</v>
      </c>
      <c r="O558" s="13">
        <v>1040</v>
      </c>
      <c r="P558" s="25">
        <v>3328.2</v>
      </c>
      <c r="Q558" s="26">
        <v>40961</v>
      </c>
      <c r="R558" s="26">
        <v>1</v>
      </c>
      <c r="S558" s="27" t="s">
        <v>25</v>
      </c>
      <c r="T558" s="28" t="s">
        <v>25</v>
      </c>
      <c r="U558" s="28" t="s">
        <v>25</v>
      </c>
      <c r="V558" s="12">
        <v>19885.099999999999</v>
      </c>
      <c r="W558" s="11">
        <v>205600</v>
      </c>
      <c r="X558" s="11">
        <v>6863</v>
      </c>
    </row>
    <row r="559" spans="1:24" x14ac:dyDescent="0.35">
      <c r="A559" s="8">
        <v>2020</v>
      </c>
      <c r="B559" s="9">
        <v>8846</v>
      </c>
      <c r="C559" s="10" t="s">
        <v>1038</v>
      </c>
      <c r="D559" s="8" t="s">
        <v>709</v>
      </c>
      <c r="E559" s="10" t="s">
        <v>710</v>
      </c>
      <c r="F559" s="8" t="s">
        <v>711</v>
      </c>
      <c r="G559" s="10" t="s">
        <v>79</v>
      </c>
      <c r="H559" s="10" t="s">
        <v>712</v>
      </c>
      <c r="I559" s="10" t="s">
        <v>566</v>
      </c>
      <c r="J559" s="12">
        <v>12613</v>
      </c>
      <c r="K559" s="11">
        <v>116797</v>
      </c>
      <c r="L559" s="11">
        <v>10043</v>
      </c>
      <c r="M559" s="14">
        <v>13963</v>
      </c>
      <c r="N559" s="13">
        <v>123619</v>
      </c>
      <c r="O559" s="13">
        <v>2945</v>
      </c>
      <c r="P559" s="25">
        <v>2687</v>
      </c>
      <c r="Q559" s="26">
        <v>56359</v>
      </c>
      <c r="R559" s="26">
        <v>2</v>
      </c>
      <c r="S559" s="27">
        <v>0</v>
      </c>
      <c r="T559" s="28">
        <v>0</v>
      </c>
      <c r="U559" s="28">
        <v>0</v>
      </c>
      <c r="V559" s="12">
        <v>29263</v>
      </c>
      <c r="W559" s="11">
        <v>296775</v>
      </c>
      <c r="X559" s="11">
        <v>12990</v>
      </c>
    </row>
    <row r="560" spans="1:24" x14ac:dyDescent="0.35">
      <c r="A560" s="8">
        <v>2020</v>
      </c>
      <c r="B560" s="9">
        <v>8883</v>
      </c>
      <c r="C560" s="10" t="s">
        <v>1039</v>
      </c>
      <c r="D560" s="8" t="s">
        <v>709</v>
      </c>
      <c r="E560" s="10" t="s">
        <v>710</v>
      </c>
      <c r="F560" s="8" t="s">
        <v>711</v>
      </c>
      <c r="G560" s="10" t="s">
        <v>671</v>
      </c>
      <c r="H560" s="10" t="s">
        <v>712</v>
      </c>
      <c r="I560" s="10" t="s">
        <v>764</v>
      </c>
      <c r="J560" s="12">
        <v>3836</v>
      </c>
      <c r="K560" s="11">
        <v>32186</v>
      </c>
      <c r="L560" s="11">
        <v>3918</v>
      </c>
      <c r="M560" s="14">
        <v>2464</v>
      </c>
      <c r="N560" s="13">
        <v>20938</v>
      </c>
      <c r="O560" s="13">
        <v>1564</v>
      </c>
      <c r="P560" s="25">
        <v>2395</v>
      </c>
      <c r="Q560" s="26">
        <v>22708</v>
      </c>
      <c r="R560" s="26">
        <v>78</v>
      </c>
      <c r="S560" s="27">
        <v>0</v>
      </c>
      <c r="T560" s="28">
        <v>0</v>
      </c>
      <c r="U560" s="28">
        <v>0</v>
      </c>
      <c r="V560" s="12">
        <v>8695</v>
      </c>
      <c r="W560" s="11">
        <v>75832</v>
      </c>
      <c r="X560" s="11">
        <v>5560</v>
      </c>
    </row>
    <row r="561" spans="1:24" x14ac:dyDescent="0.35">
      <c r="A561" s="8">
        <v>2020</v>
      </c>
      <c r="B561" s="9">
        <v>8883</v>
      </c>
      <c r="C561" s="10" t="s">
        <v>1039</v>
      </c>
      <c r="D561" s="8" t="s">
        <v>751</v>
      </c>
      <c r="E561" s="10" t="s">
        <v>752</v>
      </c>
      <c r="F561" s="8" t="s">
        <v>711</v>
      </c>
      <c r="G561" s="10" t="s">
        <v>671</v>
      </c>
      <c r="H561" s="10" t="s">
        <v>712</v>
      </c>
      <c r="I561" s="10" t="s">
        <v>764</v>
      </c>
      <c r="J561" s="12">
        <v>0</v>
      </c>
      <c r="K561" s="11">
        <v>0</v>
      </c>
      <c r="L561" s="11">
        <v>0</v>
      </c>
      <c r="M561" s="14">
        <v>1.6</v>
      </c>
      <c r="N561" s="13">
        <v>36</v>
      </c>
      <c r="O561" s="13">
        <v>2</v>
      </c>
      <c r="P561" s="25">
        <v>727</v>
      </c>
      <c r="Q561" s="26">
        <v>30322</v>
      </c>
      <c r="R561" s="26">
        <v>1</v>
      </c>
      <c r="S561" s="27">
        <v>0</v>
      </c>
      <c r="T561" s="28">
        <v>0</v>
      </c>
      <c r="U561" s="28">
        <v>0</v>
      </c>
      <c r="V561" s="12">
        <v>728.6</v>
      </c>
      <c r="W561" s="11">
        <v>30358</v>
      </c>
      <c r="X561" s="11">
        <v>3</v>
      </c>
    </row>
    <row r="562" spans="1:24" x14ac:dyDescent="0.35">
      <c r="A562" s="8">
        <v>2020</v>
      </c>
      <c r="B562" s="9">
        <v>8884</v>
      </c>
      <c r="C562" s="10" t="s">
        <v>1040</v>
      </c>
      <c r="D562" s="8" t="s">
        <v>709</v>
      </c>
      <c r="E562" s="10" t="s">
        <v>710</v>
      </c>
      <c r="F562" s="8" t="s">
        <v>711</v>
      </c>
      <c r="G562" s="10" t="s">
        <v>338</v>
      </c>
      <c r="H562" s="10" t="s">
        <v>712</v>
      </c>
      <c r="I562" s="10" t="s">
        <v>36</v>
      </c>
      <c r="J562" s="12">
        <v>14198</v>
      </c>
      <c r="K562" s="11">
        <v>182394</v>
      </c>
      <c r="L562" s="11">
        <v>11442</v>
      </c>
      <c r="M562" s="14">
        <v>11821</v>
      </c>
      <c r="N562" s="13">
        <v>155810</v>
      </c>
      <c r="O562" s="13">
        <v>2493</v>
      </c>
      <c r="P562" s="25" t="s">
        <v>25</v>
      </c>
      <c r="Q562" s="26" t="s">
        <v>25</v>
      </c>
      <c r="R562" s="26" t="s">
        <v>25</v>
      </c>
      <c r="S562" s="27" t="s">
        <v>25</v>
      </c>
      <c r="T562" s="28" t="s">
        <v>25</v>
      </c>
      <c r="U562" s="28" t="s">
        <v>25</v>
      </c>
      <c r="V562" s="12">
        <v>26019</v>
      </c>
      <c r="W562" s="11">
        <v>338204</v>
      </c>
      <c r="X562" s="11">
        <v>13935</v>
      </c>
    </row>
    <row r="563" spans="1:24" x14ac:dyDescent="0.35">
      <c r="A563" s="8">
        <v>2020</v>
      </c>
      <c r="B563" s="9">
        <v>8898</v>
      </c>
      <c r="C563" s="10" t="s">
        <v>1041</v>
      </c>
      <c r="D563" s="8" t="s">
        <v>709</v>
      </c>
      <c r="E563" s="10" t="s">
        <v>710</v>
      </c>
      <c r="F563" s="8" t="s">
        <v>711</v>
      </c>
      <c r="G563" s="10" t="s">
        <v>59</v>
      </c>
      <c r="H563" s="10" t="s">
        <v>714</v>
      </c>
      <c r="I563" s="10" t="s">
        <v>60</v>
      </c>
      <c r="J563" s="12">
        <v>26073.599999999999</v>
      </c>
      <c r="K563" s="11">
        <v>207883</v>
      </c>
      <c r="L563" s="11">
        <v>20502</v>
      </c>
      <c r="M563" s="14">
        <v>5641.1</v>
      </c>
      <c r="N563" s="13">
        <v>57475</v>
      </c>
      <c r="O563" s="13">
        <v>1441</v>
      </c>
      <c r="P563" s="25">
        <v>6386.2</v>
      </c>
      <c r="Q563" s="26">
        <v>97228</v>
      </c>
      <c r="R563" s="26">
        <v>9</v>
      </c>
      <c r="S563" s="27" t="s">
        <v>25</v>
      </c>
      <c r="T563" s="28" t="s">
        <v>25</v>
      </c>
      <c r="U563" s="28" t="s">
        <v>25</v>
      </c>
      <c r="V563" s="12">
        <v>38100.9</v>
      </c>
      <c r="W563" s="11">
        <v>362586</v>
      </c>
      <c r="X563" s="11">
        <v>21952</v>
      </c>
    </row>
    <row r="564" spans="1:24" x14ac:dyDescent="0.35">
      <c r="A564" s="8">
        <v>2020</v>
      </c>
      <c r="B564" s="9">
        <v>8934</v>
      </c>
      <c r="C564" s="10" t="s">
        <v>1042</v>
      </c>
      <c r="D564" s="8" t="s">
        <v>709</v>
      </c>
      <c r="E564" s="10" t="s">
        <v>710</v>
      </c>
      <c r="F564" s="8" t="s">
        <v>711</v>
      </c>
      <c r="G564" s="10" t="s">
        <v>53</v>
      </c>
      <c r="H564" s="10" t="s">
        <v>714</v>
      </c>
      <c r="I564" s="10" t="s">
        <v>85</v>
      </c>
      <c r="J564" s="12">
        <v>33699.9</v>
      </c>
      <c r="K564" s="11">
        <v>295323</v>
      </c>
      <c r="L564" s="11">
        <v>22173</v>
      </c>
      <c r="M564" s="14">
        <v>5535.7</v>
      </c>
      <c r="N564" s="13">
        <v>53800</v>
      </c>
      <c r="O564" s="13">
        <v>2380</v>
      </c>
      <c r="P564" s="25">
        <v>4225.7</v>
      </c>
      <c r="Q564" s="26">
        <v>47625</v>
      </c>
      <c r="R564" s="26">
        <v>116</v>
      </c>
      <c r="S564" s="27" t="s">
        <v>25</v>
      </c>
      <c r="T564" s="28" t="s">
        <v>25</v>
      </c>
      <c r="U564" s="28" t="s">
        <v>25</v>
      </c>
      <c r="V564" s="12">
        <v>43461.3</v>
      </c>
      <c r="W564" s="11">
        <v>396748</v>
      </c>
      <c r="X564" s="11">
        <v>24669</v>
      </c>
    </row>
    <row r="565" spans="1:24" x14ac:dyDescent="0.35">
      <c r="A565" s="8">
        <v>2020</v>
      </c>
      <c r="B565" s="9">
        <v>8973</v>
      </c>
      <c r="C565" s="10" t="s">
        <v>1043</v>
      </c>
      <c r="D565" s="8" t="s">
        <v>709</v>
      </c>
      <c r="E565" s="10" t="s">
        <v>710</v>
      </c>
      <c r="F565" s="8" t="s">
        <v>711</v>
      </c>
      <c r="G565" s="10" t="s">
        <v>139</v>
      </c>
      <c r="H565" s="10" t="s">
        <v>712</v>
      </c>
      <c r="I565" s="10" t="s">
        <v>95</v>
      </c>
      <c r="J565" s="12">
        <v>12418.1</v>
      </c>
      <c r="K565" s="11">
        <v>107575</v>
      </c>
      <c r="L565" s="11">
        <v>11421</v>
      </c>
      <c r="M565" s="14">
        <v>3645.9</v>
      </c>
      <c r="N565" s="13">
        <v>38866</v>
      </c>
      <c r="O565" s="13">
        <v>1754</v>
      </c>
      <c r="P565" s="25">
        <v>9310.9</v>
      </c>
      <c r="Q565" s="26">
        <v>73853</v>
      </c>
      <c r="R565" s="26">
        <v>166</v>
      </c>
      <c r="S565" s="27" t="s">
        <v>25</v>
      </c>
      <c r="T565" s="28" t="s">
        <v>25</v>
      </c>
      <c r="U565" s="28" t="s">
        <v>25</v>
      </c>
      <c r="V565" s="12">
        <v>25374.9</v>
      </c>
      <c r="W565" s="11">
        <v>220294</v>
      </c>
      <c r="X565" s="11">
        <v>13341</v>
      </c>
    </row>
    <row r="566" spans="1:24" x14ac:dyDescent="0.35">
      <c r="A566" s="8">
        <v>2020</v>
      </c>
      <c r="B566" s="9">
        <v>9023</v>
      </c>
      <c r="C566" s="10" t="s">
        <v>1044</v>
      </c>
      <c r="D566" s="8" t="s">
        <v>709</v>
      </c>
      <c r="E566" s="10" t="s">
        <v>710</v>
      </c>
      <c r="F566" s="8" t="s">
        <v>711</v>
      </c>
      <c r="G566" s="10" t="s">
        <v>567</v>
      </c>
      <c r="H566" s="10" t="s">
        <v>712</v>
      </c>
      <c r="I566" s="10" t="s">
        <v>566</v>
      </c>
      <c r="J566" s="12">
        <v>4202</v>
      </c>
      <c r="K566" s="11">
        <v>41497</v>
      </c>
      <c r="L566" s="11">
        <v>3437</v>
      </c>
      <c r="M566" s="14">
        <v>5549</v>
      </c>
      <c r="N566" s="13">
        <v>54650</v>
      </c>
      <c r="O566" s="13">
        <v>969</v>
      </c>
      <c r="P566" s="25">
        <v>3110</v>
      </c>
      <c r="Q566" s="26">
        <v>43231</v>
      </c>
      <c r="R566" s="26">
        <v>5</v>
      </c>
      <c r="S566" s="27">
        <v>0</v>
      </c>
      <c r="T566" s="28">
        <v>0</v>
      </c>
      <c r="U566" s="28">
        <v>0</v>
      </c>
      <c r="V566" s="12">
        <v>12861</v>
      </c>
      <c r="W566" s="11">
        <v>139378</v>
      </c>
      <c r="X566" s="11">
        <v>4411</v>
      </c>
    </row>
    <row r="567" spans="1:24" x14ac:dyDescent="0.35">
      <c r="A567" s="8">
        <v>2020</v>
      </c>
      <c r="B567" s="9">
        <v>9087</v>
      </c>
      <c r="C567" s="10" t="s">
        <v>1045</v>
      </c>
      <c r="D567" s="8" t="s">
        <v>709</v>
      </c>
      <c r="E567" s="10" t="s">
        <v>710</v>
      </c>
      <c r="F567" s="8" t="s">
        <v>711</v>
      </c>
      <c r="G567" s="10" t="s">
        <v>87</v>
      </c>
      <c r="H567" s="10" t="s">
        <v>712</v>
      </c>
      <c r="I567" s="10" t="s">
        <v>88</v>
      </c>
      <c r="J567" s="12">
        <v>8355.1</v>
      </c>
      <c r="K567" s="11">
        <v>69888</v>
      </c>
      <c r="L567" s="11">
        <v>6623</v>
      </c>
      <c r="M567" s="14">
        <v>5303</v>
      </c>
      <c r="N567" s="13">
        <v>51958</v>
      </c>
      <c r="O567" s="13">
        <v>640</v>
      </c>
      <c r="P567" s="25">
        <v>5902.2</v>
      </c>
      <c r="Q567" s="26">
        <v>110586</v>
      </c>
      <c r="R567" s="26">
        <v>2</v>
      </c>
      <c r="S567" s="27" t="s">
        <v>25</v>
      </c>
      <c r="T567" s="28" t="s">
        <v>25</v>
      </c>
      <c r="U567" s="28" t="s">
        <v>25</v>
      </c>
      <c r="V567" s="12">
        <v>19560.3</v>
      </c>
      <c r="W567" s="11">
        <v>232432</v>
      </c>
      <c r="X567" s="11">
        <v>7265</v>
      </c>
    </row>
    <row r="568" spans="1:24" x14ac:dyDescent="0.35">
      <c r="A568" s="8">
        <v>2020</v>
      </c>
      <c r="B568" s="9">
        <v>9094</v>
      </c>
      <c r="C568" s="10" t="s">
        <v>1046</v>
      </c>
      <c r="D568" s="8" t="s">
        <v>709</v>
      </c>
      <c r="E568" s="10" t="s">
        <v>710</v>
      </c>
      <c r="F568" s="8" t="s">
        <v>711</v>
      </c>
      <c r="G568" s="10" t="s">
        <v>27</v>
      </c>
      <c r="H568" s="10" t="s">
        <v>712</v>
      </c>
      <c r="I568" s="10" t="s">
        <v>566</v>
      </c>
      <c r="J568" s="12">
        <v>249558</v>
      </c>
      <c r="K568" s="11">
        <v>2466405</v>
      </c>
      <c r="L568" s="11">
        <v>167883</v>
      </c>
      <c r="M568" s="14">
        <v>201213</v>
      </c>
      <c r="N568" s="13">
        <v>2018809</v>
      </c>
      <c r="O568" s="13">
        <v>22104</v>
      </c>
      <c r="P568" s="25">
        <v>27685</v>
      </c>
      <c r="Q568" s="26">
        <v>435703</v>
      </c>
      <c r="R568" s="26">
        <v>26</v>
      </c>
      <c r="S568" s="27">
        <v>0</v>
      </c>
      <c r="T568" s="28">
        <v>0</v>
      </c>
      <c r="U568" s="28">
        <v>0</v>
      </c>
      <c r="V568" s="12">
        <v>478456</v>
      </c>
      <c r="W568" s="11">
        <v>4920917</v>
      </c>
      <c r="X568" s="11">
        <v>190013</v>
      </c>
    </row>
    <row r="569" spans="1:24" x14ac:dyDescent="0.35">
      <c r="A569" s="8">
        <v>2020</v>
      </c>
      <c r="B569" s="9">
        <v>9096</v>
      </c>
      <c r="C569" s="10" t="s">
        <v>1047</v>
      </c>
      <c r="D569" s="8" t="s">
        <v>709</v>
      </c>
      <c r="E569" s="10" t="s">
        <v>710</v>
      </c>
      <c r="F569" s="8" t="s">
        <v>711</v>
      </c>
      <c r="G569" s="10" t="s">
        <v>338</v>
      </c>
      <c r="H569" s="10" t="s">
        <v>712</v>
      </c>
      <c r="I569" s="10" t="s">
        <v>36</v>
      </c>
      <c r="J569" s="12">
        <v>75353</v>
      </c>
      <c r="K569" s="11">
        <v>829390</v>
      </c>
      <c r="L569" s="11">
        <v>57412</v>
      </c>
      <c r="M569" s="14">
        <v>87643</v>
      </c>
      <c r="N569" s="13">
        <v>1087649</v>
      </c>
      <c r="O569" s="13">
        <v>11954</v>
      </c>
      <c r="P569" s="25" t="s">
        <v>25</v>
      </c>
      <c r="Q569" s="26" t="s">
        <v>25</v>
      </c>
      <c r="R569" s="26" t="s">
        <v>25</v>
      </c>
      <c r="S569" s="27" t="s">
        <v>25</v>
      </c>
      <c r="T569" s="28" t="s">
        <v>25</v>
      </c>
      <c r="U569" s="28" t="s">
        <v>25</v>
      </c>
      <c r="V569" s="12">
        <v>162996</v>
      </c>
      <c r="W569" s="11">
        <v>1917039</v>
      </c>
      <c r="X569" s="11">
        <v>69366</v>
      </c>
    </row>
    <row r="570" spans="1:24" x14ac:dyDescent="0.35">
      <c r="A570" s="8">
        <v>2020</v>
      </c>
      <c r="B570" s="9">
        <v>9124</v>
      </c>
      <c r="C570" s="10" t="s">
        <v>1048</v>
      </c>
      <c r="D570" s="8" t="s">
        <v>709</v>
      </c>
      <c r="E570" s="10" t="s">
        <v>710</v>
      </c>
      <c r="F570" s="8" t="s">
        <v>711</v>
      </c>
      <c r="G570" s="10" t="s">
        <v>66</v>
      </c>
      <c r="H570" s="10" t="s">
        <v>712</v>
      </c>
      <c r="I570" s="10" t="s">
        <v>36</v>
      </c>
      <c r="J570" s="12">
        <v>1590.7</v>
      </c>
      <c r="K570" s="11">
        <v>11888</v>
      </c>
      <c r="L570" s="11">
        <v>1333</v>
      </c>
      <c r="M570" s="14">
        <v>808.4</v>
      </c>
      <c r="N570" s="13">
        <v>6280</v>
      </c>
      <c r="O570" s="13">
        <v>254</v>
      </c>
      <c r="P570" s="25">
        <v>0</v>
      </c>
      <c r="Q570" s="26">
        <v>0</v>
      </c>
      <c r="R570" s="26">
        <v>0</v>
      </c>
      <c r="S570" s="27">
        <v>0</v>
      </c>
      <c r="T570" s="28">
        <v>0</v>
      </c>
      <c r="U570" s="28">
        <v>0</v>
      </c>
      <c r="V570" s="12">
        <v>2399.1</v>
      </c>
      <c r="W570" s="11">
        <v>18168</v>
      </c>
      <c r="X570" s="11">
        <v>1587</v>
      </c>
    </row>
    <row r="571" spans="1:24" x14ac:dyDescent="0.35">
      <c r="A571" s="8">
        <v>2020</v>
      </c>
      <c r="B571" s="9">
        <v>9130</v>
      </c>
      <c r="C571" s="10" t="s">
        <v>1049</v>
      </c>
      <c r="D571" s="8" t="s">
        <v>709</v>
      </c>
      <c r="E571" s="10" t="s">
        <v>710</v>
      </c>
      <c r="F571" s="8" t="s">
        <v>711</v>
      </c>
      <c r="G571" s="10" t="s">
        <v>35</v>
      </c>
      <c r="H571" s="10" t="s">
        <v>712</v>
      </c>
      <c r="I571" s="10" t="s">
        <v>36</v>
      </c>
      <c r="J571" s="12">
        <v>5662</v>
      </c>
      <c r="K571" s="11">
        <v>55645</v>
      </c>
      <c r="L571" s="11">
        <v>6477</v>
      </c>
      <c r="M571" s="14">
        <v>8861</v>
      </c>
      <c r="N571" s="13">
        <v>96221</v>
      </c>
      <c r="O571" s="13">
        <v>989</v>
      </c>
      <c r="P571" s="25">
        <v>8907</v>
      </c>
      <c r="Q571" s="26">
        <v>116965</v>
      </c>
      <c r="R571" s="26">
        <v>3</v>
      </c>
      <c r="S571" s="27">
        <v>0</v>
      </c>
      <c r="T571" s="28">
        <v>0</v>
      </c>
      <c r="U571" s="28">
        <v>0</v>
      </c>
      <c r="V571" s="12">
        <v>23430</v>
      </c>
      <c r="W571" s="11">
        <v>268831</v>
      </c>
      <c r="X571" s="11">
        <v>7469</v>
      </c>
    </row>
    <row r="572" spans="1:24" x14ac:dyDescent="0.35">
      <c r="A572" s="8">
        <v>2020</v>
      </c>
      <c r="B572" s="9">
        <v>9187</v>
      </c>
      <c r="C572" s="10" t="s">
        <v>271</v>
      </c>
      <c r="D572" s="8" t="s">
        <v>709</v>
      </c>
      <c r="E572" s="10" t="s">
        <v>710</v>
      </c>
      <c r="F572" s="8" t="s">
        <v>711</v>
      </c>
      <c r="G572" s="10" t="s">
        <v>265</v>
      </c>
      <c r="H572" s="10" t="s">
        <v>712</v>
      </c>
      <c r="I572" s="10" t="s">
        <v>272</v>
      </c>
      <c r="J572" s="12">
        <v>23311.3</v>
      </c>
      <c r="K572" s="11">
        <v>298447</v>
      </c>
      <c r="L572" s="11">
        <v>24883</v>
      </c>
      <c r="M572" s="14">
        <v>23220.7</v>
      </c>
      <c r="N572" s="13">
        <v>342497</v>
      </c>
      <c r="O572" s="13">
        <v>4287</v>
      </c>
      <c r="P572" s="25">
        <v>3363.7</v>
      </c>
      <c r="Q572" s="26">
        <v>64791</v>
      </c>
      <c r="R572" s="26">
        <v>4</v>
      </c>
      <c r="S572" s="27" t="s">
        <v>25</v>
      </c>
      <c r="T572" s="28" t="s">
        <v>25</v>
      </c>
      <c r="U572" s="28" t="s">
        <v>25</v>
      </c>
      <c r="V572" s="12">
        <v>49895.7</v>
      </c>
      <c r="W572" s="11">
        <v>705735</v>
      </c>
      <c r="X572" s="11">
        <v>29174</v>
      </c>
    </row>
    <row r="573" spans="1:24" x14ac:dyDescent="0.35">
      <c r="A573" s="8">
        <v>2020</v>
      </c>
      <c r="B573" s="9">
        <v>9191</v>
      </c>
      <c r="C573" s="10" t="s">
        <v>273</v>
      </c>
      <c r="D573" s="8" t="s">
        <v>709</v>
      </c>
      <c r="E573" s="10" t="s">
        <v>710</v>
      </c>
      <c r="F573" s="8" t="s">
        <v>711</v>
      </c>
      <c r="G573" s="10" t="s">
        <v>265</v>
      </c>
      <c r="H573" s="10" t="s">
        <v>722</v>
      </c>
      <c r="I573" s="10" t="s">
        <v>274</v>
      </c>
      <c r="J573" s="12">
        <v>532085.4</v>
      </c>
      <c r="K573" s="11">
        <v>5280429</v>
      </c>
      <c r="L573" s="11">
        <v>470804</v>
      </c>
      <c r="M573" s="14">
        <v>282097</v>
      </c>
      <c r="N573" s="13">
        <v>3861432</v>
      </c>
      <c r="O573" s="13">
        <v>70150</v>
      </c>
      <c r="P573" s="25">
        <v>314528.09999999998</v>
      </c>
      <c r="Q573" s="26">
        <v>5018314</v>
      </c>
      <c r="R573" s="26">
        <v>19440</v>
      </c>
      <c r="S573" s="27">
        <v>0</v>
      </c>
      <c r="T573" s="28">
        <v>0</v>
      </c>
      <c r="U573" s="28">
        <v>0</v>
      </c>
      <c r="V573" s="12">
        <v>1128710.5</v>
      </c>
      <c r="W573" s="11">
        <v>14160175</v>
      </c>
      <c r="X573" s="11">
        <v>560394</v>
      </c>
    </row>
    <row r="574" spans="1:24" x14ac:dyDescent="0.35">
      <c r="A574" s="8">
        <v>2020</v>
      </c>
      <c r="B574" s="9">
        <v>9191</v>
      </c>
      <c r="C574" s="10" t="s">
        <v>273</v>
      </c>
      <c r="D574" s="8" t="s">
        <v>709</v>
      </c>
      <c r="E574" s="10" t="s">
        <v>710</v>
      </c>
      <c r="F574" s="8" t="s">
        <v>711</v>
      </c>
      <c r="G574" s="10" t="s">
        <v>116</v>
      </c>
      <c r="H574" s="10" t="s">
        <v>722</v>
      </c>
      <c r="I574" s="10" t="s">
        <v>274</v>
      </c>
      <c r="J574" s="12">
        <v>16728.400000000001</v>
      </c>
      <c r="K574" s="11">
        <v>182127</v>
      </c>
      <c r="L574" s="11">
        <v>13628</v>
      </c>
      <c r="M574" s="14">
        <v>11831.7</v>
      </c>
      <c r="N574" s="13">
        <v>147684</v>
      </c>
      <c r="O574" s="13">
        <v>3553</v>
      </c>
      <c r="P574" s="25">
        <v>22686.400000000001</v>
      </c>
      <c r="Q574" s="26">
        <v>338274</v>
      </c>
      <c r="R574" s="26">
        <v>2222</v>
      </c>
      <c r="S574" s="27">
        <v>0</v>
      </c>
      <c r="T574" s="28">
        <v>0</v>
      </c>
      <c r="U574" s="28">
        <v>0</v>
      </c>
      <c r="V574" s="12">
        <v>51246.5</v>
      </c>
      <c r="W574" s="11">
        <v>668085</v>
      </c>
      <c r="X574" s="11">
        <v>19403</v>
      </c>
    </row>
    <row r="575" spans="1:24" x14ac:dyDescent="0.35">
      <c r="A575" s="8">
        <v>2020</v>
      </c>
      <c r="B575" s="9">
        <v>9216</v>
      </c>
      <c r="C575" s="10" t="s">
        <v>276</v>
      </c>
      <c r="D575" s="8" t="s">
        <v>709</v>
      </c>
      <c r="E575" s="10" t="s">
        <v>710</v>
      </c>
      <c r="F575" s="8" t="s">
        <v>711</v>
      </c>
      <c r="G575" s="10" t="s">
        <v>32</v>
      </c>
      <c r="H575" s="10" t="s">
        <v>773</v>
      </c>
      <c r="I575" s="10" t="s">
        <v>277</v>
      </c>
      <c r="J575" s="12">
        <v>242359</v>
      </c>
      <c r="K575" s="11">
        <v>1933189</v>
      </c>
      <c r="L575" s="11">
        <v>135828</v>
      </c>
      <c r="M575" s="14">
        <v>179409</v>
      </c>
      <c r="N575" s="13">
        <v>1473559</v>
      </c>
      <c r="O575" s="13">
        <v>21235</v>
      </c>
      <c r="P575" s="25">
        <v>12343</v>
      </c>
      <c r="Q575" s="26">
        <v>85646</v>
      </c>
      <c r="R575" s="26">
        <v>826</v>
      </c>
      <c r="S575" s="27" t="s">
        <v>25</v>
      </c>
      <c r="T575" s="28" t="s">
        <v>25</v>
      </c>
      <c r="U575" s="28" t="s">
        <v>25</v>
      </c>
      <c r="V575" s="12">
        <v>434111</v>
      </c>
      <c r="W575" s="11">
        <v>3492394</v>
      </c>
      <c r="X575" s="11">
        <v>157889</v>
      </c>
    </row>
    <row r="576" spans="1:24" x14ac:dyDescent="0.35">
      <c r="A576" s="8">
        <v>2020</v>
      </c>
      <c r="B576" s="9">
        <v>9230</v>
      </c>
      <c r="C576" s="10" t="s">
        <v>1050</v>
      </c>
      <c r="D576" s="8" t="s">
        <v>709</v>
      </c>
      <c r="E576" s="10" t="s">
        <v>710</v>
      </c>
      <c r="F576" s="8" t="s">
        <v>711</v>
      </c>
      <c r="G576" s="10" t="s">
        <v>40</v>
      </c>
      <c r="H576" s="10" t="s">
        <v>712</v>
      </c>
      <c r="I576" s="10" t="s">
        <v>36</v>
      </c>
      <c r="J576" s="12">
        <v>2943.8</v>
      </c>
      <c r="K576" s="11">
        <v>21309</v>
      </c>
      <c r="L576" s="11">
        <v>2701</v>
      </c>
      <c r="M576" s="14">
        <v>2797.7</v>
      </c>
      <c r="N576" s="13">
        <v>26435</v>
      </c>
      <c r="O576" s="13">
        <v>445</v>
      </c>
      <c r="P576" s="25">
        <v>2526.4</v>
      </c>
      <c r="Q576" s="26">
        <v>29460</v>
      </c>
      <c r="R576" s="26">
        <v>3</v>
      </c>
      <c r="S576" s="27">
        <v>0</v>
      </c>
      <c r="T576" s="28">
        <v>0</v>
      </c>
      <c r="U576" s="28">
        <v>0</v>
      </c>
      <c r="V576" s="12">
        <v>8267.9</v>
      </c>
      <c r="W576" s="11">
        <v>77204</v>
      </c>
      <c r="X576" s="11">
        <v>3149</v>
      </c>
    </row>
    <row r="577" spans="1:24" x14ac:dyDescent="0.35">
      <c r="A577" s="8">
        <v>2020</v>
      </c>
      <c r="B577" s="9">
        <v>9231</v>
      </c>
      <c r="C577" s="10" t="s">
        <v>278</v>
      </c>
      <c r="D577" s="8" t="s">
        <v>709</v>
      </c>
      <c r="E577" s="10" t="s">
        <v>710</v>
      </c>
      <c r="F577" s="8" t="s">
        <v>711</v>
      </c>
      <c r="G577" s="10" t="s">
        <v>53</v>
      </c>
      <c r="H577" s="10" t="s">
        <v>712</v>
      </c>
      <c r="I577" s="10" t="s">
        <v>54</v>
      </c>
      <c r="J577" s="12">
        <v>66221</v>
      </c>
      <c r="K577" s="11">
        <v>497324</v>
      </c>
      <c r="L577" s="11">
        <v>54460</v>
      </c>
      <c r="M577" s="14">
        <v>46765.1</v>
      </c>
      <c r="N577" s="13">
        <v>404886</v>
      </c>
      <c r="O577" s="13">
        <v>5238</v>
      </c>
      <c r="P577" s="25">
        <v>3392.8</v>
      </c>
      <c r="Q577" s="26">
        <v>49158</v>
      </c>
      <c r="R577" s="26">
        <v>11</v>
      </c>
      <c r="S577" s="27" t="s">
        <v>25</v>
      </c>
      <c r="T577" s="28" t="s">
        <v>25</v>
      </c>
      <c r="U577" s="28" t="s">
        <v>25</v>
      </c>
      <c r="V577" s="12">
        <v>116378.9</v>
      </c>
      <c r="W577" s="11">
        <v>951368</v>
      </c>
      <c r="X577" s="11">
        <v>59709</v>
      </c>
    </row>
    <row r="578" spans="1:24" x14ac:dyDescent="0.35">
      <c r="A578" s="8">
        <v>2020</v>
      </c>
      <c r="B578" s="9">
        <v>9246</v>
      </c>
      <c r="C578" s="10" t="s">
        <v>1051</v>
      </c>
      <c r="D578" s="8" t="s">
        <v>709</v>
      </c>
      <c r="E578" s="10" t="s">
        <v>710</v>
      </c>
      <c r="F578" s="8" t="s">
        <v>711</v>
      </c>
      <c r="G578" s="10" t="s">
        <v>174</v>
      </c>
      <c r="H578" s="10" t="s">
        <v>714</v>
      </c>
      <c r="I578" s="10" t="s">
        <v>54</v>
      </c>
      <c r="J578" s="12">
        <v>24594.6</v>
      </c>
      <c r="K578" s="11">
        <v>224155</v>
      </c>
      <c r="L578" s="11">
        <v>14319</v>
      </c>
      <c r="M578" s="14">
        <v>14711.9</v>
      </c>
      <c r="N578" s="13">
        <v>139776</v>
      </c>
      <c r="O578" s="13">
        <v>5390</v>
      </c>
      <c r="P578" s="25">
        <v>9154.5</v>
      </c>
      <c r="Q578" s="26">
        <v>147082</v>
      </c>
      <c r="R578" s="26">
        <v>11</v>
      </c>
      <c r="S578" s="27" t="s">
        <v>25</v>
      </c>
      <c r="T578" s="28" t="s">
        <v>25</v>
      </c>
      <c r="U578" s="28" t="s">
        <v>25</v>
      </c>
      <c r="V578" s="12">
        <v>48461</v>
      </c>
      <c r="W578" s="11">
        <v>511013</v>
      </c>
      <c r="X578" s="11">
        <v>19720</v>
      </c>
    </row>
    <row r="579" spans="1:24" x14ac:dyDescent="0.35">
      <c r="A579" s="8">
        <v>2020</v>
      </c>
      <c r="B579" s="9">
        <v>9273</v>
      </c>
      <c r="C579" s="10" t="s">
        <v>282</v>
      </c>
      <c r="D579" s="8" t="s">
        <v>709</v>
      </c>
      <c r="E579" s="10" t="s">
        <v>710</v>
      </c>
      <c r="F579" s="8" t="s">
        <v>711</v>
      </c>
      <c r="G579" s="10" t="s">
        <v>257</v>
      </c>
      <c r="H579" s="10" t="s">
        <v>722</v>
      </c>
      <c r="I579" s="10" t="s">
        <v>36</v>
      </c>
      <c r="J579" s="12">
        <v>566273</v>
      </c>
      <c r="K579" s="11">
        <v>5003327</v>
      </c>
      <c r="L579" s="11">
        <v>450244</v>
      </c>
      <c r="M579" s="14">
        <v>223905</v>
      </c>
      <c r="N579" s="13">
        <v>1702005</v>
      </c>
      <c r="O579" s="13">
        <v>54092</v>
      </c>
      <c r="P579" s="25">
        <v>509752</v>
      </c>
      <c r="Q579" s="26">
        <v>5987895</v>
      </c>
      <c r="R579" s="26">
        <v>5574</v>
      </c>
      <c r="S579" s="27">
        <v>0</v>
      </c>
      <c r="T579" s="28">
        <v>0</v>
      </c>
      <c r="U579" s="28">
        <v>0</v>
      </c>
      <c r="V579" s="12">
        <v>1299930</v>
      </c>
      <c r="W579" s="11">
        <v>12693227</v>
      </c>
      <c r="X579" s="11">
        <v>509910</v>
      </c>
    </row>
    <row r="580" spans="1:24" x14ac:dyDescent="0.35">
      <c r="A580" s="8">
        <v>2020</v>
      </c>
      <c r="B580" s="9">
        <v>9292</v>
      </c>
      <c r="C580" s="10" t="s">
        <v>284</v>
      </c>
      <c r="D580" s="8" t="s">
        <v>709</v>
      </c>
      <c r="E580" s="10" t="s">
        <v>710</v>
      </c>
      <c r="F580" s="8" t="s">
        <v>711</v>
      </c>
      <c r="G580" s="10" t="s">
        <v>79</v>
      </c>
      <c r="H580" s="10" t="s">
        <v>714</v>
      </c>
      <c r="I580" s="10" t="s">
        <v>45</v>
      </c>
      <c r="J580" s="12">
        <v>39976</v>
      </c>
      <c r="K580" s="11">
        <v>353854</v>
      </c>
      <c r="L580" s="11">
        <v>25935</v>
      </c>
      <c r="M580" s="14">
        <v>4736</v>
      </c>
      <c r="N580" s="13">
        <v>46129</v>
      </c>
      <c r="O580" s="13">
        <v>1146</v>
      </c>
      <c r="P580" s="25">
        <v>3713</v>
      </c>
      <c r="Q580" s="26">
        <v>56370</v>
      </c>
      <c r="R580" s="26">
        <v>10</v>
      </c>
      <c r="S580" s="27" t="s">
        <v>25</v>
      </c>
      <c r="T580" s="28" t="s">
        <v>25</v>
      </c>
      <c r="U580" s="28" t="s">
        <v>25</v>
      </c>
      <c r="V580" s="12">
        <v>48425</v>
      </c>
      <c r="W580" s="11">
        <v>456353</v>
      </c>
      <c r="X580" s="11">
        <v>27091</v>
      </c>
    </row>
    <row r="581" spans="1:24" x14ac:dyDescent="0.35">
      <c r="A581" s="8">
        <v>2020</v>
      </c>
      <c r="B581" s="9">
        <v>9324</v>
      </c>
      <c r="C581" s="10" t="s">
        <v>285</v>
      </c>
      <c r="D581" s="8" t="s">
        <v>709</v>
      </c>
      <c r="E581" s="10" t="s">
        <v>710</v>
      </c>
      <c r="F581" s="8" t="s">
        <v>711</v>
      </c>
      <c r="G581" s="10" t="s">
        <v>257</v>
      </c>
      <c r="H581" s="10" t="s">
        <v>722</v>
      </c>
      <c r="I581" s="10" t="s">
        <v>45</v>
      </c>
      <c r="J581" s="12">
        <v>608037</v>
      </c>
      <c r="K581" s="11">
        <v>4267535</v>
      </c>
      <c r="L581" s="11">
        <v>411748</v>
      </c>
      <c r="M581" s="14">
        <v>414474</v>
      </c>
      <c r="N581" s="13">
        <v>3791762</v>
      </c>
      <c r="O581" s="13">
        <v>55184</v>
      </c>
      <c r="P581" s="25">
        <v>478503</v>
      </c>
      <c r="Q581" s="26">
        <v>6461278</v>
      </c>
      <c r="R581" s="26">
        <v>4060</v>
      </c>
      <c r="S581" s="27">
        <v>0</v>
      </c>
      <c r="T581" s="28">
        <v>0</v>
      </c>
      <c r="U581" s="28">
        <v>0</v>
      </c>
      <c r="V581" s="12">
        <v>1501014</v>
      </c>
      <c r="W581" s="11">
        <v>14520575</v>
      </c>
      <c r="X581" s="11">
        <v>470992</v>
      </c>
    </row>
    <row r="582" spans="1:24" x14ac:dyDescent="0.35">
      <c r="A582" s="8">
        <v>2020</v>
      </c>
      <c r="B582" s="9">
        <v>9324</v>
      </c>
      <c r="C582" s="10" t="s">
        <v>285</v>
      </c>
      <c r="D582" s="8" t="s">
        <v>709</v>
      </c>
      <c r="E582" s="10" t="s">
        <v>710</v>
      </c>
      <c r="F582" s="8" t="s">
        <v>711</v>
      </c>
      <c r="G582" s="10" t="s">
        <v>70</v>
      </c>
      <c r="H582" s="10" t="s">
        <v>722</v>
      </c>
      <c r="I582" s="10" t="s">
        <v>45</v>
      </c>
      <c r="J582" s="12">
        <v>182250</v>
      </c>
      <c r="K582" s="11">
        <v>1196708</v>
      </c>
      <c r="L582" s="11">
        <v>110852</v>
      </c>
      <c r="M582" s="14">
        <v>87398</v>
      </c>
      <c r="N582" s="13">
        <v>711863</v>
      </c>
      <c r="O582" s="13">
        <v>18216</v>
      </c>
      <c r="P582" s="25">
        <v>57197</v>
      </c>
      <c r="Q582" s="26">
        <v>538775</v>
      </c>
      <c r="R582" s="26">
        <v>818</v>
      </c>
      <c r="S582" s="27">
        <v>0</v>
      </c>
      <c r="T582" s="28">
        <v>0</v>
      </c>
      <c r="U582" s="28">
        <v>0</v>
      </c>
      <c r="V582" s="12">
        <v>326845</v>
      </c>
      <c r="W582" s="11">
        <v>2447346</v>
      </c>
      <c r="X582" s="11">
        <v>129886</v>
      </c>
    </row>
    <row r="583" spans="1:24" x14ac:dyDescent="0.35">
      <c r="A583" s="8">
        <v>2020</v>
      </c>
      <c r="B583" s="9">
        <v>9324</v>
      </c>
      <c r="C583" s="10" t="s">
        <v>285</v>
      </c>
      <c r="D583" s="8" t="s">
        <v>751</v>
      </c>
      <c r="E583" s="10" t="s">
        <v>752</v>
      </c>
      <c r="F583" s="8" t="s">
        <v>711</v>
      </c>
      <c r="G583" s="10" t="s">
        <v>70</v>
      </c>
      <c r="H583" s="10" t="s">
        <v>722</v>
      </c>
      <c r="I583" s="10" t="s">
        <v>45</v>
      </c>
      <c r="J583" s="12">
        <v>0</v>
      </c>
      <c r="K583" s="11">
        <v>0</v>
      </c>
      <c r="L583" s="11">
        <v>0</v>
      </c>
      <c r="M583" s="14">
        <v>1312</v>
      </c>
      <c r="N583" s="13">
        <v>38176</v>
      </c>
      <c r="O583" s="13">
        <v>18</v>
      </c>
      <c r="P583" s="25">
        <v>6007</v>
      </c>
      <c r="Q583" s="26">
        <v>225010</v>
      </c>
      <c r="R583" s="26">
        <v>20</v>
      </c>
      <c r="S583" s="27">
        <v>0</v>
      </c>
      <c r="T583" s="28">
        <v>0</v>
      </c>
      <c r="U583" s="28">
        <v>0</v>
      </c>
      <c r="V583" s="12">
        <v>7319</v>
      </c>
      <c r="W583" s="11">
        <v>263186</v>
      </c>
      <c r="X583" s="11">
        <v>38</v>
      </c>
    </row>
    <row r="584" spans="1:24" x14ac:dyDescent="0.35">
      <c r="A584" s="8">
        <v>2020</v>
      </c>
      <c r="B584" s="9">
        <v>9331</v>
      </c>
      <c r="C584" s="10" t="s">
        <v>1052</v>
      </c>
      <c r="D584" s="8" t="s">
        <v>709</v>
      </c>
      <c r="E584" s="10" t="s">
        <v>710</v>
      </c>
      <c r="F584" s="8" t="s">
        <v>711</v>
      </c>
      <c r="G584" s="10" t="s">
        <v>53</v>
      </c>
      <c r="H584" s="10" t="s">
        <v>714</v>
      </c>
      <c r="I584" s="10" t="s">
        <v>85</v>
      </c>
      <c r="J584" s="12">
        <v>48185.599999999999</v>
      </c>
      <c r="K584" s="11">
        <v>413568</v>
      </c>
      <c r="L584" s="11">
        <v>28626</v>
      </c>
      <c r="M584" s="14">
        <v>7636.9</v>
      </c>
      <c r="N584" s="13">
        <v>80508</v>
      </c>
      <c r="O584" s="13">
        <v>2031</v>
      </c>
      <c r="P584" s="25">
        <v>2704.2</v>
      </c>
      <c r="Q584" s="26">
        <v>40983</v>
      </c>
      <c r="R584" s="26">
        <v>9</v>
      </c>
      <c r="S584" s="27" t="s">
        <v>25</v>
      </c>
      <c r="T584" s="28" t="s">
        <v>25</v>
      </c>
      <c r="U584" s="28" t="s">
        <v>25</v>
      </c>
      <c r="V584" s="12">
        <v>58526.7</v>
      </c>
      <c r="W584" s="11">
        <v>535059</v>
      </c>
      <c r="X584" s="11">
        <v>30666</v>
      </c>
    </row>
    <row r="585" spans="1:24" x14ac:dyDescent="0.35">
      <c r="A585" s="8">
        <v>2020</v>
      </c>
      <c r="B585" s="9">
        <v>9336</v>
      </c>
      <c r="C585" s="10" t="s">
        <v>1053</v>
      </c>
      <c r="D585" s="8" t="s">
        <v>709</v>
      </c>
      <c r="E585" s="10" t="s">
        <v>710</v>
      </c>
      <c r="F585" s="8" t="s">
        <v>711</v>
      </c>
      <c r="G585" s="10" t="s">
        <v>157</v>
      </c>
      <c r="H585" s="10" t="s">
        <v>714</v>
      </c>
      <c r="I585" s="10" t="s">
        <v>158</v>
      </c>
      <c r="J585" s="12">
        <v>215490</v>
      </c>
      <c r="K585" s="11">
        <v>1650773</v>
      </c>
      <c r="L585" s="11">
        <v>151959</v>
      </c>
      <c r="M585" s="14">
        <v>83855</v>
      </c>
      <c r="N585" s="13">
        <v>758014</v>
      </c>
      <c r="O585" s="13">
        <v>13415</v>
      </c>
      <c r="P585" s="25">
        <v>8487</v>
      </c>
      <c r="Q585" s="26">
        <v>100211</v>
      </c>
      <c r="R585" s="26">
        <v>48</v>
      </c>
      <c r="S585" s="27">
        <v>0</v>
      </c>
      <c r="T585" s="28">
        <v>0</v>
      </c>
      <c r="U585" s="28">
        <v>0</v>
      </c>
      <c r="V585" s="12">
        <v>307832</v>
      </c>
      <c r="W585" s="11">
        <v>2508998</v>
      </c>
      <c r="X585" s="11">
        <v>165422</v>
      </c>
    </row>
    <row r="586" spans="1:24" x14ac:dyDescent="0.35">
      <c r="A586" s="8">
        <v>2020</v>
      </c>
      <c r="B586" s="9">
        <v>9417</v>
      </c>
      <c r="C586" s="10" t="s">
        <v>286</v>
      </c>
      <c r="D586" s="8" t="s">
        <v>709</v>
      </c>
      <c r="E586" s="10" t="s">
        <v>710</v>
      </c>
      <c r="F586" s="8" t="s">
        <v>711</v>
      </c>
      <c r="G586" s="10" t="s">
        <v>40</v>
      </c>
      <c r="H586" s="10" t="s">
        <v>722</v>
      </c>
      <c r="I586" s="10" t="s">
        <v>36</v>
      </c>
      <c r="J586" s="12">
        <v>601867</v>
      </c>
      <c r="K586" s="11">
        <v>3622771</v>
      </c>
      <c r="L586" s="11">
        <v>407849</v>
      </c>
      <c r="M586" s="14">
        <v>486708</v>
      </c>
      <c r="N586" s="13">
        <v>3869362</v>
      </c>
      <c r="O586" s="13">
        <v>85271</v>
      </c>
      <c r="P586" s="25">
        <v>487797</v>
      </c>
      <c r="Q586" s="26">
        <v>6372272</v>
      </c>
      <c r="R586" s="26">
        <v>1432</v>
      </c>
      <c r="S586" s="27">
        <v>0</v>
      </c>
      <c r="T586" s="28">
        <v>0</v>
      </c>
      <c r="U586" s="28">
        <v>0</v>
      </c>
      <c r="V586" s="12">
        <v>1576372</v>
      </c>
      <c r="W586" s="11">
        <v>13864405</v>
      </c>
      <c r="X586" s="11">
        <v>494552</v>
      </c>
    </row>
    <row r="587" spans="1:24" x14ac:dyDescent="0.35">
      <c r="A587" s="8">
        <v>2020</v>
      </c>
      <c r="B587" s="9">
        <v>9425</v>
      </c>
      <c r="C587" s="10" t="s">
        <v>1054</v>
      </c>
      <c r="D587" s="8" t="s">
        <v>709</v>
      </c>
      <c r="E587" s="10" t="s">
        <v>710</v>
      </c>
      <c r="F587" s="8" t="s">
        <v>711</v>
      </c>
      <c r="G587" s="10" t="s">
        <v>40</v>
      </c>
      <c r="H587" s="10" t="s">
        <v>714</v>
      </c>
      <c r="I587" s="10" t="s">
        <v>54</v>
      </c>
      <c r="J587" s="12">
        <v>21249.599999999999</v>
      </c>
      <c r="K587" s="11">
        <v>172461</v>
      </c>
      <c r="L587" s="11">
        <v>9358</v>
      </c>
      <c r="M587" s="14">
        <v>14708</v>
      </c>
      <c r="N587" s="13">
        <v>131953</v>
      </c>
      <c r="O587" s="13">
        <v>3473</v>
      </c>
      <c r="P587" s="25">
        <v>18039.7</v>
      </c>
      <c r="Q587" s="26">
        <v>231182</v>
      </c>
      <c r="R587" s="26">
        <v>71</v>
      </c>
      <c r="S587" s="27" t="s">
        <v>25</v>
      </c>
      <c r="T587" s="28" t="s">
        <v>25</v>
      </c>
      <c r="U587" s="28" t="s">
        <v>25</v>
      </c>
      <c r="V587" s="12">
        <v>53997.3</v>
      </c>
      <c r="W587" s="11">
        <v>535596</v>
      </c>
      <c r="X587" s="11">
        <v>12902</v>
      </c>
    </row>
    <row r="588" spans="1:24" x14ac:dyDescent="0.35">
      <c r="A588" s="8">
        <v>2020</v>
      </c>
      <c r="B588" s="9">
        <v>9431</v>
      </c>
      <c r="C588" s="10" t="s">
        <v>1055</v>
      </c>
      <c r="D588" s="8" t="s">
        <v>709</v>
      </c>
      <c r="E588" s="10" t="s">
        <v>710</v>
      </c>
      <c r="F588" s="8" t="s">
        <v>711</v>
      </c>
      <c r="G588" s="10" t="s">
        <v>38</v>
      </c>
      <c r="H588" s="10" t="s">
        <v>714</v>
      </c>
      <c r="I588" s="10" t="s">
        <v>30</v>
      </c>
      <c r="J588" s="12">
        <v>18557</v>
      </c>
      <c r="K588" s="11">
        <v>133847</v>
      </c>
      <c r="L588" s="11">
        <v>10669</v>
      </c>
      <c r="M588" s="14">
        <v>2703</v>
      </c>
      <c r="N588" s="13">
        <v>21304</v>
      </c>
      <c r="O588" s="13">
        <v>396</v>
      </c>
      <c r="P588" s="25">
        <v>5609</v>
      </c>
      <c r="Q588" s="26">
        <v>42242</v>
      </c>
      <c r="R588" s="26">
        <v>1474</v>
      </c>
      <c r="S588" s="27" t="s">
        <v>25</v>
      </c>
      <c r="T588" s="28" t="s">
        <v>25</v>
      </c>
      <c r="U588" s="28" t="s">
        <v>25</v>
      </c>
      <c r="V588" s="12">
        <v>26869</v>
      </c>
      <c r="W588" s="11">
        <v>197393</v>
      </c>
      <c r="X588" s="11">
        <v>12539</v>
      </c>
    </row>
    <row r="589" spans="1:24" x14ac:dyDescent="0.35">
      <c r="A589" s="8">
        <v>2020</v>
      </c>
      <c r="B589" s="9">
        <v>9475</v>
      </c>
      <c r="C589" s="10" t="s">
        <v>288</v>
      </c>
      <c r="D589" s="8" t="s">
        <v>709</v>
      </c>
      <c r="E589" s="10" t="s">
        <v>710</v>
      </c>
      <c r="F589" s="8" t="s">
        <v>711</v>
      </c>
      <c r="G589" s="10" t="s">
        <v>35</v>
      </c>
      <c r="H589" s="10" t="s">
        <v>714</v>
      </c>
      <c r="I589" s="10" t="s">
        <v>36</v>
      </c>
      <c r="J589" s="12">
        <v>15502.9</v>
      </c>
      <c r="K589" s="11">
        <v>125671</v>
      </c>
      <c r="L589" s="11">
        <v>10760</v>
      </c>
      <c r="M589" s="14">
        <v>2300.4</v>
      </c>
      <c r="N589" s="13">
        <v>19251</v>
      </c>
      <c r="O589" s="13">
        <v>998</v>
      </c>
      <c r="P589" s="25">
        <v>6435.9</v>
      </c>
      <c r="Q589" s="26">
        <v>69987</v>
      </c>
      <c r="R589" s="26">
        <v>383</v>
      </c>
      <c r="S589" s="27" t="s">
        <v>25</v>
      </c>
      <c r="T589" s="28" t="s">
        <v>25</v>
      </c>
      <c r="U589" s="28" t="s">
        <v>25</v>
      </c>
      <c r="V589" s="12">
        <v>24239.200000000001</v>
      </c>
      <c r="W589" s="11">
        <v>214909</v>
      </c>
      <c r="X589" s="11">
        <v>12141</v>
      </c>
    </row>
    <row r="590" spans="1:24" x14ac:dyDescent="0.35">
      <c r="A590" s="8">
        <v>2020</v>
      </c>
      <c r="B590" s="9">
        <v>9575</v>
      </c>
      <c r="C590" s="10" t="s">
        <v>1056</v>
      </c>
      <c r="D590" s="8" t="s">
        <v>709</v>
      </c>
      <c r="E590" s="10" t="s">
        <v>710</v>
      </c>
      <c r="F590" s="8" t="s">
        <v>711</v>
      </c>
      <c r="G590" s="10" t="s">
        <v>79</v>
      </c>
      <c r="H590" s="10" t="s">
        <v>714</v>
      </c>
      <c r="I590" s="10" t="s">
        <v>45</v>
      </c>
      <c r="J590" s="12">
        <v>76369.899999999994</v>
      </c>
      <c r="K590" s="11">
        <v>669826</v>
      </c>
      <c r="L590" s="11">
        <v>48226</v>
      </c>
      <c r="M590" s="14">
        <v>13152.8</v>
      </c>
      <c r="N590" s="13">
        <v>130053</v>
      </c>
      <c r="O590" s="13">
        <v>3671</v>
      </c>
      <c r="P590" s="25">
        <v>4739.6000000000004</v>
      </c>
      <c r="Q590" s="26">
        <v>72723</v>
      </c>
      <c r="R590" s="26">
        <v>7</v>
      </c>
      <c r="S590" s="27" t="s">
        <v>25</v>
      </c>
      <c r="T590" s="28" t="s">
        <v>25</v>
      </c>
      <c r="U590" s="28" t="s">
        <v>25</v>
      </c>
      <c r="V590" s="12">
        <v>94262.3</v>
      </c>
      <c r="W590" s="11">
        <v>872602</v>
      </c>
      <c r="X590" s="11">
        <v>51904</v>
      </c>
    </row>
    <row r="591" spans="1:24" x14ac:dyDescent="0.35">
      <c r="A591" s="8">
        <v>2020</v>
      </c>
      <c r="B591" s="9">
        <v>9576</v>
      </c>
      <c r="C591" s="10" t="s">
        <v>289</v>
      </c>
      <c r="D591" s="8" t="s">
        <v>709</v>
      </c>
      <c r="E591" s="10" t="s">
        <v>710</v>
      </c>
      <c r="F591" s="8" t="s">
        <v>711</v>
      </c>
      <c r="G591" s="10" t="s">
        <v>257</v>
      </c>
      <c r="H591" s="10" t="s">
        <v>714</v>
      </c>
      <c r="I591" s="10" t="s">
        <v>36</v>
      </c>
      <c r="J591" s="12">
        <v>47511</v>
      </c>
      <c r="K591" s="11">
        <v>366622</v>
      </c>
      <c r="L591" s="11">
        <v>23636</v>
      </c>
      <c r="M591" s="14">
        <v>5342</v>
      </c>
      <c r="N591" s="13">
        <v>47724</v>
      </c>
      <c r="O591" s="13">
        <v>1134</v>
      </c>
      <c r="P591" s="25">
        <v>3563</v>
      </c>
      <c r="Q591" s="26">
        <v>41097</v>
      </c>
      <c r="R591" s="26">
        <v>22</v>
      </c>
      <c r="S591" s="27" t="s">
        <v>25</v>
      </c>
      <c r="T591" s="28" t="s">
        <v>25</v>
      </c>
      <c r="U591" s="28" t="s">
        <v>25</v>
      </c>
      <c r="V591" s="12">
        <v>56416</v>
      </c>
      <c r="W591" s="11">
        <v>455443</v>
      </c>
      <c r="X591" s="11">
        <v>24792</v>
      </c>
    </row>
    <row r="592" spans="1:24" x14ac:dyDescent="0.35">
      <c r="A592" s="8">
        <v>2020</v>
      </c>
      <c r="B592" s="9">
        <v>9590</v>
      </c>
      <c r="C592" s="10" t="s">
        <v>1057</v>
      </c>
      <c r="D592" s="8" t="s">
        <v>709</v>
      </c>
      <c r="E592" s="10" t="s">
        <v>710</v>
      </c>
      <c r="F592" s="8" t="s">
        <v>711</v>
      </c>
      <c r="G592" s="10" t="s">
        <v>59</v>
      </c>
      <c r="H592" s="10" t="s">
        <v>714</v>
      </c>
      <c r="I592" s="10" t="s">
        <v>60</v>
      </c>
      <c r="J592" s="12">
        <v>18246</v>
      </c>
      <c r="K592" s="11">
        <v>163895</v>
      </c>
      <c r="L592" s="11">
        <v>14894</v>
      </c>
      <c r="M592" s="14">
        <v>5257</v>
      </c>
      <c r="N592" s="13">
        <v>49098</v>
      </c>
      <c r="O592" s="13">
        <v>1722</v>
      </c>
      <c r="P592" s="25">
        <v>32133</v>
      </c>
      <c r="Q592" s="26">
        <v>560469</v>
      </c>
      <c r="R592" s="26">
        <v>55</v>
      </c>
      <c r="S592" s="27" t="s">
        <v>25</v>
      </c>
      <c r="T592" s="28" t="s">
        <v>25</v>
      </c>
      <c r="U592" s="28" t="s">
        <v>25</v>
      </c>
      <c r="V592" s="12">
        <v>55636</v>
      </c>
      <c r="W592" s="11">
        <v>773462</v>
      </c>
      <c r="X592" s="11">
        <v>16671</v>
      </c>
    </row>
    <row r="593" spans="1:24" x14ac:dyDescent="0.35">
      <c r="A593" s="8">
        <v>2020</v>
      </c>
      <c r="B593" s="9">
        <v>9601</v>
      </c>
      <c r="C593" s="10" t="s">
        <v>290</v>
      </c>
      <c r="D593" s="8" t="s">
        <v>709</v>
      </c>
      <c r="E593" s="10" t="s">
        <v>710</v>
      </c>
      <c r="F593" s="8" t="s">
        <v>711</v>
      </c>
      <c r="G593" s="10" t="s">
        <v>38</v>
      </c>
      <c r="H593" s="10" t="s">
        <v>714</v>
      </c>
      <c r="I593" s="10" t="s">
        <v>30</v>
      </c>
      <c r="J593" s="12">
        <v>355099.3</v>
      </c>
      <c r="K593" s="11">
        <v>3105148</v>
      </c>
      <c r="L593" s="11">
        <v>214537</v>
      </c>
      <c r="M593" s="14">
        <v>168573.2</v>
      </c>
      <c r="N593" s="13">
        <v>1473358</v>
      </c>
      <c r="O593" s="13">
        <v>23061</v>
      </c>
      <c r="P593" s="25">
        <v>54587.8</v>
      </c>
      <c r="Q593" s="26">
        <v>761183</v>
      </c>
      <c r="R593" s="26">
        <v>219</v>
      </c>
      <c r="S593" s="27">
        <v>0</v>
      </c>
      <c r="T593" s="28">
        <v>0</v>
      </c>
      <c r="U593" s="28">
        <v>0</v>
      </c>
      <c r="V593" s="12">
        <v>578260.30000000005</v>
      </c>
      <c r="W593" s="11">
        <v>5339689</v>
      </c>
      <c r="X593" s="11">
        <v>237817</v>
      </c>
    </row>
    <row r="594" spans="1:24" x14ac:dyDescent="0.35">
      <c r="A594" s="8">
        <v>2020</v>
      </c>
      <c r="B594" s="9">
        <v>9605</v>
      </c>
      <c r="C594" s="10" t="s">
        <v>1058</v>
      </c>
      <c r="D594" s="8" t="s">
        <v>709</v>
      </c>
      <c r="E594" s="10" t="s">
        <v>710</v>
      </c>
      <c r="F594" s="8" t="s">
        <v>711</v>
      </c>
      <c r="G594" s="10" t="s">
        <v>79</v>
      </c>
      <c r="H594" s="10" t="s">
        <v>714</v>
      </c>
      <c r="I594" s="10" t="s">
        <v>36</v>
      </c>
      <c r="J594" s="12">
        <v>41427.800000000003</v>
      </c>
      <c r="K594" s="11">
        <v>349995</v>
      </c>
      <c r="L594" s="11">
        <v>25572</v>
      </c>
      <c r="M594" s="14">
        <v>18627.099999999999</v>
      </c>
      <c r="N594" s="13">
        <v>179605</v>
      </c>
      <c r="O594" s="13">
        <v>4616</v>
      </c>
      <c r="P594" s="25">
        <v>4209.2</v>
      </c>
      <c r="Q594" s="26">
        <v>45539</v>
      </c>
      <c r="R594" s="26">
        <v>11</v>
      </c>
      <c r="S594" s="27" t="s">
        <v>25</v>
      </c>
      <c r="T594" s="28" t="s">
        <v>25</v>
      </c>
      <c r="U594" s="28" t="s">
        <v>25</v>
      </c>
      <c r="V594" s="12">
        <v>64264.1</v>
      </c>
      <c r="W594" s="11">
        <v>575139</v>
      </c>
      <c r="X594" s="11">
        <v>30199</v>
      </c>
    </row>
    <row r="595" spans="1:24" x14ac:dyDescent="0.35">
      <c r="A595" s="8">
        <v>2020</v>
      </c>
      <c r="B595" s="9">
        <v>9612</v>
      </c>
      <c r="C595" s="10" t="s">
        <v>1059</v>
      </c>
      <c r="D595" s="8" t="s">
        <v>709</v>
      </c>
      <c r="E595" s="10" t="s">
        <v>710</v>
      </c>
      <c r="F595" s="8" t="s">
        <v>711</v>
      </c>
      <c r="G595" s="10" t="s">
        <v>567</v>
      </c>
      <c r="H595" s="10" t="s">
        <v>712</v>
      </c>
      <c r="I595" s="10" t="s">
        <v>566</v>
      </c>
      <c r="J595" s="12">
        <v>41613</v>
      </c>
      <c r="K595" s="11">
        <v>381323</v>
      </c>
      <c r="L595" s="11">
        <v>30035</v>
      </c>
      <c r="M595" s="14">
        <v>54663</v>
      </c>
      <c r="N595" s="13">
        <v>528448</v>
      </c>
      <c r="O595" s="13">
        <v>6415</v>
      </c>
      <c r="P595" s="25">
        <v>36386</v>
      </c>
      <c r="Q595" s="26">
        <v>691254</v>
      </c>
      <c r="R595" s="26">
        <v>32</v>
      </c>
      <c r="S595" s="27">
        <v>0</v>
      </c>
      <c r="T595" s="28">
        <v>0</v>
      </c>
      <c r="U595" s="28">
        <v>0</v>
      </c>
      <c r="V595" s="12">
        <v>132662</v>
      </c>
      <c r="W595" s="11">
        <v>1601025</v>
      </c>
      <c r="X595" s="11">
        <v>36482</v>
      </c>
    </row>
    <row r="596" spans="1:24" x14ac:dyDescent="0.35">
      <c r="A596" s="8">
        <v>2020</v>
      </c>
      <c r="B596" s="9">
        <v>9613</v>
      </c>
      <c r="C596" s="10" t="s">
        <v>1060</v>
      </c>
      <c r="D596" s="8" t="s">
        <v>709</v>
      </c>
      <c r="E596" s="10" t="s">
        <v>710</v>
      </c>
      <c r="F596" s="8" t="s">
        <v>711</v>
      </c>
      <c r="G596" s="10" t="s">
        <v>257</v>
      </c>
      <c r="H596" s="10" t="s">
        <v>712</v>
      </c>
      <c r="I596" s="10" t="s">
        <v>36</v>
      </c>
      <c r="J596" s="12">
        <v>8226.7999999999993</v>
      </c>
      <c r="K596" s="11">
        <v>76176</v>
      </c>
      <c r="L596" s="11">
        <v>7643</v>
      </c>
      <c r="M596" s="14">
        <v>3772.5</v>
      </c>
      <c r="N596" s="13">
        <v>31420</v>
      </c>
      <c r="O596" s="13">
        <v>1062</v>
      </c>
      <c r="P596" s="25">
        <v>10196.1</v>
      </c>
      <c r="Q596" s="26">
        <v>118599</v>
      </c>
      <c r="R596" s="26">
        <v>113</v>
      </c>
      <c r="S596" s="27" t="s">
        <v>25</v>
      </c>
      <c r="T596" s="28" t="s">
        <v>25</v>
      </c>
      <c r="U596" s="28" t="s">
        <v>25</v>
      </c>
      <c r="V596" s="12">
        <v>22195.4</v>
      </c>
      <c r="W596" s="11">
        <v>226195</v>
      </c>
      <c r="X596" s="11">
        <v>8818</v>
      </c>
    </row>
    <row r="597" spans="1:24" x14ac:dyDescent="0.35">
      <c r="A597" s="8">
        <v>2020</v>
      </c>
      <c r="B597" s="9">
        <v>9616</v>
      </c>
      <c r="C597" s="10" t="s">
        <v>1061</v>
      </c>
      <c r="D597" s="8" t="s">
        <v>709</v>
      </c>
      <c r="E597" s="10" t="s">
        <v>710</v>
      </c>
      <c r="F597" s="8" t="s">
        <v>711</v>
      </c>
      <c r="G597" s="10" t="s">
        <v>118</v>
      </c>
      <c r="H597" s="10" t="s">
        <v>712</v>
      </c>
      <c r="I597" s="10" t="s">
        <v>221</v>
      </c>
      <c r="J597" s="12">
        <v>47499.7</v>
      </c>
      <c r="K597" s="11">
        <v>448350</v>
      </c>
      <c r="L597" s="11">
        <v>30300</v>
      </c>
      <c r="M597" s="14">
        <v>28419.8</v>
      </c>
      <c r="N597" s="13">
        <v>252703</v>
      </c>
      <c r="O597" s="13">
        <v>5447</v>
      </c>
      <c r="P597" s="25" t="s">
        <v>25</v>
      </c>
      <c r="Q597" s="26" t="s">
        <v>25</v>
      </c>
      <c r="R597" s="26" t="s">
        <v>25</v>
      </c>
      <c r="S597" s="27" t="s">
        <v>25</v>
      </c>
      <c r="T597" s="28" t="s">
        <v>25</v>
      </c>
      <c r="U597" s="28" t="s">
        <v>25</v>
      </c>
      <c r="V597" s="12">
        <v>75919.5</v>
      </c>
      <c r="W597" s="11">
        <v>701053</v>
      </c>
      <c r="X597" s="11">
        <v>35747</v>
      </c>
    </row>
    <row r="598" spans="1:24" x14ac:dyDescent="0.35">
      <c r="A598" s="8">
        <v>2020</v>
      </c>
      <c r="B598" s="9">
        <v>9617</v>
      </c>
      <c r="C598" s="10" t="s">
        <v>226</v>
      </c>
      <c r="D598" s="8" t="s">
        <v>709</v>
      </c>
      <c r="E598" s="10" t="s">
        <v>710</v>
      </c>
      <c r="F598" s="8" t="s">
        <v>711</v>
      </c>
      <c r="G598" s="10" t="s">
        <v>118</v>
      </c>
      <c r="H598" s="10" t="s">
        <v>712</v>
      </c>
      <c r="I598" s="10" t="s">
        <v>226</v>
      </c>
      <c r="J598" s="12">
        <v>636443</v>
      </c>
      <c r="K598" s="11">
        <v>5679034</v>
      </c>
      <c r="L598" s="11">
        <v>429575</v>
      </c>
      <c r="M598" s="14">
        <v>383420.7</v>
      </c>
      <c r="N598" s="13">
        <v>3938420</v>
      </c>
      <c r="O598" s="13">
        <v>57640</v>
      </c>
      <c r="P598" s="25">
        <v>171908.3</v>
      </c>
      <c r="Q598" s="26">
        <v>2455204</v>
      </c>
      <c r="R598" s="26">
        <v>196</v>
      </c>
      <c r="S598" s="27">
        <v>312.39999999999998</v>
      </c>
      <c r="T598" s="28">
        <v>3782</v>
      </c>
      <c r="U598" s="28">
        <v>1</v>
      </c>
      <c r="V598" s="12">
        <v>1192084.3999999999</v>
      </c>
      <c r="W598" s="11">
        <v>12076440</v>
      </c>
      <c r="X598" s="11">
        <v>487412</v>
      </c>
    </row>
    <row r="599" spans="1:24" x14ac:dyDescent="0.35">
      <c r="A599" s="8">
        <v>2020</v>
      </c>
      <c r="B599" s="9">
        <v>9645</v>
      </c>
      <c r="C599" s="10" t="s">
        <v>292</v>
      </c>
      <c r="D599" s="8" t="s">
        <v>709</v>
      </c>
      <c r="E599" s="10" t="s">
        <v>710</v>
      </c>
      <c r="F599" s="8" t="s">
        <v>711</v>
      </c>
      <c r="G599" s="10" t="s">
        <v>122</v>
      </c>
      <c r="H599" s="10" t="s">
        <v>712</v>
      </c>
      <c r="I599" s="10" t="s">
        <v>123</v>
      </c>
      <c r="J599" s="12">
        <v>13601</v>
      </c>
      <c r="K599" s="11">
        <v>160752</v>
      </c>
      <c r="L599" s="11">
        <v>16223</v>
      </c>
      <c r="M599" s="14">
        <v>13356</v>
      </c>
      <c r="N599" s="13">
        <v>151463</v>
      </c>
      <c r="O599" s="13">
        <v>2640</v>
      </c>
      <c r="P599" s="25">
        <v>6776</v>
      </c>
      <c r="Q599" s="26">
        <v>92711</v>
      </c>
      <c r="R599" s="26">
        <v>113</v>
      </c>
      <c r="S599" s="27">
        <v>0</v>
      </c>
      <c r="T599" s="28">
        <v>0</v>
      </c>
      <c r="U599" s="28">
        <v>0</v>
      </c>
      <c r="V599" s="12">
        <v>33733</v>
      </c>
      <c r="W599" s="11">
        <v>404926</v>
      </c>
      <c r="X599" s="11">
        <v>18976</v>
      </c>
    </row>
    <row r="600" spans="1:24" x14ac:dyDescent="0.35">
      <c r="A600" s="8">
        <v>2020</v>
      </c>
      <c r="B600" s="9">
        <v>9665</v>
      </c>
      <c r="C600" s="10" t="s">
        <v>1062</v>
      </c>
      <c r="D600" s="8" t="s">
        <v>709</v>
      </c>
      <c r="E600" s="10" t="s">
        <v>710</v>
      </c>
      <c r="F600" s="8" t="s">
        <v>711</v>
      </c>
      <c r="G600" s="10" t="s">
        <v>257</v>
      </c>
      <c r="H600" s="10" t="s">
        <v>714</v>
      </c>
      <c r="I600" s="10" t="s">
        <v>36</v>
      </c>
      <c r="J600" s="12">
        <v>13168.7</v>
      </c>
      <c r="K600" s="11">
        <v>102137</v>
      </c>
      <c r="L600" s="11">
        <v>7383</v>
      </c>
      <c r="M600" s="14">
        <v>10076</v>
      </c>
      <c r="N600" s="13">
        <v>93970</v>
      </c>
      <c r="O600" s="13">
        <v>876</v>
      </c>
      <c r="P600" s="25">
        <v>3691.4</v>
      </c>
      <c r="Q600" s="26">
        <v>54664</v>
      </c>
      <c r="R600" s="26">
        <v>3</v>
      </c>
      <c r="S600" s="27" t="s">
        <v>25</v>
      </c>
      <c r="T600" s="28" t="s">
        <v>25</v>
      </c>
      <c r="U600" s="28" t="s">
        <v>25</v>
      </c>
      <c r="V600" s="12">
        <v>26936.1</v>
      </c>
      <c r="W600" s="11">
        <v>250771</v>
      </c>
      <c r="X600" s="11">
        <v>8262</v>
      </c>
    </row>
    <row r="601" spans="1:24" x14ac:dyDescent="0.35">
      <c r="A601" s="8">
        <v>2020</v>
      </c>
      <c r="B601" s="9">
        <v>9667</v>
      </c>
      <c r="C601" s="10" t="s">
        <v>1063</v>
      </c>
      <c r="D601" s="8" t="s">
        <v>709</v>
      </c>
      <c r="E601" s="10" t="s">
        <v>710</v>
      </c>
      <c r="F601" s="8" t="s">
        <v>711</v>
      </c>
      <c r="G601" s="10" t="s">
        <v>257</v>
      </c>
      <c r="H601" s="10" t="s">
        <v>712</v>
      </c>
      <c r="I601" s="10" t="s">
        <v>36</v>
      </c>
      <c r="J601" s="12">
        <v>6709.3</v>
      </c>
      <c r="K601" s="11">
        <v>70848</v>
      </c>
      <c r="L601" s="11">
        <v>6246</v>
      </c>
      <c r="M601" s="14">
        <v>9284</v>
      </c>
      <c r="N601" s="13">
        <v>104799</v>
      </c>
      <c r="O601" s="13">
        <v>1210</v>
      </c>
      <c r="P601" s="25">
        <v>10026.9</v>
      </c>
      <c r="Q601" s="26">
        <v>103005</v>
      </c>
      <c r="R601" s="26">
        <v>86</v>
      </c>
      <c r="S601" s="27" t="s">
        <v>25</v>
      </c>
      <c r="T601" s="28" t="s">
        <v>25</v>
      </c>
      <c r="U601" s="28" t="s">
        <v>25</v>
      </c>
      <c r="V601" s="12">
        <v>26020.2</v>
      </c>
      <c r="W601" s="11">
        <v>278652</v>
      </c>
      <c r="X601" s="11">
        <v>7542</v>
      </c>
    </row>
    <row r="602" spans="1:24" x14ac:dyDescent="0.35">
      <c r="A602" s="8">
        <v>2020</v>
      </c>
      <c r="B602" s="9">
        <v>9668</v>
      </c>
      <c r="C602" s="10" t="s">
        <v>1064</v>
      </c>
      <c r="D602" s="8" t="s">
        <v>709</v>
      </c>
      <c r="E602" s="10" t="s">
        <v>710</v>
      </c>
      <c r="F602" s="8" t="s">
        <v>711</v>
      </c>
      <c r="G602" s="10" t="s">
        <v>59</v>
      </c>
      <c r="H602" s="10" t="s">
        <v>714</v>
      </c>
      <c r="I602" s="10" t="s">
        <v>36</v>
      </c>
      <c r="J602" s="12">
        <v>30122.1</v>
      </c>
      <c r="K602" s="11">
        <v>260694</v>
      </c>
      <c r="L602" s="11">
        <v>20565</v>
      </c>
      <c r="M602" s="14">
        <v>5498.4</v>
      </c>
      <c r="N602" s="13">
        <v>41670</v>
      </c>
      <c r="O602" s="13">
        <v>2369</v>
      </c>
      <c r="P602" s="25">
        <v>9681.9</v>
      </c>
      <c r="Q602" s="26">
        <v>141700</v>
      </c>
      <c r="R602" s="26">
        <v>171</v>
      </c>
      <c r="S602" s="27">
        <v>0</v>
      </c>
      <c r="T602" s="28">
        <v>0</v>
      </c>
      <c r="U602" s="28">
        <v>0</v>
      </c>
      <c r="V602" s="12">
        <v>45302.400000000001</v>
      </c>
      <c r="W602" s="11">
        <v>444064</v>
      </c>
      <c r="X602" s="11">
        <v>23105</v>
      </c>
    </row>
    <row r="603" spans="1:24" x14ac:dyDescent="0.35">
      <c r="A603" s="8">
        <v>2020</v>
      </c>
      <c r="B603" s="9">
        <v>9682</v>
      </c>
      <c r="C603" s="10" t="s">
        <v>1065</v>
      </c>
      <c r="D603" s="8" t="s">
        <v>709</v>
      </c>
      <c r="E603" s="10" t="s">
        <v>710</v>
      </c>
      <c r="F603" s="8" t="s">
        <v>711</v>
      </c>
      <c r="G603" s="10" t="s">
        <v>338</v>
      </c>
      <c r="H603" s="10" t="s">
        <v>714</v>
      </c>
      <c r="I603" s="10" t="s">
        <v>36</v>
      </c>
      <c r="J603" s="12">
        <v>12719</v>
      </c>
      <c r="K603" s="11">
        <v>123000</v>
      </c>
      <c r="L603" s="11">
        <v>8550</v>
      </c>
      <c r="M603" s="14">
        <v>4556</v>
      </c>
      <c r="N603" s="13">
        <v>37538</v>
      </c>
      <c r="O603" s="13">
        <v>1471</v>
      </c>
      <c r="P603" s="25">
        <v>5777</v>
      </c>
      <c r="Q603" s="26">
        <v>74026</v>
      </c>
      <c r="R603" s="26">
        <v>164</v>
      </c>
      <c r="S603" s="27" t="s">
        <v>25</v>
      </c>
      <c r="T603" s="28" t="s">
        <v>25</v>
      </c>
      <c r="U603" s="28" t="s">
        <v>25</v>
      </c>
      <c r="V603" s="12">
        <v>23052</v>
      </c>
      <c r="W603" s="11">
        <v>234564</v>
      </c>
      <c r="X603" s="11">
        <v>10185</v>
      </c>
    </row>
    <row r="604" spans="1:24" x14ac:dyDescent="0.35">
      <c r="A604" s="8">
        <v>2020</v>
      </c>
      <c r="B604" s="9">
        <v>9689</v>
      </c>
      <c r="C604" s="10" t="s">
        <v>294</v>
      </c>
      <c r="D604" s="8" t="s">
        <v>709</v>
      </c>
      <c r="E604" s="10" t="s">
        <v>710</v>
      </c>
      <c r="F604" s="8" t="s">
        <v>711</v>
      </c>
      <c r="G604" s="10" t="s">
        <v>38</v>
      </c>
      <c r="H604" s="10" t="s">
        <v>714</v>
      </c>
      <c r="I604" s="10" t="s">
        <v>30</v>
      </c>
      <c r="J604" s="12">
        <v>53787</v>
      </c>
      <c r="K604" s="11">
        <v>437679</v>
      </c>
      <c r="L604" s="11">
        <v>32661</v>
      </c>
      <c r="M604" s="14">
        <v>7858</v>
      </c>
      <c r="N604" s="13">
        <v>65480</v>
      </c>
      <c r="O604" s="13">
        <v>1867</v>
      </c>
      <c r="P604" s="25">
        <v>7276</v>
      </c>
      <c r="Q604" s="26">
        <v>76185</v>
      </c>
      <c r="R604" s="26">
        <v>398</v>
      </c>
      <c r="S604" s="27" t="s">
        <v>25</v>
      </c>
      <c r="T604" s="28" t="s">
        <v>25</v>
      </c>
      <c r="U604" s="28" t="s">
        <v>25</v>
      </c>
      <c r="V604" s="12">
        <v>68921</v>
      </c>
      <c r="W604" s="11">
        <v>579344</v>
      </c>
      <c r="X604" s="11">
        <v>34926</v>
      </c>
    </row>
    <row r="605" spans="1:24" x14ac:dyDescent="0.35">
      <c r="A605" s="8">
        <v>2020</v>
      </c>
      <c r="B605" s="9">
        <v>9690</v>
      </c>
      <c r="C605" s="10" t="s">
        <v>1066</v>
      </c>
      <c r="D605" s="8" t="s">
        <v>709</v>
      </c>
      <c r="E605" s="10" t="s">
        <v>710</v>
      </c>
      <c r="F605" s="8" t="s">
        <v>711</v>
      </c>
      <c r="G605" s="10" t="s">
        <v>66</v>
      </c>
      <c r="H605" s="10" t="s">
        <v>712</v>
      </c>
      <c r="I605" s="10" t="s">
        <v>36</v>
      </c>
      <c r="J605" s="12">
        <v>3352.5</v>
      </c>
      <c r="K605" s="11">
        <v>30988</v>
      </c>
      <c r="L605" s="11">
        <v>3581</v>
      </c>
      <c r="M605" s="14">
        <v>4812.3</v>
      </c>
      <c r="N605" s="13">
        <v>50090</v>
      </c>
      <c r="O605" s="13">
        <v>570</v>
      </c>
      <c r="P605" s="25">
        <v>1176.9000000000001</v>
      </c>
      <c r="Q605" s="26">
        <v>15965</v>
      </c>
      <c r="R605" s="26">
        <v>1</v>
      </c>
      <c r="S605" s="27">
        <v>0</v>
      </c>
      <c r="T605" s="28">
        <v>0</v>
      </c>
      <c r="U605" s="28">
        <v>0</v>
      </c>
      <c r="V605" s="12">
        <v>9341.7000000000007</v>
      </c>
      <c r="W605" s="11">
        <v>97043</v>
      </c>
      <c r="X605" s="11">
        <v>4152</v>
      </c>
    </row>
    <row r="606" spans="1:24" x14ac:dyDescent="0.35">
      <c r="A606" s="8">
        <v>2020</v>
      </c>
      <c r="B606" s="9">
        <v>9697</v>
      </c>
      <c r="C606" s="10" t="s">
        <v>1067</v>
      </c>
      <c r="D606" s="8" t="s">
        <v>709</v>
      </c>
      <c r="E606" s="10" t="s">
        <v>710</v>
      </c>
      <c r="F606" s="8" t="s">
        <v>711</v>
      </c>
      <c r="G606" s="10" t="s">
        <v>79</v>
      </c>
      <c r="H606" s="10" t="s">
        <v>712</v>
      </c>
      <c r="I606" s="10" t="s">
        <v>566</v>
      </c>
      <c r="J606" s="12">
        <v>2422</v>
      </c>
      <c r="K606" s="11">
        <v>23309</v>
      </c>
      <c r="L606" s="11">
        <v>1792</v>
      </c>
      <c r="M606" s="14">
        <v>604</v>
      </c>
      <c r="N606" s="13">
        <v>4933</v>
      </c>
      <c r="O606" s="13">
        <v>364</v>
      </c>
      <c r="P606" s="25">
        <v>0</v>
      </c>
      <c r="Q606" s="26">
        <v>0</v>
      </c>
      <c r="R606" s="26">
        <v>0</v>
      </c>
      <c r="S606" s="27">
        <v>0</v>
      </c>
      <c r="T606" s="28">
        <v>0</v>
      </c>
      <c r="U606" s="28">
        <v>0</v>
      </c>
      <c r="V606" s="12">
        <v>3026</v>
      </c>
      <c r="W606" s="11">
        <v>28242</v>
      </c>
      <c r="X606" s="11">
        <v>2156</v>
      </c>
    </row>
    <row r="607" spans="1:24" x14ac:dyDescent="0.35">
      <c r="A607" s="8">
        <v>2020</v>
      </c>
      <c r="B607" s="9">
        <v>9697</v>
      </c>
      <c r="C607" s="10" t="s">
        <v>1067</v>
      </c>
      <c r="D607" s="8" t="s">
        <v>709</v>
      </c>
      <c r="E607" s="10" t="s">
        <v>710</v>
      </c>
      <c r="F607" s="8" t="s">
        <v>711</v>
      </c>
      <c r="G607" s="10" t="s">
        <v>567</v>
      </c>
      <c r="H607" s="10" t="s">
        <v>712</v>
      </c>
      <c r="I607" s="10" t="s">
        <v>566</v>
      </c>
      <c r="J607" s="12">
        <v>2379</v>
      </c>
      <c r="K607" s="11">
        <v>22938</v>
      </c>
      <c r="L607" s="11">
        <v>1643</v>
      </c>
      <c r="M607" s="14">
        <v>1932</v>
      </c>
      <c r="N607" s="13">
        <v>17436</v>
      </c>
      <c r="O607" s="13">
        <v>696</v>
      </c>
      <c r="P607" s="25">
        <v>0</v>
      </c>
      <c r="Q607" s="26">
        <v>0</v>
      </c>
      <c r="R607" s="26">
        <v>0</v>
      </c>
      <c r="S607" s="27">
        <v>0</v>
      </c>
      <c r="T607" s="28">
        <v>0</v>
      </c>
      <c r="U607" s="28">
        <v>0</v>
      </c>
      <c r="V607" s="12">
        <v>4311</v>
      </c>
      <c r="W607" s="11">
        <v>40374</v>
      </c>
      <c r="X607" s="11">
        <v>2339</v>
      </c>
    </row>
    <row r="608" spans="1:24" x14ac:dyDescent="0.35">
      <c r="A608" s="8">
        <v>2020</v>
      </c>
      <c r="B608" s="9">
        <v>9699</v>
      </c>
      <c r="C608" s="10" t="s">
        <v>295</v>
      </c>
      <c r="D608" s="8" t="s">
        <v>709</v>
      </c>
      <c r="E608" s="10" t="s">
        <v>710</v>
      </c>
      <c r="F608" s="8" t="s">
        <v>711</v>
      </c>
      <c r="G608" s="10" t="s">
        <v>129</v>
      </c>
      <c r="H608" s="10" t="s">
        <v>714</v>
      </c>
      <c r="I608" s="10" t="s">
        <v>92</v>
      </c>
      <c r="J608" s="12">
        <v>25551.4</v>
      </c>
      <c r="K608" s="11">
        <v>185528</v>
      </c>
      <c r="L608" s="11">
        <v>27614</v>
      </c>
      <c r="M608" s="14">
        <v>17601.400000000001</v>
      </c>
      <c r="N608" s="13">
        <v>132014</v>
      </c>
      <c r="O608" s="13">
        <v>3540</v>
      </c>
      <c r="P608" s="25">
        <v>3039.2</v>
      </c>
      <c r="Q608" s="26">
        <v>27620</v>
      </c>
      <c r="R608" s="26">
        <v>9</v>
      </c>
      <c r="S608" s="27" t="s">
        <v>25</v>
      </c>
      <c r="T608" s="28" t="s">
        <v>25</v>
      </c>
      <c r="U608" s="28" t="s">
        <v>25</v>
      </c>
      <c r="V608" s="12">
        <v>46192</v>
      </c>
      <c r="W608" s="11">
        <v>345162</v>
      </c>
      <c r="X608" s="11">
        <v>31163</v>
      </c>
    </row>
    <row r="609" spans="1:24" x14ac:dyDescent="0.35">
      <c r="A609" s="8">
        <v>2020</v>
      </c>
      <c r="B609" s="9">
        <v>9726</v>
      </c>
      <c r="C609" s="10" t="s">
        <v>296</v>
      </c>
      <c r="D609" s="8" t="s">
        <v>709</v>
      </c>
      <c r="E609" s="10" t="s">
        <v>710</v>
      </c>
      <c r="F609" s="8" t="s">
        <v>711</v>
      </c>
      <c r="G609" s="10" t="s">
        <v>56</v>
      </c>
      <c r="H609" s="10" t="s">
        <v>722</v>
      </c>
      <c r="I609" s="10" t="s">
        <v>45</v>
      </c>
      <c r="J609" s="12">
        <v>1019835.3</v>
      </c>
      <c r="K609" s="11">
        <v>7937635</v>
      </c>
      <c r="L609" s="11">
        <v>838418</v>
      </c>
      <c r="M609" s="14">
        <v>283938.59999999998</v>
      </c>
      <c r="N609" s="13">
        <v>2273005</v>
      </c>
      <c r="O609" s="13">
        <v>83074</v>
      </c>
      <c r="P609" s="25">
        <v>21704.5</v>
      </c>
      <c r="Q609" s="26">
        <v>232571</v>
      </c>
      <c r="R609" s="26">
        <v>1029</v>
      </c>
      <c r="S609" s="27">
        <v>0</v>
      </c>
      <c r="T609" s="28">
        <v>0</v>
      </c>
      <c r="U609" s="28">
        <v>0</v>
      </c>
      <c r="V609" s="12">
        <v>1325478.3999999999</v>
      </c>
      <c r="W609" s="11">
        <v>10443211</v>
      </c>
      <c r="X609" s="11">
        <v>922521</v>
      </c>
    </row>
    <row r="610" spans="1:24" x14ac:dyDescent="0.35">
      <c r="A610" s="8">
        <v>2020</v>
      </c>
      <c r="B610" s="9">
        <v>9726</v>
      </c>
      <c r="C610" s="10" t="s">
        <v>296</v>
      </c>
      <c r="D610" s="8" t="s">
        <v>751</v>
      </c>
      <c r="E610" s="10" t="s">
        <v>752</v>
      </c>
      <c r="F610" s="8" t="s">
        <v>711</v>
      </c>
      <c r="G610" s="10" t="s">
        <v>56</v>
      </c>
      <c r="H610" s="10" t="s">
        <v>722</v>
      </c>
      <c r="I610" s="10" t="s">
        <v>45</v>
      </c>
      <c r="J610" s="12">
        <v>75467.5</v>
      </c>
      <c r="K610" s="11">
        <v>1808119</v>
      </c>
      <c r="L610" s="11">
        <v>174419</v>
      </c>
      <c r="M610" s="14">
        <v>191827.5</v>
      </c>
      <c r="N610" s="13">
        <v>5890993</v>
      </c>
      <c r="O610" s="13">
        <v>46898</v>
      </c>
      <c r="P610" s="25">
        <v>36985.1</v>
      </c>
      <c r="Q610" s="26">
        <v>1651214</v>
      </c>
      <c r="R610" s="26">
        <v>1242</v>
      </c>
      <c r="S610" s="27">
        <v>1359.6</v>
      </c>
      <c r="T610" s="28">
        <v>74632</v>
      </c>
      <c r="U610" s="28">
        <v>1</v>
      </c>
      <c r="V610" s="12">
        <v>305639.7</v>
      </c>
      <c r="W610" s="11">
        <v>9424958</v>
      </c>
      <c r="X610" s="11">
        <v>222560</v>
      </c>
    </row>
    <row r="611" spans="1:24" x14ac:dyDescent="0.35">
      <c r="A611" s="8">
        <v>2020</v>
      </c>
      <c r="B611" s="9">
        <v>9739</v>
      </c>
      <c r="C611" s="10" t="s">
        <v>1068</v>
      </c>
      <c r="D611" s="8" t="s">
        <v>709</v>
      </c>
      <c r="E611" s="10" t="s">
        <v>710</v>
      </c>
      <c r="F611" s="8" t="s">
        <v>711</v>
      </c>
      <c r="G611" s="10" t="s">
        <v>27</v>
      </c>
      <c r="H611" s="10" t="s">
        <v>714</v>
      </c>
      <c r="I611" s="10" t="s">
        <v>566</v>
      </c>
      <c r="J611" s="12">
        <v>66642</v>
      </c>
      <c r="K611" s="11">
        <v>557342</v>
      </c>
      <c r="L611" s="11">
        <v>35440</v>
      </c>
      <c r="M611" s="14">
        <v>34529</v>
      </c>
      <c r="N611" s="13">
        <v>282035</v>
      </c>
      <c r="O611" s="13">
        <v>8542</v>
      </c>
      <c r="P611" s="25">
        <v>38809</v>
      </c>
      <c r="Q611" s="26">
        <v>722704</v>
      </c>
      <c r="R611" s="26">
        <v>21</v>
      </c>
      <c r="S611" s="27">
        <v>0</v>
      </c>
      <c r="T611" s="28">
        <v>0</v>
      </c>
      <c r="U611" s="28">
        <v>0</v>
      </c>
      <c r="V611" s="12">
        <v>139980</v>
      </c>
      <c r="W611" s="11">
        <v>1562081</v>
      </c>
      <c r="X611" s="11">
        <v>44003</v>
      </c>
    </row>
    <row r="612" spans="1:24" x14ac:dyDescent="0.35">
      <c r="A612" s="8">
        <v>2020</v>
      </c>
      <c r="B612" s="9">
        <v>9750</v>
      </c>
      <c r="C612" s="10" t="s">
        <v>298</v>
      </c>
      <c r="D612" s="8" t="s">
        <v>709</v>
      </c>
      <c r="E612" s="10" t="s">
        <v>710</v>
      </c>
      <c r="F612" s="8" t="s">
        <v>711</v>
      </c>
      <c r="G612" s="10" t="s">
        <v>163</v>
      </c>
      <c r="H612" s="10" t="s">
        <v>714</v>
      </c>
      <c r="I612" s="10" t="s">
        <v>36</v>
      </c>
      <c r="J612" s="12">
        <v>25953.7</v>
      </c>
      <c r="K612" s="11">
        <v>155519</v>
      </c>
      <c r="L612" s="11">
        <v>17514</v>
      </c>
      <c r="M612" s="14">
        <v>12520.7</v>
      </c>
      <c r="N612" s="13">
        <v>92932</v>
      </c>
      <c r="O612" s="13">
        <v>2944</v>
      </c>
      <c r="P612" s="25">
        <v>8244</v>
      </c>
      <c r="Q612" s="26">
        <v>87500</v>
      </c>
      <c r="R612" s="26">
        <v>70</v>
      </c>
      <c r="S612" s="27" t="s">
        <v>25</v>
      </c>
      <c r="T612" s="28" t="s">
        <v>25</v>
      </c>
      <c r="U612" s="28" t="s">
        <v>25</v>
      </c>
      <c r="V612" s="12">
        <v>46718.400000000001</v>
      </c>
      <c r="W612" s="11">
        <v>335951</v>
      </c>
      <c r="X612" s="11">
        <v>20528</v>
      </c>
    </row>
    <row r="613" spans="1:24" x14ac:dyDescent="0.35">
      <c r="A613" s="8">
        <v>2020</v>
      </c>
      <c r="B613" s="9">
        <v>9750</v>
      </c>
      <c r="C613" s="10" t="s">
        <v>298</v>
      </c>
      <c r="D613" s="8" t="s">
        <v>751</v>
      </c>
      <c r="E613" s="10" t="s">
        <v>752</v>
      </c>
      <c r="F613" s="8" t="s">
        <v>711</v>
      </c>
      <c r="G613" s="10" t="s">
        <v>163</v>
      </c>
      <c r="H613" s="10" t="s">
        <v>714</v>
      </c>
      <c r="I613" s="10" t="s">
        <v>36</v>
      </c>
      <c r="J613" s="12">
        <v>0</v>
      </c>
      <c r="K613" s="11">
        <v>0</v>
      </c>
      <c r="L613" s="11">
        <v>0</v>
      </c>
      <c r="M613" s="14">
        <v>0</v>
      </c>
      <c r="N613" s="13">
        <v>0</v>
      </c>
      <c r="O613" s="13">
        <v>0</v>
      </c>
      <c r="P613" s="25">
        <v>1398.2</v>
      </c>
      <c r="Q613" s="26">
        <v>189828</v>
      </c>
      <c r="R613" s="26">
        <v>1</v>
      </c>
      <c r="S613" s="27">
        <v>0</v>
      </c>
      <c r="T613" s="28">
        <v>0</v>
      </c>
      <c r="U613" s="28">
        <v>0</v>
      </c>
      <c r="V613" s="12">
        <v>1398.2</v>
      </c>
      <c r="W613" s="11">
        <v>189828</v>
      </c>
      <c r="X613" s="11">
        <v>1</v>
      </c>
    </row>
    <row r="614" spans="1:24" x14ac:dyDescent="0.35">
      <c r="A614" s="8">
        <v>2020</v>
      </c>
      <c r="B614" s="9">
        <v>9777</v>
      </c>
      <c r="C614" s="10" t="s">
        <v>1069</v>
      </c>
      <c r="D614" s="8" t="s">
        <v>709</v>
      </c>
      <c r="E614" s="10" t="s">
        <v>710</v>
      </c>
      <c r="F614" s="8" t="s">
        <v>711</v>
      </c>
      <c r="G614" s="10" t="s">
        <v>567</v>
      </c>
      <c r="H614" s="10" t="s">
        <v>712</v>
      </c>
      <c r="I614" s="10" t="s">
        <v>566</v>
      </c>
      <c r="J614" s="12">
        <v>106391</v>
      </c>
      <c r="K614" s="11">
        <v>950446</v>
      </c>
      <c r="L614" s="11">
        <v>68442</v>
      </c>
      <c r="M614" s="14">
        <v>71656</v>
      </c>
      <c r="N614" s="13">
        <v>680883</v>
      </c>
      <c r="O614" s="13">
        <v>11309</v>
      </c>
      <c r="P614" s="25">
        <v>8542</v>
      </c>
      <c r="Q614" s="26">
        <v>121601</v>
      </c>
      <c r="R614" s="26">
        <v>13</v>
      </c>
      <c r="S614" s="27">
        <v>0</v>
      </c>
      <c r="T614" s="28">
        <v>0</v>
      </c>
      <c r="U614" s="28">
        <v>0</v>
      </c>
      <c r="V614" s="12">
        <v>186589</v>
      </c>
      <c r="W614" s="11">
        <v>1752930</v>
      </c>
      <c r="X614" s="11">
        <v>79764</v>
      </c>
    </row>
    <row r="615" spans="1:24" x14ac:dyDescent="0.35">
      <c r="A615" s="8">
        <v>2020</v>
      </c>
      <c r="B615" s="9">
        <v>9778</v>
      </c>
      <c r="C615" s="10" t="s">
        <v>299</v>
      </c>
      <c r="D615" s="8" t="s">
        <v>709</v>
      </c>
      <c r="E615" s="10" t="s">
        <v>710</v>
      </c>
      <c r="F615" s="8" t="s">
        <v>711</v>
      </c>
      <c r="G615" s="10" t="s">
        <v>257</v>
      </c>
      <c r="H615" s="10" t="s">
        <v>714</v>
      </c>
      <c r="I615" s="10" t="s">
        <v>36</v>
      </c>
      <c r="J615" s="12">
        <v>43269.599999999999</v>
      </c>
      <c r="K615" s="11">
        <v>343220</v>
      </c>
      <c r="L615" s="11">
        <v>25568</v>
      </c>
      <c r="M615" s="14">
        <v>10522.7</v>
      </c>
      <c r="N615" s="13">
        <v>100861</v>
      </c>
      <c r="O615" s="13">
        <v>2799</v>
      </c>
      <c r="P615" s="25">
        <v>6133.9</v>
      </c>
      <c r="Q615" s="26">
        <v>75163</v>
      </c>
      <c r="R615" s="26">
        <v>29</v>
      </c>
      <c r="S615" s="27" t="s">
        <v>25</v>
      </c>
      <c r="T615" s="28" t="s">
        <v>25</v>
      </c>
      <c r="U615" s="28" t="s">
        <v>25</v>
      </c>
      <c r="V615" s="12">
        <v>59926.2</v>
      </c>
      <c r="W615" s="11">
        <v>519244</v>
      </c>
      <c r="X615" s="11">
        <v>28396</v>
      </c>
    </row>
    <row r="616" spans="1:24" x14ac:dyDescent="0.35">
      <c r="A616" s="8">
        <v>2020</v>
      </c>
      <c r="B616" s="9">
        <v>9837</v>
      </c>
      <c r="C616" s="10" t="s">
        <v>1070</v>
      </c>
      <c r="D616" s="8" t="s">
        <v>709</v>
      </c>
      <c r="E616" s="10" t="s">
        <v>710</v>
      </c>
      <c r="F616" s="8" t="s">
        <v>711</v>
      </c>
      <c r="G616" s="10" t="s">
        <v>87</v>
      </c>
      <c r="H616" s="10" t="s">
        <v>714</v>
      </c>
      <c r="I616" s="10" t="s">
        <v>108</v>
      </c>
      <c r="J616" s="12">
        <v>112253.1</v>
      </c>
      <c r="K616" s="11">
        <v>952788</v>
      </c>
      <c r="L616" s="11">
        <v>73531</v>
      </c>
      <c r="M616" s="14">
        <v>22204.400000000001</v>
      </c>
      <c r="N616" s="13">
        <v>224985</v>
      </c>
      <c r="O616" s="13">
        <v>4309</v>
      </c>
      <c r="P616" s="25">
        <v>2859.8</v>
      </c>
      <c r="Q616" s="26">
        <v>33841</v>
      </c>
      <c r="R616" s="26">
        <v>4</v>
      </c>
      <c r="S616" s="27" t="s">
        <v>25</v>
      </c>
      <c r="T616" s="28" t="s">
        <v>25</v>
      </c>
      <c r="U616" s="28" t="s">
        <v>25</v>
      </c>
      <c r="V616" s="12">
        <v>137317.29999999999</v>
      </c>
      <c r="W616" s="11">
        <v>1211614</v>
      </c>
      <c r="X616" s="11">
        <v>77844</v>
      </c>
    </row>
    <row r="617" spans="1:24" x14ac:dyDescent="0.35">
      <c r="A617" s="8">
        <v>2020</v>
      </c>
      <c r="B617" s="9">
        <v>9879</v>
      </c>
      <c r="C617" s="10" t="s">
        <v>1071</v>
      </c>
      <c r="D617" s="8" t="s">
        <v>709</v>
      </c>
      <c r="E617" s="10" t="s">
        <v>710</v>
      </c>
      <c r="F617" s="8" t="s">
        <v>711</v>
      </c>
      <c r="G617" s="10" t="s">
        <v>51</v>
      </c>
      <c r="H617" s="10" t="s">
        <v>712</v>
      </c>
      <c r="I617" s="10" t="s">
        <v>36</v>
      </c>
      <c r="J617" s="12">
        <v>29853</v>
      </c>
      <c r="K617" s="11">
        <v>476633</v>
      </c>
      <c r="L617" s="11">
        <v>33019</v>
      </c>
      <c r="M617" s="14">
        <v>19787</v>
      </c>
      <c r="N617" s="13">
        <v>315207</v>
      </c>
      <c r="O617" s="13">
        <v>5399</v>
      </c>
      <c r="P617" s="25">
        <v>25242</v>
      </c>
      <c r="Q617" s="26">
        <v>533466</v>
      </c>
      <c r="R617" s="26">
        <v>34</v>
      </c>
      <c r="S617" s="27" t="s">
        <v>25</v>
      </c>
      <c r="T617" s="28" t="s">
        <v>25</v>
      </c>
      <c r="U617" s="28" t="s">
        <v>25</v>
      </c>
      <c r="V617" s="12">
        <v>74882</v>
      </c>
      <c r="W617" s="11">
        <v>1325306</v>
      </c>
      <c r="X617" s="11">
        <v>38452</v>
      </c>
    </row>
    <row r="618" spans="1:24" x14ac:dyDescent="0.35">
      <c r="A618" s="8">
        <v>2020</v>
      </c>
      <c r="B618" s="9">
        <v>9936</v>
      </c>
      <c r="C618" s="10" t="s">
        <v>1072</v>
      </c>
      <c r="D618" s="8" t="s">
        <v>709</v>
      </c>
      <c r="E618" s="10" t="s">
        <v>710</v>
      </c>
      <c r="F618" s="8" t="s">
        <v>711</v>
      </c>
      <c r="G618" s="10" t="s">
        <v>66</v>
      </c>
      <c r="H618" s="10" t="s">
        <v>712</v>
      </c>
      <c r="I618" s="10" t="s">
        <v>36</v>
      </c>
      <c r="J618" s="12">
        <v>861.7</v>
      </c>
      <c r="K618" s="11">
        <v>7645</v>
      </c>
      <c r="L618" s="11">
        <v>930</v>
      </c>
      <c r="M618" s="14">
        <v>1931.2</v>
      </c>
      <c r="N618" s="13">
        <v>19568</v>
      </c>
      <c r="O618" s="13">
        <v>209</v>
      </c>
      <c r="P618" s="25">
        <v>1159.9000000000001</v>
      </c>
      <c r="Q618" s="26">
        <v>13482</v>
      </c>
      <c r="R618" s="26">
        <v>2</v>
      </c>
      <c r="S618" s="27">
        <v>0</v>
      </c>
      <c r="T618" s="28">
        <v>0</v>
      </c>
      <c r="U618" s="28">
        <v>0</v>
      </c>
      <c r="V618" s="12">
        <v>3952.8</v>
      </c>
      <c r="W618" s="11">
        <v>40695</v>
      </c>
      <c r="X618" s="11">
        <v>1141</v>
      </c>
    </row>
    <row r="619" spans="1:24" x14ac:dyDescent="0.35">
      <c r="A619" s="8">
        <v>2020</v>
      </c>
      <c r="B619" s="9">
        <v>9949</v>
      </c>
      <c r="C619" s="10" t="s">
        <v>1073</v>
      </c>
      <c r="D619" s="8" t="s">
        <v>717</v>
      </c>
      <c r="E619" s="10" t="s">
        <v>718</v>
      </c>
      <c r="F619" s="8" t="s">
        <v>711</v>
      </c>
      <c r="G619" s="10" t="s">
        <v>139</v>
      </c>
      <c r="H619" s="10" t="s">
        <v>719</v>
      </c>
      <c r="I619" s="10" t="s">
        <v>95</v>
      </c>
      <c r="J619" s="12">
        <v>11505.2</v>
      </c>
      <c r="K619" s="11">
        <v>69362</v>
      </c>
      <c r="L619" s="11">
        <v>11674</v>
      </c>
      <c r="M619" s="14">
        <v>1836.8</v>
      </c>
      <c r="N619" s="13">
        <v>11623</v>
      </c>
      <c r="O619" s="13">
        <v>588</v>
      </c>
      <c r="P619" s="25">
        <v>0</v>
      </c>
      <c r="Q619" s="26">
        <v>0</v>
      </c>
      <c r="R619" s="26">
        <v>0</v>
      </c>
      <c r="S619" s="27">
        <v>0</v>
      </c>
      <c r="T619" s="28">
        <v>0</v>
      </c>
      <c r="U619" s="28">
        <v>0</v>
      </c>
      <c r="V619" s="12">
        <v>13342</v>
      </c>
      <c r="W619" s="11">
        <v>80985</v>
      </c>
      <c r="X619" s="11">
        <v>12262</v>
      </c>
    </row>
    <row r="620" spans="1:24" x14ac:dyDescent="0.35">
      <c r="A620" s="8">
        <v>2020</v>
      </c>
      <c r="B620" s="9">
        <v>9949</v>
      </c>
      <c r="C620" s="10" t="s">
        <v>1073</v>
      </c>
      <c r="D620" s="8" t="s">
        <v>717</v>
      </c>
      <c r="E620" s="10" t="s">
        <v>718</v>
      </c>
      <c r="F620" s="8" t="s">
        <v>711</v>
      </c>
      <c r="G620" s="10" t="s">
        <v>197</v>
      </c>
      <c r="H620" s="10" t="s">
        <v>719</v>
      </c>
      <c r="I620" s="10" t="s">
        <v>45</v>
      </c>
      <c r="J620" s="12">
        <v>11402.7</v>
      </c>
      <c r="K620" s="11">
        <v>131724</v>
      </c>
      <c r="L620" s="11">
        <v>10685</v>
      </c>
      <c r="M620" s="14">
        <v>14.1</v>
      </c>
      <c r="N620" s="13">
        <v>152</v>
      </c>
      <c r="O620" s="13">
        <v>9</v>
      </c>
      <c r="P620" s="25">
        <v>0</v>
      </c>
      <c r="Q620" s="26">
        <v>0</v>
      </c>
      <c r="R620" s="26">
        <v>0</v>
      </c>
      <c r="S620" s="27">
        <v>0</v>
      </c>
      <c r="T620" s="28">
        <v>0</v>
      </c>
      <c r="U620" s="28">
        <v>0</v>
      </c>
      <c r="V620" s="12">
        <v>11416.8</v>
      </c>
      <c r="W620" s="11">
        <v>131876</v>
      </c>
      <c r="X620" s="11">
        <v>10694</v>
      </c>
    </row>
    <row r="621" spans="1:24" x14ac:dyDescent="0.35">
      <c r="A621" s="8">
        <v>2020</v>
      </c>
      <c r="B621" s="9">
        <v>9949</v>
      </c>
      <c r="C621" s="10" t="s">
        <v>1073</v>
      </c>
      <c r="D621" s="8" t="s">
        <v>739</v>
      </c>
      <c r="E621" s="10" t="s">
        <v>710</v>
      </c>
      <c r="F621" s="8" t="s">
        <v>711</v>
      </c>
      <c r="G621" s="10" t="s">
        <v>59</v>
      </c>
      <c r="H621" s="10" t="s">
        <v>719</v>
      </c>
      <c r="I621" s="10" t="s">
        <v>60</v>
      </c>
      <c r="J621" s="12">
        <v>342470.8</v>
      </c>
      <c r="K621" s="11">
        <v>2657936</v>
      </c>
      <c r="L621" s="11">
        <v>190411</v>
      </c>
      <c r="M621" s="14">
        <v>65179</v>
      </c>
      <c r="N621" s="13">
        <v>566265</v>
      </c>
      <c r="O621" s="13">
        <v>24169</v>
      </c>
      <c r="P621" s="25">
        <v>0</v>
      </c>
      <c r="Q621" s="26">
        <v>0</v>
      </c>
      <c r="R621" s="26">
        <v>0</v>
      </c>
      <c r="S621" s="27">
        <v>0</v>
      </c>
      <c r="T621" s="28">
        <v>0</v>
      </c>
      <c r="U621" s="28">
        <v>0</v>
      </c>
      <c r="V621" s="12">
        <v>407649.8</v>
      </c>
      <c r="W621" s="11">
        <v>3224201</v>
      </c>
      <c r="X621" s="11">
        <v>214580</v>
      </c>
    </row>
    <row r="622" spans="1:24" x14ac:dyDescent="0.35">
      <c r="A622" s="8">
        <v>2020</v>
      </c>
      <c r="B622" s="9">
        <v>9964</v>
      </c>
      <c r="C622" s="10" t="s">
        <v>1074</v>
      </c>
      <c r="D622" s="8" t="s">
        <v>709</v>
      </c>
      <c r="E622" s="10" t="s">
        <v>710</v>
      </c>
      <c r="F622" s="8" t="s">
        <v>711</v>
      </c>
      <c r="G622" s="10" t="s">
        <v>79</v>
      </c>
      <c r="H622" s="10" t="s">
        <v>714</v>
      </c>
      <c r="I622" s="10" t="s">
        <v>36</v>
      </c>
      <c r="J622" s="12">
        <v>81936</v>
      </c>
      <c r="K622" s="11">
        <v>676444</v>
      </c>
      <c r="L622" s="11">
        <v>46615</v>
      </c>
      <c r="M622" s="14">
        <v>33359</v>
      </c>
      <c r="N622" s="13">
        <v>287166</v>
      </c>
      <c r="O622" s="13">
        <v>11661</v>
      </c>
      <c r="P622" s="25">
        <v>241500</v>
      </c>
      <c r="Q622" s="26">
        <v>7290967</v>
      </c>
      <c r="R622" s="26">
        <v>33</v>
      </c>
      <c r="S622" s="27">
        <v>0</v>
      </c>
      <c r="T622" s="28">
        <v>0</v>
      </c>
      <c r="U622" s="28">
        <v>0</v>
      </c>
      <c r="V622" s="12">
        <v>356795</v>
      </c>
      <c r="W622" s="11">
        <v>8254577</v>
      </c>
      <c r="X622" s="11">
        <v>58309</v>
      </c>
    </row>
    <row r="623" spans="1:24" x14ac:dyDescent="0.35">
      <c r="A623" s="8">
        <v>2020</v>
      </c>
      <c r="B623" s="9">
        <v>9996</v>
      </c>
      <c r="C623" s="10" t="s">
        <v>300</v>
      </c>
      <c r="D623" s="8" t="s">
        <v>709</v>
      </c>
      <c r="E623" s="10" t="s">
        <v>710</v>
      </c>
      <c r="F623" s="8" t="s">
        <v>711</v>
      </c>
      <c r="G623" s="10" t="s">
        <v>301</v>
      </c>
      <c r="H623" s="10" t="s">
        <v>712</v>
      </c>
      <c r="I623" s="10" t="s">
        <v>54</v>
      </c>
      <c r="J623" s="12">
        <v>75505</v>
      </c>
      <c r="K623" s="11">
        <v>571888</v>
      </c>
      <c r="L623" s="11">
        <v>59177</v>
      </c>
      <c r="M623" s="14">
        <v>105332</v>
      </c>
      <c r="N623" s="13">
        <v>978605</v>
      </c>
      <c r="O623" s="13">
        <v>6989</v>
      </c>
      <c r="P623" s="25">
        <v>45987</v>
      </c>
      <c r="Q623" s="26">
        <v>514557</v>
      </c>
      <c r="R623" s="26">
        <v>83</v>
      </c>
      <c r="S623" s="27">
        <v>0</v>
      </c>
      <c r="T623" s="28">
        <v>0</v>
      </c>
      <c r="U623" s="28">
        <v>0</v>
      </c>
      <c r="V623" s="12">
        <v>226824</v>
      </c>
      <c r="W623" s="11">
        <v>2065050</v>
      </c>
      <c r="X623" s="11">
        <v>66249</v>
      </c>
    </row>
    <row r="624" spans="1:24" x14ac:dyDescent="0.35">
      <c r="A624" s="8">
        <v>2020</v>
      </c>
      <c r="B624" s="9">
        <v>9999</v>
      </c>
      <c r="C624" s="10" t="s">
        <v>1075</v>
      </c>
      <c r="D624" s="8" t="s">
        <v>709</v>
      </c>
      <c r="E624" s="10" t="s">
        <v>710</v>
      </c>
      <c r="F624" s="8" t="s">
        <v>711</v>
      </c>
      <c r="G624" s="10" t="s">
        <v>257</v>
      </c>
      <c r="H624" s="10" t="s">
        <v>714</v>
      </c>
      <c r="I624" s="10" t="s">
        <v>36</v>
      </c>
      <c r="J624" s="12">
        <v>28208.3</v>
      </c>
      <c r="K624" s="11">
        <v>219696</v>
      </c>
      <c r="L624" s="11">
        <v>18724</v>
      </c>
      <c r="M624" s="14">
        <v>6575.5</v>
      </c>
      <c r="N624" s="13">
        <v>52516</v>
      </c>
      <c r="O624" s="13">
        <v>2431</v>
      </c>
      <c r="P624" s="25">
        <v>1842.9</v>
      </c>
      <c r="Q624" s="26">
        <v>19457</v>
      </c>
      <c r="R624" s="26">
        <v>12</v>
      </c>
      <c r="S624" s="27" t="s">
        <v>25</v>
      </c>
      <c r="T624" s="28" t="s">
        <v>25</v>
      </c>
      <c r="U624" s="28" t="s">
        <v>25</v>
      </c>
      <c r="V624" s="12">
        <v>36626.699999999997</v>
      </c>
      <c r="W624" s="11">
        <v>291669</v>
      </c>
      <c r="X624" s="11">
        <v>21167</v>
      </c>
    </row>
    <row r="625" spans="1:24" x14ac:dyDescent="0.35">
      <c r="A625" s="8">
        <v>2020</v>
      </c>
      <c r="B625" s="9">
        <v>10000</v>
      </c>
      <c r="C625" s="10" t="s">
        <v>302</v>
      </c>
      <c r="D625" s="8" t="s">
        <v>709</v>
      </c>
      <c r="E625" s="10" t="s">
        <v>710</v>
      </c>
      <c r="F625" s="8" t="s">
        <v>711</v>
      </c>
      <c r="G625" s="10" t="s">
        <v>301</v>
      </c>
      <c r="H625" s="10" t="s">
        <v>722</v>
      </c>
      <c r="I625" s="10" t="s">
        <v>54</v>
      </c>
      <c r="J625" s="12">
        <v>365649</v>
      </c>
      <c r="K625" s="11">
        <v>2821786</v>
      </c>
      <c r="L625" s="11">
        <v>234541</v>
      </c>
      <c r="M625" s="14">
        <v>321045.5</v>
      </c>
      <c r="N625" s="13">
        <v>3087285</v>
      </c>
      <c r="O625" s="13">
        <v>30205</v>
      </c>
      <c r="P625" s="25">
        <v>24881.1</v>
      </c>
      <c r="Q625" s="26">
        <v>261050</v>
      </c>
      <c r="R625" s="26">
        <v>885</v>
      </c>
      <c r="S625" s="27">
        <v>0</v>
      </c>
      <c r="T625" s="28">
        <v>0</v>
      </c>
      <c r="U625" s="28">
        <v>0</v>
      </c>
      <c r="V625" s="12">
        <v>711575.6</v>
      </c>
      <c r="W625" s="11">
        <v>6170121</v>
      </c>
      <c r="X625" s="11">
        <v>265631</v>
      </c>
    </row>
    <row r="626" spans="1:24" x14ac:dyDescent="0.35">
      <c r="A626" s="8">
        <v>2020</v>
      </c>
      <c r="B626" s="9">
        <v>10000</v>
      </c>
      <c r="C626" s="10" t="s">
        <v>302</v>
      </c>
      <c r="D626" s="8" t="s">
        <v>709</v>
      </c>
      <c r="E626" s="10" t="s">
        <v>710</v>
      </c>
      <c r="F626" s="8" t="s">
        <v>711</v>
      </c>
      <c r="G626" s="10" t="s">
        <v>53</v>
      </c>
      <c r="H626" s="10" t="s">
        <v>722</v>
      </c>
      <c r="I626" s="10" t="s">
        <v>54</v>
      </c>
      <c r="J626" s="12">
        <v>350024.1</v>
      </c>
      <c r="K626" s="11">
        <v>2608047</v>
      </c>
      <c r="L626" s="11">
        <v>262729</v>
      </c>
      <c r="M626" s="14">
        <v>406527.6</v>
      </c>
      <c r="N626" s="13">
        <v>4011045</v>
      </c>
      <c r="O626" s="13">
        <v>32905</v>
      </c>
      <c r="P626" s="25">
        <v>104191.8</v>
      </c>
      <c r="Q626" s="26">
        <v>1433681</v>
      </c>
      <c r="R626" s="26">
        <v>914</v>
      </c>
      <c r="S626" s="27">
        <v>117.7</v>
      </c>
      <c r="T626" s="28">
        <v>998</v>
      </c>
      <c r="U626" s="28">
        <v>1</v>
      </c>
      <c r="V626" s="12">
        <v>860861.2</v>
      </c>
      <c r="W626" s="11">
        <v>8053771</v>
      </c>
      <c r="X626" s="11">
        <v>296549</v>
      </c>
    </row>
    <row r="627" spans="1:24" x14ac:dyDescent="0.35">
      <c r="A627" s="8">
        <v>2020</v>
      </c>
      <c r="B627" s="9">
        <v>10005</v>
      </c>
      <c r="C627" s="10" t="s">
        <v>304</v>
      </c>
      <c r="D627" s="8" t="s">
        <v>709</v>
      </c>
      <c r="E627" s="10" t="s">
        <v>710</v>
      </c>
      <c r="F627" s="8" t="s">
        <v>711</v>
      </c>
      <c r="G627" s="10" t="s">
        <v>301</v>
      </c>
      <c r="H627" s="10" t="s">
        <v>722</v>
      </c>
      <c r="I627" s="10" t="s">
        <v>54</v>
      </c>
      <c r="J627" s="12">
        <v>386212.1</v>
      </c>
      <c r="K627" s="11">
        <v>3087234</v>
      </c>
      <c r="L627" s="11">
        <v>293297</v>
      </c>
      <c r="M627" s="14">
        <v>292953.59999999998</v>
      </c>
      <c r="N627" s="13">
        <v>2916485</v>
      </c>
      <c r="O627" s="13">
        <v>37949</v>
      </c>
      <c r="P627" s="25">
        <v>221971.7</v>
      </c>
      <c r="Q627" s="26">
        <v>3177607</v>
      </c>
      <c r="R627" s="26">
        <v>3254</v>
      </c>
      <c r="S627" s="27">
        <v>0</v>
      </c>
      <c r="T627" s="28">
        <v>0</v>
      </c>
      <c r="U627" s="28">
        <v>0</v>
      </c>
      <c r="V627" s="12">
        <v>901137.4</v>
      </c>
      <c r="W627" s="11">
        <v>9181326</v>
      </c>
      <c r="X627" s="11">
        <v>334500</v>
      </c>
    </row>
    <row r="628" spans="1:24" x14ac:dyDescent="0.35">
      <c r="A628" s="8">
        <v>2020</v>
      </c>
      <c r="B628" s="9">
        <v>10009</v>
      </c>
      <c r="C628" s="10" t="s">
        <v>1076</v>
      </c>
      <c r="D628" s="8" t="s">
        <v>709</v>
      </c>
      <c r="E628" s="10" t="s">
        <v>710</v>
      </c>
      <c r="F628" s="8" t="s">
        <v>711</v>
      </c>
      <c r="G628" s="10" t="s">
        <v>59</v>
      </c>
      <c r="H628" s="10" t="s">
        <v>714</v>
      </c>
      <c r="I628" s="10" t="s">
        <v>60</v>
      </c>
      <c r="J628" s="12">
        <v>24749</v>
      </c>
      <c r="K628" s="11">
        <v>254549</v>
      </c>
      <c r="L628" s="11">
        <v>16793</v>
      </c>
      <c r="M628" s="14">
        <v>42999</v>
      </c>
      <c r="N628" s="13">
        <v>467035</v>
      </c>
      <c r="O628" s="13">
        <v>4503</v>
      </c>
      <c r="P628" s="25">
        <v>24019</v>
      </c>
      <c r="Q628" s="26">
        <v>408315</v>
      </c>
      <c r="R628" s="26">
        <v>31</v>
      </c>
      <c r="S628" s="27" t="s">
        <v>25</v>
      </c>
      <c r="T628" s="28" t="s">
        <v>25</v>
      </c>
      <c r="U628" s="28" t="s">
        <v>25</v>
      </c>
      <c r="V628" s="12">
        <v>91767</v>
      </c>
      <c r="W628" s="11">
        <v>1129899</v>
      </c>
      <c r="X628" s="11">
        <v>21327</v>
      </c>
    </row>
    <row r="629" spans="1:24" x14ac:dyDescent="0.35">
      <c r="A629" s="8">
        <v>2020</v>
      </c>
      <c r="B629" s="9">
        <v>10012</v>
      </c>
      <c r="C629" s="10" t="s">
        <v>1077</v>
      </c>
      <c r="D629" s="8" t="s">
        <v>709</v>
      </c>
      <c r="E629" s="10" t="s">
        <v>710</v>
      </c>
      <c r="F629" s="8" t="s">
        <v>711</v>
      </c>
      <c r="G629" s="10" t="s">
        <v>174</v>
      </c>
      <c r="H629" s="10" t="s">
        <v>714</v>
      </c>
      <c r="I629" s="10" t="s">
        <v>54</v>
      </c>
      <c r="J629" s="12">
        <v>6487</v>
      </c>
      <c r="K629" s="11">
        <v>51709</v>
      </c>
      <c r="L629" s="11">
        <v>4272</v>
      </c>
      <c r="M629" s="14">
        <v>12596</v>
      </c>
      <c r="N629" s="13">
        <v>110976</v>
      </c>
      <c r="O629" s="13">
        <v>1503</v>
      </c>
      <c r="P629" s="25">
        <v>11730</v>
      </c>
      <c r="Q629" s="26">
        <v>208686</v>
      </c>
      <c r="R629" s="26">
        <v>10</v>
      </c>
      <c r="S629" s="27">
        <v>0</v>
      </c>
      <c r="T629" s="28">
        <v>0</v>
      </c>
      <c r="U629" s="28">
        <v>0</v>
      </c>
      <c r="V629" s="12">
        <v>30813</v>
      </c>
      <c r="W629" s="11">
        <v>371371</v>
      </c>
      <c r="X629" s="11">
        <v>5785</v>
      </c>
    </row>
    <row r="630" spans="1:24" x14ac:dyDescent="0.35">
      <c r="A630" s="8">
        <v>2020</v>
      </c>
      <c r="B630" s="9">
        <v>10019</v>
      </c>
      <c r="C630" s="10" t="s">
        <v>1078</v>
      </c>
      <c r="D630" s="8" t="s">
        <v>709</v>
      </c>
      <c r="E630" s="10" t="s">
        <v>710</v>
      </c>
      <c r="F630" s="8" t="s">
        <v>711</v>
      </c>
      <c r="G630" s="10" t="s">
        <v>301</v>
      </c>
      <c r="H630" s="10" t="s">
        <v>714</v>
      </c>
      <c r="I630" s="10" t="s">
        <v>54</v>
      </c>
      <c r="J630" s="12">
        <v>31307</v>
      </c>
      <c r="K630" s="11">
        <v>216695</v>
      </c>
      <c r="L630" s="11">
        <v>16993</v>
      </c>
      <c r="M630" s="14">
        <v>4483</v>
      </c>
      <c r="N630" s="13">
        <v>32076</v>
      </c>
      <c r="O630" s="13">
        <v>1449</v>
      </c>
      <c r="P630" s="25">
        <v>1730</v>
      </c>
      <c r="Q630" s="26">
        <v>21250</v>
      </c>
      <c r="R630" s="26">
        <v>9</v>
      </c>
      <c r="S630" s="27" t="s">
        <v>25</v>
      </c>
      <c r="T630" s="28" t="s">
        <v>25</v>
      </c>
      <c r="U630" s="28" t="s">
        <v>25</v>
      </c>
      <c r="V630" s="12">
        <v>37520</v>
      </c>
      <c r="W630" s="11">
        <v>270021</v>
      </c>
      <c r="X630" s="11">
        <v>18451</v>
      </c>
    </row>
    <row r="631" spans="1:24" x14ac:dyDescent="0.35">
      <c r="A631" s="8">
        <v>2020</v>
      </c>
      <c r="B631" s="9">
        <v>10056</v>
      </c>
      <c r="C631" s="10" t="s">
        <v>1079</v>
      </c>
      <c r="D631" s="8" t="s">
        <v>709</v>
      </c>
      <c r="E631" s="10" t="s">
        <v>710</v>
      </c>
      <c r="F631" s="8" t="s">
        <v>711</v>
      </c>
      <c r="G631" s="10" t="s">
        <v>66</v>
      </c>
      <c r="H631" s="10" t="s">
        <v>712</v>
      </c>
      <c r="I631" s="10" t="s">
        <v>36</v>
      </c>
      <c r="J631" s="12">
        <v>14094.4</v>
      </c>
      <c r="K631" s="11">
        <v>126427</v>
      </c>
      <c r="L631" s="11">
        <v>13756</v>
      </c>
      <c r="M631" s="14">
        <v>12489.8</v>
      </c>
      <c r="N631" s="13">
        <v>138304</v>
      </c>
      <c r="O631" s="13">
        <v>1879</v>
      </c>
      <c r="P631" s="25">
        <v>16293.6</v>
      </c>
      <c r="Q631" s="26">
        <v>240181</v>
      </c>
      <c r="R631" s="26">
        <v>12</v>
      </c>
      <c r="S631" s="27">
        <v>0</v>
      </c>
      <c r="T631" s="28">
        <v>0</v>
      </c>
      <c r="U631" s="28">
        <v>0</v>
      </c>
      <c r="V631" s="12">
        <v>42877.8</v>
      </c>
      <c r="W631" s="11">
        <v>504912</v>
      </c>
      <c r="X631" s="11">
        <v>15647</v>
      </c>
    </row>
    <row r="632" spans="1:24" x14ac:dyDescent="0.35">
      <c r="A632" s="8">
        <v>2020</v>
      </c>
      <c r="B632" s="9">
        <v>10066</v>
      </c>
      <c r="C632" s="10" t="s">
        <v>305</v>
      </c>
      <c r="D632" s="8" t="s">
        <v>709</v>
      </c>
      <c r="E632" s="10" t="s">
        <v>710</v>
      </c>
      <c r="F632" s="8" t="s">
        <v>711</v>
      </c>
      <c r="G632" s="10" t="s">
        <v>157</v>
      </c>
      <c r="H632" s="10" t="s">
        <v>714</v>
      </c>
      <c r="I632" s="10" t="s">
        <v>99</v>
      </c>
      <c r="J632" s="12">
        <v>5325.8</v>
      </c>
      <c r="K632" s="11">
        <v>40669</v>
      </c>
      <c r="L632" s="11">
        <v>3354</v>
      </c>
      <c r="M632" s="14">
        <v>12479.1</v>
      </c>
      <c r="N632" s="13">
        <v>99890</v>
      </c>
      <c r="O632" s="13">
        <v>2518</v>
      </c>
      <c r="P632" s="25">
        <v>9019.1</v>
      </c>
      <c r="Q632" s="26">
        <v>85605</v>
      </c>
      <c r="R632" s="26">
        <v>698</v>
      </c>
      <c r="S632" s="27" t="s">
        <v>25</v>
      </c>
      <c r="T632" s="28" t="s">
        <v>25</v>
      </c>
      <c r="U632" s="28" t="s">
        <v>25</v>
      </c>
      <c r="V632" s="12">
        <v>26824</v>
      </c>
      <c r="W632" s="11">
        <v>226164</v>
      </c>
      <c r="X632" s="11">
        <v>6570</v>
      </c>
    </row>
    <row r="633" spans="1:24" x14ac:dyDescent="0.35">
      <c r="A633" s="8">
        <v>2020</v>
      </c>
      <c r="B633" s="9">
        <v>10071</v>
      </c>
      <c r="C633" s="10" t="s">
        <v>306</v>
      </c>
      <c r="D633" s="8" t="s">
        <v>709</v>
      </c>
      <c r="E633" s="10" t="s">
        <v>710</v>
      </c>
      <c r="F633" s="8" t="s">
        <v>711</v>
      </c>
      <c r="G633" s="10" t="s">
        <v>307</v>
      </c>
      <c r="H633" s="10" t="s">
        <v>714</v>
      </c>
      <c r="I633" s="10" t="s">
        <v>245</v>
      </c>
      <c r="J633" s="12">
        <v>59717.2</v>
      </c>
      <c r="K633" s="11">
        <v>177183</v>
      </c>
      <c r="L633" s="11">
        <v>29510</v>
      </c>
      <c r="M633" s="14">
        <v>35805.699999999997</v>
      </c>
      <c r="N633" s="13">
        <v>105137</v>
      </c>
      <c r="O633" s="13">
        <v>4865</v>
      </c>
      <c r="P633" s="25">
        <v>40435.199999999997</v>
      </c>
      <c r="Q633" s="26">
        <v>132971</v>
      </c>
      <c r="R633" s="26">
        <v>120</v>
      </c>
      <c r="S633" s="27">
        <v>0</v>
      </c>
      <c r="T633" s="28">
        <v>0</v>
      </c>
      <c r="U633" s="28">
        <v>0</v>
      </c>
      <c r="V633" s="12">
        <v>135958.1</v>
      </c>
      <c r="W633" s="11">
        <v>415291</v>
      </c>
      <c r="X633" s="11">
        <v>34495</v>
      </c>
    </row>
    <row r="634" spans="1:24" x14ac:dyDescent="0.35">
      <c r="A634" s="8">
        <v>2020</v>
      </c>
      <c r="B634" s="9">
        <v>10170</v>
      </c>
      <c r="C634" s="10" t="s">
        <v>1080</v>
      </c>
      <c r="D634" s="8" t="s">
        <v>709</v>
      </c>
      <c r="E634" s="10" t="s">
        <v>710</v>
      </c>
      <c r="F634" s="8" t="s">
        <v>711</v>
      </c>
      <c r="G634" s="10" t="s">
        <v>174</v>
      </c>
      <c r="H634" s="10" t="s">
        <v>714</v>
      </c>
      <c r="I634" s="10" t="s">
        <v>85</v>
      </c>
      <c r="J634" s="12">
        <v>29193</v>
      </c>
      <c r="K634" s="11">
        <v>254668</v>
      </c>
      <c r="L634" s="11">
        <v>19900</v>
      </c>
      <c r="M634" s="14">
        <v>8033</v>
      </c>
      <c r="N634" s="13">
        <v>71813</v>
      </c>
      <c r="O634" s="13">
        <v>2219</v>
      </c>
      <c r="P634" s="25">
        <v>1806</v>
      </c>
      <c r="Q634" s="26">
        <v>27979</v>
      </c>
      <c r="R634" s="26">
        <v>4</v>
      </c>
      <c r="S634" s="27" t="s">
        <v>25</v>
      </c>
      <c r="T634" s="28" t="s">
        <v>25</v>
      </c>
      <c r="U634" s="28" t="s">
        <v>25</v>
      </c>
      <c r="V634" s="12">
        <v>39032</v>
      </c>
      <c r="W634" s="11">
        <v>354460</v>
      </c>
      <c r="X634" s="11">
        <v>22123</v>
      </c>
    </row>
    <row r="635" spans="1:24" x14ac:dyDescent="0.35">
      <c r="A635" s="8">
        <v>2020</v>
      </c>
      <c r="B635" s="9">
        <v>10171</v>
      </c>
      <c r="C635" s="10" t="s">
        <v>308</v>
      </c>
      <c r="D635" s="8" t="s">
        <v>709</v>
      </c>
      <c r="E635" s="10" t="s">
        <v>710</v>
      </c>
      <c r="F635" s="8" t="s">
        <v>711</v>
      </c>
      <c r="G635" s="10" t="s">
        <v>79</v>
      </c>
      <c r="H635" s="10" t="s">
        <v>722</v>
      </c>
      <c r="I635" s="10" t="s">
        <v>309</v>
      </c>
      <c r="J635" s="12">
        <v>632661</v>
      </c>
      <c r="K635" s="11">
        <v>5968339</v>
      </c>
      <c r="L635" s="11">
        <v>438537</v>
      </c>
      <c r="M635" s="14">
        <v>545413.9</v>
      </c>
      <c r="N635" s="13">
        <v>5176314</v>
      </c>
      <c r="O635" s="13">
        <v>92843</v>
      </c>
      <c r="P635" s="25">
        <v>357943.1</v>
      </c>
      <c r="Q635" s="26">
        <v>5662888</v>
      </c>
      <c r="R635" s="26">
        <v>1737</v>
      </c>
      <c r="S635" s="27" t="s">
        <v>25</v>
      </c>
      <c r="T635" s="28" t="s">
        <v>25</v>
      </c>
      <c r="U635" s="28" t="s">
        <v>25</v>
      </c>
      <c r="V635" s="12">
        <v>1536018</v>
      </c>
      <c r="W635" s="11">
        <v>16807541</v>
      </c>
      <c r="X635" s="11">
        <v>533117</v>
      </c>
    </row>
    <row r="636" spans="1:24" x14ac:dyDescent="0.35">
      <c r="A636" s="8">
        <v>2020</v>
      </c>
      <c r="B636" s="9">
        <v>10171</v>
      </c>
      <c r="C636" s="10" t="s">
        <v>308</v>
      </c>
      <c r="D636" s="8" t="s">
        <v>709</v>
      </c>
      <c r="E636" s="10" t="s">
        <v>710</v>
      </c>
      <c r="F636" s="8" t="s">
        <v>711</v>
      </c>
      <c r="G636" s="10" t="s">
        <v>44</v>
      </c>
      <c r="H636" s="10" t="s">
        <v>722</v>
      </c>
      <c r="I636" s="10" t="s">
        <v>309</v>
      </c>
      <c r="J636" s="12">
        <v>38947.300000000003</v>
      </c>
      <c r="K636" s="11">
        <v>338894</v>
      </c>
      <c r="L636" s="11">
        <v>23170</v>
      </c>
      <c r="M636" s="14">
        <v>24768.1</v>
      </c>
      <c r="N636" s="13">
        <v>237803</v>
      </c>
      <c r="O636" s="13">
        <v>4571</v>
      </c>
      <c r="P636" s="25">
        <v>8436.4</v>
      </c>
      <c r="Q636" s="26">
        <v>81480</v>
      </c>
      <c r="R636" s="26">
        <v>64</v>
      </c>
      <c r="S636" s="27" t="s">
        <v>25</v>
      </c>
      <c r="T636" s="28" t="s">
        <v>25</v>
      </c>
      <c r="U636" s="28" t="s">
        <v>25</v>
      </c>
      <c r="V636" s="12">
        <v>72151.8</v>
      </c>
      <c r="W636" s="11">
        <v>658177</v>
      </c>
      <c r="X636" s="11">
        <v>27805</v>
      </c>
    </row>
    <row r="637" spans="1:24" x14ac:dyDescent="0.35">
      <c r="A637" s="8">
        <v>2020</v>
      </c>
      <c r="B637" s="9">
        <v>10210</v>
      </c>
      <c r="C637" s="10" t="s">
        <v>1081</v>
      </c>
      <c r="D637" s="8" t="s">
        <v>709</v>
      </c>
      <c r="E637" s="10" t="s">
        <v>710</v>
      </c>
      <c r="F637" s="8" t="s">
        <v>711</v>
      </c>
      <c r="G637" s="10" t="s">
        <v>244</v>
      </c>
      <c r="H637" s="10" t="s">
        <v>712</v>
      </c>
      <c r="I637" s="10" t="s">
        <v>245</v>
      </c>
      <c r="J637" s="12">
        <v>8569.1</v>
      </c>
      <c r="K637" s="11">
        <v>74071</v>
      </c>
      <c r="L637" s="11">
        <v>6500</v>
      </c>
      <c r="M637" s="14">
        <v>7914.4</v>
      </c>
      <c r="N637" s="13">
        <v>71665</v>
      </c>
      <c r="O637" s="13">
        <v>1341</v>
      </c>
      <c r="P637" s="25">
        <v>2005.2</v>
      </c>
      <c r="Q637" s="26">
        <v>21096</v>
      </c>
      <c r="R637" s="26">
        <v>15</v>
      </c>
      <c r="S637" s="27">
        <v>0</v>
      </c>
      <c r="T637" s="28">
        <v>0</v>
      </c>
      <c r="U637" s="28">
        <v>0</v>
      </c>
      <c r="V637" s="12">
        <v>18488.7</v>
      </c>
      <c r="W637" s="11">
        <v>166832</v>
      </c>
      <c r="X637" s="11">
        <v>7856</v>
      </c>
    </row>
    <row r="638" spans="1:24" x14ac:dyDescent="0.35">
      <c r="A638" s="8">
        <v>2020</v>
      </c>
      <c r="B638" s="9">
        <v>10226</v>
      </c>
      <c r="C638" s="10" t="s">
        <v>1082</v>
      </c>
      <c r="D638" s="8" t="s">
        <v>709</v>
      </c>
      <c r="E638" s="10" t="s">
        <v>710</v>
      </c>
      <c r="F638" s="8" t="s">
        <v>711</v>
      </c>
      <c r="G638" s="10" t="s">
        <v>118</v>
      </c>
      <c r="H638" s="10" t="s">
        <v>712</v>
      </c>
      <c r="I638" s="10" t="s">
        <v>231</v>
      </c>
      <c r="J638" s="12">
        <v>52287</v>
      </c>
      <c r="K638" s="11">
        <v>389295</v>
      </c>
      <c r="L638" s="11">
        <v>26460</v>
      </c>
      <c r="M638" s="14">
        <v>44556</v>
      </c>
      <c r="N638" s="13">
        <v>333839</v>
      </c>
      <c r="O638" s="13">
        <v>4448</v>
      </c>
      <c r="P638" s="25" t="s">
        <v>25</v>
      </c>
      <c r="Q638" s="26" t="s">
        <v>25</v>
      </c>
      <c r="R638" s="26" t="s">
        <v>25</v>
      </c>
      <c r="S638" s="27" t="s">
        <v>25</v>
      </c>
      <c r="T638" s="28" t="s">
        <v>25</v>
      </c>
      <c r="U638" s="28" t="s">
        <v>25</v>
      </c>
      <c r="V638" s="12">
        <v>96843</v>
      </c>
      <c r="W638" s="11">
        <v>723134</v>
      </c>
      <c r="X638" s="11">
        <v>30908</v>
      </c>
    </row>
    <row r="639" spans="1:24" x14ac:dyDescent="0.35">
      <c r="A639" s="8">
        <v>2020</v>
      </c>
      <c r="B639" s="9">
        <v>10325</v>
      </c>
      <c r="C639" s="10" t="s">
        <v>1083</v>
      </c>
      <c r="D639" s="8" t="s">
        <v>709</v>
      </c>
      <c r="E639" s="10" t="s">
        <v>710</v>
      </c>
      <c r="F639" s="8" t="s">
        <v>711</v>
      </c>
      <c r="G639" s="10" t="s">
        <v>32</v>
      </c>
      <c r="H639" s="10" t="s">
        <v>773</v>
      </c>
      <c r="I639" s="10" t="s">
        <v>33</v>
      </c>
      <c r="J639" s="12" t="s">
        <v>25</v>
      </c>
      <c r="K639" s="11" t="s">
        <v>25</v>
      </c>
      <c r="L639" s="11" t="s">
        <v>25</v>
      </c>
      <c r="M639" s="14">
        <v>1834</v>
      </c>
      <c r="N639" s="13">
        <v>240148</v>
      </c>
      <c r="O639" s="13">
        <v>1</v>
      </c>
      <c r="P639" s="25" t="s">
        <v>25</v>
      </c>
      <c r="Q639" s="26" t="s">
        <v>25</v>
      </c>
      <c r="R639" s="26" t="s">
        <v>25</v>
      </c>
      <c r="S639" s="27" t="s">
        <v>25</v>
      </c>
      <c r="T639" s="28" t="s">
        <v>25</v>
      </c>
      <c r="U639" s="28" t="s">
        <v>25</v>
      </c>
      <c r="V639" s="12">
        <v>1834</v>
      </c>
      <c r="W639" s="11">
        <v>240148</v>
      </c>
      <c r="X639" s="11">
        <v>1</v>
      </c>
    </row>
    <row r="640" spans="1:24" x14ac:dyDescent="0.35">
      <c r="A640" s="8">
        <v>2020</v>
      </c>
      <c r="B640" s="9">
        <v>10331</v>
      </c>
      <c r="C640" s="10" t="s">
        <v>1084</v>
      </c>
      <c r="D640" s="8" t="s">
        <v>709</v>
      </c>
      <c r="E640" s="10" t="s">
        <v>710</v>
      </c>
      <c r="F640" s="8" t="s">
        <v>711</v>
      </c>
      <c r="G640" s="10" t="s">
        <v>567</v>
      </c>
      <c r="H640" s="10" t="s">
        <v>722</v>
      </c>
      <c r="I640" s="10" t="s">
        <v>45</v>
      </c>
      <c r="J640" s="12">
        <v>63382</v>
      </c>
      <c r="K640" s="11">
        <v>649981</v>
      </c>
      <c r="L640" s="11">
        <v>42256</v>
      </c>
      <c r="M640" s="14">
        <v>40999</v>
      </c>
      <c r="N640" s="13">
        <v>387074</v>
      </c>
      <c r="O640" s="13">
        <v>5996</v>
      </c>
      <c r="P640" s="25">
        <v>45495</v>
      </c>
      <c r="Q640" s="26">
        <v>623959</v>
      </c>
      <c r="R640" s="26">
        <v>192</v>
      </c>
      <c r="S640" s="27">
        <v>0</v>
      </c>
      <c r="T640" s="28">
        <v>0</v>
      </c>
      <c r="U640" s="28">
        <v>0</v>
      </c>
      <c r="V640" s="12">
        <v>149876</v>
      </c>
      <c r="W640" s="11">
        <v>1661014</v>
      </c>
      <c r="X640" s="11">
        <v>48444</v>
      </c>
    </row>
    <row r="641" spans="1:24" x14ac:dyDescent="0.35">
      <c r="A641" s="8">
        <v>2020</v>
      </c>
      <c r="B641" s="9">
        <v>10345</v>
      </c>
      <c r="C641" s="10" t="s">
        <v>1085</v>
      </c>
      <c r="D641" s="8" t="s">
        <v>709</v>
      </c>
      <c r="E641" s="10" t="s">
        <v>710</v>
      </c>
      <c r="F641" s="8" t="s">
        <v>711</v>
      </c>
      <c r="G641" s="10" t="s">
        <v>87</v>
      </c>
      <c r="H641" s="10" t="s">
        <v>712</v>
      </c>
      <c r="I641" s="10" t="s">
        <v>108</v>
      </c>
      <c r="J641" s="12">
        <v>16048.1</v>
      </c>
      <c r="K641" s="11">
        <v>122474</v>
      </c>
      <c r="L641" s="11">
        <v>9864</v>
      </c>
      <c r="M641" s="14">
        <v>14763.4</v>
      </c>
      <c r="N641" s="13">
        <v>126077</v>
      </c>
      <c r="O641" s="13">
        <v>1925</v>
      </c>
      <c r="P641" s="25">
        <v>13128.2</v>
      </c>
      <c r="Q641" s="26">
        <v>171002</v>
      </c>
      <c r="R641" s="26">
        <v>12</v>
      </c>
      <c r="S641" s="27" t="s">
        <v>25</v>
      </c>
      <c r="T641" s="28" t="s">
        <v>25</v>
      </c>
      <c r="U641" s="28" t="s">
        <v>25</v>
      </c>
      <c r="V641" s="12">
        <v>43939.7</v>
      </c>
      <c r="W641" s="11">
        <v>419553</v>
      </c>
      <c r="X641" s="11">
        <v>11801</v>
      </c>
    </row>
    <row r="642" spans="1:24" x14ac:dyDescent="0.35">
      <c r="A642" s="8">
        <v>2020</v>
      </c>
      <c r="B642" s="9">
        <v>10370</v>
      </c>
      <c r="C642" s="10" t="s">
        <v>1086</v>
      </c>
      <c r="D642" s="8" t="s">
        <v>709</v>
      </c>
      <c r="E642" s="10" t="s">
        <v>710</v>
      </c>
      <c r="F642" s="8" t="s">
        <v>711</v>
      </c>
      <c r="G642" s="10" t="s">
        <v>53</v>
      </c>
      <c r="H642" s="10" t="s">
        <v>712</v>
      </c>
      <c r="I642" s="10" t="s">
        <v>36</v>
      </c>
      <c r="J642" s="12">
        <v>10568.1</v>
      </c>
      <c r="K642" s="11">
        <v>97831</v>
      </c>
      <c r="L642" s="11">
        <v>8848</v>
      </c>
      <c r="M642" s="14">
        <v>8836</v>
      </c>
      <c r="N642" s="13">
        <v>83352</v>
      </c>
      <c r="O642" s="13">
        <v>1246</v>
      </c>
      <c r="P642" s="25">
        <v>726.5</v>
      </c>
      <c r="Q642" s="26">
        <v>5860</v>
      </c>
      <c r="R642" s="26">
        <v>1</v>
      </c>
      <c r="S642" s="27" t="s">
        <v>25</v>
      </c>
      <c r="T642" s="28" t="s">
        <v>25</v>
      </c>
      <c r="U642" s="28" t="s">
        <v>25</v>
      </c>
      <c r="V642" s="12">
        <v>20130.599999999999</v>
      </c>
      <c r="W642" s="11">
        <v>187043</v>
      </c>
      <c r="X642" s="11">
        <v>10095</v>
      </c>
    </row>
    <row r="643" spans="1:24" x14ac:dyDescent="0.35">
      <c r="A643" s="8">
        <v>2020</v>
      </c>
      <c r="B643" s="9">
        <v>10376</v>
      </c>
      <c r="C643" s="10" t="s">
        <v>311</v>
      </c>
      <c r="D643" s="8" t="s">
        <v>709</v>
      </c>
      <c r="E643" s="10" t="s">
        <v>710</v>
      </c>
      <c r="F643" s="8" t="s">
        <v>711</v>
      </c>
      <c r="G643" s="10" t="s">
        <v>118</v>
      </c>
      <c r="H643" s="10" t="s">
        <v>712</v>
      </c>
      <c r="I643" s="10" t="s">
        <v>231</v>
      </c>
      <c r="J643" s="12">
        <v>106158</v>
      </c>
      <c r="K643" s="11">
        <v>956188</v>
      </c>
      <c r="L643" s="11">
        <v>69350</v>
      </c>
      <c r="M643" s="14">
        <v>55521</v>
      </c>
      <c r="N643" s="13">
        <v>524616</v>
      </c>
      <c r="O643" s="13">
        <v>10363</v>
      </c>
      <c r="P643" s="25">
        <v>13038</v>
      </c>
      <c r="Q643" s="26">
        <v>146714</v>
      </c>
      <c r="R643" s="26">
        <v>48</v>
      </c>
      <c r="S643" s="27">
        <v>0</v>
      </c>
      <c r="T643" s="28">
        <v>0</v>
      </c>
      <c r="U643" s="28">
        <v>0</v>
      </c>
      <c r="V643" s="12">
        <v>174717</v>
      </c>
      <c r="W643" s="11">
        <v>1627518</v>
      </c>
      <c r="X643" s="11">
        <v>79761</v>
      </c>
    </row>
    <row r="644" spans="1:24" x14ac:dyDescent="0.35">
      <c r="A644" s="8">
        <v>2020</v>
      </c>
      <c r="B644" s="9">
        <v>10378</v>
      </c>
      <c r="C644" s="10" t="s">
        <v>1087</v>
      </c>
      <c r="D644" s="8" t="s">
        <v>709</v>
      </c>
      <c r="E644" s="10" t="s">
        <v>710</v>
      </c>
      <c r="F644" s="8" t="s">
        <v>711</v>
      </c>
      <c r="G644" s="10" t="s">
        <v>129</v>
      </c>
      <c r="H644" s="10" t="s">
        <v>714</v>
      </c>
      <c r="I644" s="10" t="s">
        <v>477</v>
      </c>
      <c r="J644" s="12">
        <v>26694</v>
      </c>
      <c r="K644" s="11">
        <v>143461</v>
      </c>
      <c r="L644" s="11">
        <v>25091</v>
      </c>
      <c r="M644" s="14">
        <v>17375</v>
      </c>
      <c r="N644" s="13">
        <v>103360</v>
      </c>
      <c r="O644" s="13">
        <v>4595</v>
      </c>
      <c r="P644" s="25">
        <v>2645</v>
      </c>
      <c r="Q644" s="26">
        <v>17332</v>
      </c>
      <c r="R644" s="26">
        <v>10</v>
      </c>
      <c r="S644" s="27" t="s">
        <v>25</v>
      </c>
      <c r="T644" s="28" t="s">
        <v>25</v>
      </c>
      <c r="U644" s="28" t="s">
        <v>25</v>
      </c>
      <c r="V644" s="12">
        <v>46714</v>
      </c>
      <c r="W644" s="11">
        <v>264153</v>
      </c>
      <c r="X644" s="11">
        <v>29696</v>
      </c>
    </row>
    <row r="645" spans="1:24" x14ac:dyDescent="0.35">
      <c r="A645" s="8">
        <v>2020</v>
      </c>
      <c r="B645" s="9">
        <v>10393</v>
      </c>
      <c r="C645" s="10" t="s">
        <v>312</v>
      </c>
      <c r="D645" s="8" t="s">
        <v>709</v>
      </c>
      <c r="E645" s="10" t="s">
        <v>710</v>
      </c>
      <c r="F645" s="8" t="s">
        <v>711</v>
      </c>
      <c r="G645" s="10" t="s">
        <v>74</v>
      </c>
      <c r="H645" s="10" t="s">
        <v>773</v>
      </c>
      <c r="I645" s="10" t="s">
        <v>75</v>
      </c>
      <c r="J645" s="12">
        <v>16732</v>
      </c>
      <c r="K645" s="11">
        <v>144851</v>
      </c>
      <c r="L645" s="11">
        <v>11157</v>
      </c>
      <c r="M645" s="14">
        <v>10024.5</v>
      </c>
      <c r="N645" s="13">
        <v>106836</v>
      </c>
      <c r="O645" s="13">
        <v>2025</v>
      </c>
      <c r="P645" s="25">
        <v>7970.7</v>
      </c>
      <c r="Q645" s="26">
        <v>167549</v>
      </c>
      <c r="R645" s="26">
        <v>250</v>
      </c>
      <c r="S645" s="27" t="s">
        <v>25</v>
      </c>
      <c r="T645" s="28" t="s">
        <v>25</v>
      </c>
      <c r="U645" s="28" t="s">
        <v>25</v>
      </c>
      <c r="V645" s="12">
        <v>34727.199999999997</v>
      </c>
      <c r="W645" s="11">
        <v>419236</v>
      </c>
      <c r="X645" s="11">
        <v>13432</v>
      </c>
    </row>
    <row r="646" spans="1:24" x14ac:dyDescent="0.35">
      <c r="A646" s="8">
        <v>2020</v>
      </c>
      <c r="B646" s="9">
        <v>10421</v>
      </c>
      <c r="C646" s="10" t="s">
        <v>1088</v>
      </c>
      <c r="D646" s="8" t="s">
        <v>709</v>
      </c>
      <c r="E646" s="10" t="s">
        <v>710</v>
      </c>
      <c r="F646" s="8" t="s">
        <v>711</v>
      </c>
      <c r="G646" s="10" t="s">
        <v>567</v>
      </c>
      <c r="H646" s="10" t="s">
        <v>712</v>
      </c>
      <c r="I646" s="10" t="s">
        <v>566</v>
      </c>
      <c r="J646" s="12">
        <v>257058</v>
      </c>
      <c r="K646" s="11">
        <v>2420666</v>
      </c>
      <c r="L646" s="11">
        <v>183076</v>
      </c>
      <c r="M646" s="14">
        <v>225893</v>
      </c>
      <c r="N646" s="13">
        <v>2106515</v>
      </c>
      <c r="O646" s="13">
        <v>24360</v>
      </c>
      <c r="P646" s="25">
        <v>35523</v>
      </c>
      <c r="Q646" s="26">
        <v>813058</v>
      </c>
      <c r="R646" s="26">
        <v>30</v>
      </c>
      <c r="S646" s="27">
        <v>0</v>
      </c>
      <c r="T646" s="28">
        <v>0</v>
      </c>
      <c r="U646" s="28">
        <v>0</v>
      </c>
      <c r="V646" s="12">
        <v>518474</v>
      </c>
      <c r="W646" s="11">
        <v>5340239</v>
      </c>
      <c r="X646" s="11">
        <v>207466</v>
      </c>
    </row>
    <row r="647" spans="1:24" x14ac:dyDescent="0.35">
      <c r="A647" s="8">
        <v>2020</v>
      </c>
      <c r="B647" s="9">
        <v>10433</v>
      </c>
      <c r="C647" s="10" t="s">
        <v>1089</v>
      </c>
      <c r="D647" s="8" t="s">
        <v>709</v>
      </c>
      <c r="E647" s="10" t="s">
        <v>710</v>
      </c>
      <c r="F647" s="8" t="s">
        <v>711</v>
      </c>
      <c r="G647" s="10" t="s">
        <v>244</v>
      </c>
      <c r="H647" s="10" t="s">
        <v>714</v>
      </c>
      <c r="I647" s="10" t="s">
        <v>245</v>
      </c>
      <c r="J647" s="12">
        <v>6633</v>
      </c>
      <c r="K647" s="11">
        <v>37798</v>
      </c>
      <c r="L647" s="11">
        <v>4903</v>
      </c>
      <c r="M647" s="14">
        <v>3626</v>
      </c>
      <c r="N647" s="13">
        <v>21048</v>
      </c>
      <c r="O647" s="13">
        <v>1066</v>
      </c>
      <c r="P647" s="25">
        <v>12739</v>
      </c>
      <c r="Q647" s="26">
        <v>80555</v>
      </c>
      <c r="R647" s="26">
        <v>117</v>
      </c>
      <c r="S647" s="27" t="s">
        <v>25</v>
      </c>
      <c r="T647" s="28" t="s">
        <v>25</v>
      </c>
      <c r="U647" s="28" t="s">
        <v>25</v>
      </c>
      <c r="V647" s="12">
        <v>22998</v>
      </c>
      <c r="W647" s="11">
        <v>139401</v>
      </c>
      <c r="X647" s="11">
        <v>6086</v>
      </c>
    </row>
    <row r="648" spans="1:24" x14ac:dyDescent="0.35">
      <c r="A648" s="8">
        <v>2020</v>
      </c>
      <c r="B648" s="9">
        <v>10448</v>
      </c>
      <c r="C648" s="10" t="s">
        <v>313</v>
      </c>
      <c r="D648" s="8" t="s">
        <v>709</v>
      </c>
      <c r="E648" s="10" t="s">
        <v>710</v>
      </c>
      <c r="F648" s="8" t="s">
        <v>711</v>
      </c>
      <c r="G648" s="10" t="s">
        <v>257</v>
      </c>
      <c r="H648" s="10" t="s">
        <v>714</v>
      </c>
      <c r="I648" s="10" t="s">
        <v>36</v>
      </c>
      <c r="J648" s="12">
        <v>22421</v>
      </c>
      <c r="K648" s="11">
        <v>191425</v>
      </c>
      <c r="L648" s="11">
        <v>17070</v>
      </c>
      <c r="M648" s="14" t="s">
        <v>25</v>
      </c>
      <c r="N648" s="13" t="s">
        <v>25</v>
      </c>
      <c r="O648" s="13" t="s">
        <v>25</v>
      </c>
      <c r="P648" s="25">
        <v>24735.200000000001</v>
      </c>
      <c r="Q648" s="26">
        <v>265295</v>
      </c>
      <c r="R648" s="26">
        <v>1423</v>
      </c>
      <c r="S648" s="27" t="s">
        <v>25</v>
      </c>
      <c r="T648" s="28" t="s">
        <v>25</v>
      </c>
      <c r="U648" s="28" t="s">
        <v>25</v>
      </c>
      <c r="V648" s="12">
        <v>47156.2</v>
      </c>
      <c r="W648" s="11">
        <v>456720</v>
      </c>
      <c r="X648" s="11">
        <v>18493</v>
      </c>
    </row>
    <row r="649" spans="1:24" x14ac:dyDescent="0.35">
      <c r="A649" s="8">
        <v>2020</v>
      </c>
      <c r="B649" s="9">
        <v>10451</v>
      </c>
      <c r="C649" s="10" t="s">
        <v>1090</v>
      </c>
      <c r="D649" s="8" t="s">
        <v>709</v>
      </c>
      <c r="E649" s="10" t="s">
        <v>710</v>
      </c>
      <c r="F649" s="8" t="s">
        <v>711</v>
      </c>
      <c r="G649" s="10" t="s">
        <v>244</v>
      </c>
      <c r="H649" s="10" t="s">
        <v>714</v>
      </c>
      <c r="I649" s="10" t="s">
        <v>245</v>
      </c>
      <c r="J649" s="12">
        <v>3079.2</v>
      </c>
      <c r="K649" s="11">
        <v>7614</v>
      </c>
      <c r="L649" s="11">
        <v>1179</v>
      </c>
      <c r="M649" s="14">
        <v>4295.3999999999996</v>
      </c>
      <c r="N649" s="13">
        <v>11301</v>
      </c>
      <c r="O649" s="13">
        <v>114</v>
      </c>
      <c r="P649" s="25">
        <v>0</v>
      </c>
      <c r="Q649" s="26">
        <v>0</v>
      </c>
      <c r="R649" s="26">
        <v>0</v>
      </c>
      <c r="S649" s="27">
        <v>0</v>
      </c>
      <c r="T649" s="28">
        <v>0</v>
      </c>
      <c r="U649" s="28">
        <v>0</v>
      </c>
      <c r="V649" s="12">
        <v>7374.6</v>
      </c>
      <c r="W649" s="11">
        <v>18915</v>
      </c>
      <c r="X649" s="11">
        <v>1293</v>
      </c>
    </row>
    <row r="650" spans="1:24" x14ac:dyDescent="0.35">
      <c r="A650" s="8">
        <v>2020</v>
      </c>
      <c r="B650" s="9">
        <v>10454</v>
      </c>
      <c r="C650" s="10" t="s">
        <v>314</v>
      </c>
      <c r="D650" s="8" t="s">
        <v>709</v>
      </c>
      <c r="E650" s="10" t="s">
        <v>710</v>
      </c>
      <c r="F650" s="8" t="s">
        <v>711</v>
      </c>
      <c r="G650" s="10" t="s">
        <v>265</v>
      </c>
      <c r="H650" s="10" t="s">
        <v>714</v>
      </c>
      <c r="I650" s="10" t="s">
        <v>315</v>
      </c>
      <c r="J650" s="12">
        <v>35138.699999999997</v>
      </c>
      <c r="K650" s="11">
        <v>353205</v>
      </c>
      <c r="L650" s="11">
        <v>25867</v>
      </c>
      <c r="M650" s="14">
        <v>10630.9</v>
      </c>
      <c r="N650" s="13">
        <v>113457</v>
      </c>
      <c r="O650" s="13">
        <v>2124</v>
      </c>
      <c r="P650" s="25">
        <v>1766.4</v>
      </c>
      <c r="Q650" s="26">
        <v>28382</v>
      </c>
      <c r="R650" s="26">
        <v>43</v>
      </c>
      <c r="S650" s="27">
        <v>0</v>
      </c>
      <c r="T650" s="28">
        <v>0</v>
      </c>
      <c r="U650" s="28">
        <v>0</v>
      </c>
      <c r="V650" s="12">
        <v>47536</v>
      </c>
      <c r="W650" s="11">
        <v>495044</v>
      </c>
      <c r="X650" s="11">
        <v>28034</v>
      </c>
    </row>
    <row r="651" spans="1:24" x14ac:dyDescent="0.35">
      <c r="A651" s="8">
        <v>2020</v>
      </c>
      <c r="B651" s="9">
        <v>10454</v>
      </c>
      <c r="C651" s="10" t="s">
        <v>314</v>
      </c>
      <c r="D651" s="8" t="s">
        <v>709</v>
      </c>
      <c r="E651" s="10" t="s">
        <v>710</v>
      </c>
      <c r="F651" s="8" t="s">
        <v>711</v>
      </c>
      <c r="G651" s="10" t="s">
        <v>74</v>
      </c>
      <c r="H651" s="10" t="s">
        <v>714</v>
      </c>
      <c r="I651" s="10" t="s">
        <v>315</v>
      </c>
      <c r="J651" s="12">
        <v>201.6</v>
      </c>
      <c r="K651" s="11">
        <v>2342</v>
      </c>
      <c r="L651" s="11">
        <v>87</v>
      </c>
      <c r="M651" s="14">
        <v>40.799999999999997</v>
      </c>
      <c r="N651" s="13">
        <v>524</v>
      </c>
      <c r="O651" s="13">
        <v>2</v>
      </c>
      <c r="P651" s="25">
        <v>0.3</v>
      </c>
      <c r="Q651" s="26">
        <v>1</v>
      </c>
      <c r="R651" s="26">
        <v>1</v>
      </c>
      <c r="S651" s="27">
        <v>0</v>
      </c>
      <c r="T651" s="28">
        <v>0</v>
      </c>
      <c r="U651" s="28">
        <v>0</v>
      </c>
      <c r="V651" s="12">
        <v>242.7</v>
      </c>
      <c r="W651" s="11">
        <v>2867</v>
      </c>
      <c r="X651" s="11">
        <v>90</v>
      </c>
    </row>
    <row r="652" spans="1:24" x14ac:dyDescent="0.35">
      <c r="A652" s="8">
        <v>2020</v>
      </c>
      <c r="B652" s="9">
        <v>10508</v>
      </c>
      <c r="C652" s="10" t="s">
        <v>1091</v>
      </c>
      <c r="D652" s="8" t="s">
        <v>709</v>
      </c>
      <c r="E652" s="10" t="s">
        <v>710</v>
      </c>
      <c r="F652" s="8" t="s">
        <v>711</v>
      </c>
      <c r="G652" s="10" t="s">
        <v>70</v>
      </c>
      <c r="H652" s="10" t="s">
        <v>712</v>
      </c>
      <c r="I652" s="10" t="s">
        <v>36</v>
      </c>
      <c r="J652" s="12">
        <v>619.20000000000005</v>
      </c>
      <c r="K652" s="11">
        <v>4636</v>
      </c>
      <c r="L652" s="11">
        <v>937</v>
      </c>
      <c r="M652" s="14">
        <v>871.1</v>
      </c>
      <c r="N652" s="13">
        <v>6920</v>
      </c>
      <c r="O652" s="13">
        <v>195</v>
      </c>
      <c r="P652" s="25">
        <v>0</v>
      </c>
      <c r="Q652" s="26">
        <v>0</v>
      </c>
      <c r="R652" s="26">
        <v>0</v>
      </c>
      <c r="S652" s="27">
        <v>0</v>
      </c>
      <c r="T652" s="28">
        <v>0</v>
      </c>
      <c r="U652" s="28">
        <v>0</v>
      </c>
      <c r="V652" s="12">
        <v>1490.3</v>
      </c>
      <c r="W652" s="11">
        <v>11556</v>
      </c>
      <c r="X652" s="11">
        <v>1132</v>
      </c>
    </row>
    <row r="653" spans="1:24" x14ac:dyDescent="0.35">
      <c r="A653" s="8">
        <v>2020</v>
      </c>
      <c r="B653" s="9">
        <v>10539</v>
      </c>
      <c r="C653" s="10" t="s">
        <v>1092</v>
      </c>
      <c r="D653" s="8" t="s">
        <v>709</v>
      </c>
      <c r="E653" s="10" t="s">
        <v>710</v>
      </c>
      <c r="F653" s="8" t="s">
        <v>711</v>
      </c>
      <c r="G653" s="10" t="s">
        <v>157</v>
      </c>
      <c r="H653" s="10" t="s">
        <v>714</v>
      </c>
      <c r="I653" s="10" t="s">
        <v>99</v>
      </c>
      <c r="J653" s="12">
        <v>48364</v>
      </c>
      <c r="K653" s="11">
        <v>305980</v>
      </c>
      <c r="L653" s="11">
        <v>37968</v>
      </c>
      <c r="M653" s="14">
        <v>31106</v>
      </c>
      <c r="N653" s="13">
        <v>255784</v>
      </c>
      <c r="O653" s="13">
        <v>6651</v>
      </c>
      <c r="P653" s="25">
        <v>24863</v>
      </c>
      <c r="Q653" s="26">
        <v>345918</v>
      </c>
      <c r="R653" s="26">
        <v>212</v>
      </c>
      <c r="S653" s="27">
        <v>0</v>
      </c>
      <c r="T653" s="28">
        <v>0</v>
      </c>
      <c r="U653" s="28">
        <v>0</v>
      </c>
      <c r="V653" s="12">
        <v>104333</v>
      </c>
      <c r="W653" s="11">
        <v>907682</v>
      </c>
      <c r="X653" s="11">
        <v>44831</v>
      </c>
    </row>
    <row r="654" spans="1:24" x14ac:dyDescent="0.35">
      <c r="A654" s="8">
        <v>2020</v>
      </c>
      <c r="B654" s="9">
        <v>10579</v>
      </c>
      <c r="C654" s="10" t="s">
        <v>1093</v>
      </c>
      <c r="D654" s="8" t="s">
        <v>709</v>
      </c>
      <c r="E654" s="10" t="s">
        <v>710</v>
      </c>
      <c r="F654" s="8" t="s">
        <v>711</v>
      </c>
      <c r="G654" s="10" t="s">
        <v>567</v>
      </c>
      <c r="H654" s="10" t="s">
        <v>712</v>
      </c>
      <c r="I654" s="10" t="s">
        <v>566</v>
      </c>
      <c r="J654" s="12">
        <v>29376</v>
      </c>
      <c r="K654" s="11">
        <v>247655</v>
      </c>
      <c r="L654" s="11">
        <v>19368</v>
      </c>
      <c r="M654" s="14">
        <v>14802</v>
      </c>
      <c r="N654" s="13">
        <v>112087</v>
      </c>
      <c r="O654" s="13">
        <v>3075</v>
      </c>
      <c r="P654" s="25">
        <v>1934</v>
      </c>
      <c r="Q654" s="26">
        <v>19412</v>
      </c>
      <c r="R654" s="26">
        <v>3</v>
      </c>
      <c r="S654" s="27">
        <v>0</v>
      </c>
      <c r="T654" s="28">
        <v>0</v>
      </c>
      <c r="U654" s="28">
        <v>0</v>
      </c>
      <c r="V654" s="12">
        <v>46112</v>
      </c>
      <c r="W654" s="11">
        <v>379154</v>
      </c>
      <c r="X654" s="11">
        <v>22446</v>
      </c>
    </row>
    <row r="655" spans="1:24" x14ac:dyDescent="0.35">
      <c r="A655" s="8">
        <v>2020</v>
      </c>
      <c r="B655" s="9">
        <v>10585</v>
      </c>
      <c r="C655" s="10" t="s">
        <v>1094</v>
      </c>
      <c r="D655" s="8" t="s">
        <v>709</v>
      </c>
      <c r="E655" s="10" t="s">
        <v>710</v>
      </c>
      <c r="F655" s="8" t="s">
        <v>711</v>
      </c>
      <c r="G655" s="10" t="s">
        <v>38</v>
      </c>
      <c r="H655" s="10" t="s">
        <v>712</v>
      </c>
      <c r="I655" s="10" t="s">
        <v>30</v>
      </c>
      <c r="J655" s="12">
        <v>14400</v>
      </c>
      <c r="K655" s="11">
        <v>131561</v>
      </c>
      <c r="L655" s="11">
        <v>11528</v>
      </c>
      <c r="M655" s="14">
        <v>15311</v>
      </c>
      <c r="N655" s="13">
        <v>164528</v>
      </c>
      <c r="O655" s="13">
        <v>1867</v>
      </c>
      <c r="P655" s="25">
        <v>14802</v>
      </c>
      <c r="Q655" s="26">
        <v>221874</v>
      </c>
      <c r="R655" s="26">
        <v>58</v>
      </c>
      <c r="S655" s="27" t="s">
        <v>25</v>
      </c>
      <c r="T655" s="28" t="s">
        <v>25</v>
      </c>
      <c r="U655" s="28" t="s">
        <v>25</v>
      </c>
      <c r="V655" s="12">
        <v>44513</v>
      </c>
      <c r="W655" s="11">
        <v>517963</v>
      </c>
      <c r="X655" s="11">
        <v>13453</v>
      </c>
    </row>
    <row r="656" spans="1:24" x14ac:dyDescent="0.35">
      <c r="A656" s="8">
        <v>2020</v>
      </c>
      <c r="B656" s="9">
        <v>10596</v>
      </c>
      <c r="C656" s="10" t="s">
        <v>1095</v>
      </c>
      <c r="D656" s="8" t="s">
        <v>709</v>
      </c>
      <c r="E656" s="10" t="s">
        <v>710</v>
      </c>
      <c r="F656" s="8" t="s">
        <v>711</v>
      </c>
      <c r="G656" s="10" t="s">
        <v>35</v>
      </c>
      <c r="H656" s="10" t="s">
        <v>712</v>
      </c>
      <c r="I656" s="10" t="s">
        <v>36</v>
      </c>
      <c r="J656" s="12">
        <v>1595.1</v>
      </c>
      <c r="K656" s="11">
        <v>8301</v>
      </c>
      <c r="L656" s="11">
        <v>1046</v>
      </c>
      <c r="M656" s="14">
        <v>1240.5</v>
      </c>
      <c r="N656" s="13">
        <v>6997</v>
      </c>
      <c r="O656" s="13">
        <v>177</v>
      </c>
      <c r="P656" s="25" t="s">
        <v>25</v>
      </c>
      <c r="Q656" s="26" t="s">
        <v>25</v>
      </c>
      <c r="R656" s="26" t="s">
        <v>25</v>
      </c>
      <c r="S656" s="27" t="s">
        <v>25</v>
      </c>
      <c r="T656" s="28" t="s">
        <v>25</v>
      </c>
      <c r="U656" s="28" t="s">
        <v>25</v>
      </c>
      <c r="V656" s="12">
        <v>2835.6</v>
      </c>
      <c r="W656" s="11">
        <v>15298</v>
      </c>
      <c r="X656" s="11">
        <v>1223</v>
      </c>
    </row>
    <row r="657" spans="1:24" x14ac:dyDescent="0.35">
      <c r="A657" s="8">
        <v>2020</v>
      </c>
      <c r="B657" s="9">
        <v>10599</v>
      </c>
      <c r="C657" s="10" t="s">
        <v>1096</v>
      </c>
      <c r="D657" s="8" t="s">
        <v>709</v>
      </c>
      <c r="E657" s="10" t="s">
        <v>710</v>
      </c>
      <c r="F657" s="8" t="s">
        <v>711</v>
      </c>
      <c r="G657" s="10" t="s">
        <v>174</v>
      </c>
      <c r="H657" s="10" t="s">
        <v>714</v>
      </c>
      <c r="I657" s="10" t="s">
        <v>85</v>
      </c>
      <c r="J657" s="12">
        <v>34297</v>
      </c>
      <c r="K657" s="11">
        <v>323642</v>
      </c>
      <c r="L657" s="11">
        <v>23370</v>
      </c>
      <c r="M657" s="14">
        <v>3444</v>
      </c>
      <c r="N657" s="13">
        <v>33404</v>
      </c>
      <c r="O657" s="13">
        <v>1560</v>
      </c>
      <c r="P657" s="25">
        <v>4306</v>
      </c>
      <c r="Q657" s="26">
        <v>48503</v>
      </c>
      <c r="R657" s="26">
        <v>145</v>
      </c>
      <c r="S657" s="27">
        <v>0</v>
      </c>
      <c r="T657" s="28">
        <v>0</v>
      </c>
      <c r="U657" s="28">
        <v>0</v>
      </c>
      <c r="V657" s="12">
        <v>42047</v>
      </c>
      <c r="W657" s="11">
        <v>405549</v>
      </c>
      <c r="X657" s="11">
        <v>25075</v>
      </c>
    </row>
    <row r="658" spans="1:24" x14ac:dyDescent="0.35">
      <c r="A658" s="8">
        <v>2020</v>
      </c>
      <c r="B658" s="9">
        <v>10603</v>
      </c>
      <c r="C658" s="10" t="s">
        <v>1097</v>
      </c>
      <c r="D658" s="8" t="s">
        <v>709</v>
      </c>
      <c r="E658" s="10" t="s">
        <v>710</v>
      </c>
      <c r="F658" s="8" t="s">
        <v>711</v>
      </c>
      <c r="G658" s="10" t="s">
        <v>53</v>
      </c>
      <c r="H658" s="10" t="s">
        <v>714</v>
      </c>
      <c r="I658" s="10" t="s">
        <v>85</v>
      </c>
      <c r="J658" s="12">
        <v>52816</v>
      </c>
      <c r="K658" s="11">
        <v>506777</v>
      </c>
      <c r="L658" s="11">
        <v>33800</v>
      </c>
      <c r="M658" s="14">
        <v>11198</v>
      </c>
      <c r="N658" s="13">
        <v>107927</v>
      </c>
      <c r="O658" s="13">
        <v>3718</v>
      </c>
      <c r="P658" s="25">
        <v>1675</v>
      </c>
      <c r="Q658" s="26">
        <v>17027</v>
      </c>
      <c r="R658" s="26">
        <v>13</v>
      </c>
      <c r="S658" s="27" t="s">
        <v>25</v>
      </c>
      <c r="T658" s="28" t="s">
        <v>25</v>
      </c>
      <c r="U658" s="28" t="s">
        <v>25</v>
      </c>
      <c r="V658" s="12">
        <v>65689</v>
      </c>
      <c r="W658" s="11">
        <v>631731</v>
      </c>
      <c r="X658" s="11">
        <v>37531</v>
      </c>
    </row>
    <row r="659" spans="1:24" x14ac:dyDescent="0.35">
      <c r="A659" s="8">
        <v>2020</v>
      </c>
      <c r="B659" s="9">
        <v>10605</v>
      </c>
      <c r="C659" s="10" t="s">
        <v>1098</v>
      </c>
      <c r="D659" s="8" t="s">
        <v>709</v>
      </c>
      <c r="E659" s="10" t="s">
        <v>710</v>
      </c>
      <c r="F659" s="8" t="s">
        <v>711</v>
      </c>
      <c r="G659" s="10" t="s">
        <v>66</v>
      </c>
      <c r="H659" s="10" t="s">
        <v>712</v>
      </c>
      <c r="I659" s="10" t="s">
        <v>36</v>
      </c>
      <c r="J659" s="12">
        <v>3833.1</v>
      </c>
      <c r="K659" s="11">
        <v>29151</v>
      </c>
      <c r="L659" s="11">
        <v>3749</v>
      </c>
      <c r="M659" s="14">
        <v>3606.6</v>
      </c>
      <c r="N659" s="13">
        <v>32537</v>
      </c>
      <c r="O659" s="13">
        <v>431</v>
      </c>
      <c r="P659" s="25">
        <v>0</v>
      </c>
      <c r="Q659" s="26">
        <v>0</v>
      </c>
      <c r="R659" s="26">
        <v>0</v>
      </c>
      <c r="S659" s="27">
        <v>0</v>
      </c>
      <c r="T659" s="28">
        <v>0</v>
      </c>
      <c r="U659" s="28">
        <v>0</v>
      </c>
      <c r="V659" s="12">
        <v>7439.7</v>
      </c>
      <c r="W659" s="11">
        <v>61688</v>
      </c>
      <c r="X659" s="11">
        <v>4180</v>
      </c>
    </row>
    <row r="660" spans="1:24" x14ac:dyDescent="0.35">
      <c r="A660" s="8">
        <v>2020</v>
      </c>
      <c r="B660" s="9">
        <v>10618</v>
      </c>
      <c r="C660" s="10" t="s">
        <v>1099</v>
      </c>
      <c r="D660" s="8" t="s">
        <v>709</v>
      </c>
      <c r="E660" s="10" t="s">
        <v>710</v>
      </c>
      <c r="F660" s="8" t="s">
        <v>711</v>
      </c>
      <c r="G660" s="10" t="s">
        <v>35</v>
      </c>
      <c r="H660" s="10" t="s">
        <v>714</v>
      </c>
      <c r="I660" s="10" t="s">
        <v>36</v>
      </c>
      <c r="J660" s="12">
        <v>41204</v>
      </c>
      <c r="K660" s="11">
        <v>336188</v>
      </c>
      <c r="L660" s="11">
        <v>26169</v>
      </c>
      <c r="M660" s="14">
        <v>10284.200000000001</v>
      </c>
      <c r="N660" s="13">
        <v>104443</v>
      </c>
      <c r="O660" s="13">
        <v>2077</v>
      </c>
      <c r="P660" s="25">
        <v>1447.7</v>
      </c>
      <c r="Q660" s="26">
        <v>12403</v>
      </c>
      <c r="R660" s="26">
        <v>679</v>
      </c>
      <c r="S660" s="27" t="s">
        <v>25</v>
      </c>
      <c r="T660" s="28" t="s">
        <v>25</v>
      </c>
      <c r="U660" s="28" t="s">
        <v>25</v>
      </c>
      <c r="V660" s="12">
        <v>52935.9</v>
      </c>
      <c r="W660" s="11">
        <v>453034</v>
      </c>
      <c r="X660" s="11">
        <v>28925</v>
      </c>
    </row>
    <row r="661" spans="1:24" x14ac:dyDescent="0.35">
      <c r="A661" s="8">
        <v>2020</v>
      </c>
      <c r="B661" s="9">
        <v>10620</v>
      </c>
      <c r="C661" s="10" t="s">
        <v>1100</v>
      </c>
      <c r="D661" s="8" t="s">
        <v>709</v>
      </c>
      <c r="E661" s="10" t="s">
        <v>710</v>
      </c>
      <c r="F661" s="8" t="s">
        <v>711</v>
      </c>
      <c r="G661" s="10" t="s">
        <v>118</v>
      </c>
      <c r="H661" s="10" t="s">
        <v>712</v>
      </c>
      <c r="I661" s="10" t="s">
        <v>231</v>
      </c>
      <c r="J661" s="12">
        <v>24692</v>
      </c>
      <c r="K661" s="11">
        <v>269963</v>
      </c>
      <c r="L661" s="11">
        <v>23822</v>
      </c>
      <c r="M661" s="14">
        <v>15497</v>
      </c>
      <c r="N661" s="13">
        <v>168440</v>
      </c>
      <c r="O661" s="13">
        <v>3784</v>
      </c>
      <c r="P661" s="25" t="s">
        <v>25</v>
      </c>
      <c r="Q661" s="26" t="s">
        <v>25</v>
      </c>
      <c r="R661" s="26" t="s">
        <v>25</v>
      </c>
      <c r="S661" s="27" t="s">
        <v>25</v>
      </c>
      <c r="T661" s="28" t="s">
        <v>25</v>
      </c>
      <c r="U661" s="28" t="s">
        <v>25</v>
      </c>
      <c r="V661" s="12">
        <v>40189</v>
      </c>
      <c r="W661" s="11">
        <v>438403</v>
      </c>
      <c r="X661" s="11">
        <v>27606</v>
      </c>
    </row>
    <row r="662" spans="1:24" x14ac:dyDescent="0.35">
      <c r="A662" s="8">
        <v>2020</v>
      </c>
      <c r="B662" s="9">
        <v>10623</v>
      </c>
      <c r="C662" s="10" t="s">
        <v>317</v>
      </c>
      <c r="D662" s="8" t="s">
        <v>709</v>
      </c>
      <c r="E662" s="10" t="s">
        <v>710</v>
      </c>
      <c r="F662" s="8" t="s">
        <v>711</v>
      </c>
      <c r="G662" s="10" t="s">
        <v>118</v>
      </c>
      <c r="H662" s="10" t="s">
        <v>712</v>
      </c>
      <c r="I662" s="10" t="s">
        <v>231</v>
      </c>
      <c r="J662" s="12">
        <v>158325.29999999999</v>
      </c>
      <c r="K662" s="11">
        <v>1612266</v>
      </c>
      <c r="L662" s="11">
        <v>112176</v>
      </c>
      <c r="M662" s="14">
        <v>75145.5</v>
      </c>
      <c r="N662" s="13">
        <v>862984</v>
      </c>
      <c r="O662" s="13">
        <v>21985</v>
      </c>
      <c r="P662" s="25">
        <v>40988.1</v>
      </c>
      <c r="Q662" s="26">
        <v>688060</v>
      </c>
      <c r="R662" s="26">
        <v>82</v>
      </c>
      <c r="S662" s="27">
        <v>0</v>
      </c>
      <c r="T662" s="28">
        <v>0</v>
      </c>
      <c r="U662" s="28">
        <v>0</v>
      </c>
      <c r="V662" s="12">
        <v>274458.90000000002</v>
      </c>
      <c r="W662" s="11">
        <v>3163310</v>
      </c>
      <c r="X662" s="11">
        <v>134243</v>
      </c>
    </row>
    <row r="663" spans="1:24" x14ac:dyDescent="0.35">
      <c r="A663" s="8">
        <v>2020</v>
      </c>
      <c r="B663" s="9">
        <v>10624</v>
      </c>
      <c r="C663" s="10" t="s">
        <v>1101</v>
      </c>
      <c r="D663" s="8" t="s">
        <v>709</v>
      </c>
      <c r="E663" s="10" t="s">
        <v>710</v>
      </c>
      <c r="F663" s="8" t="s">
        <v>711</v>
      </c>
      <c r="G663" s="10" t="s">
        <v>38</v>
      </c>
      <c r="H663" s="10" t="s">
        <v>714</v>
      </c>
      <c r="I663" s="10" t="s">
        <v>30</v>
      </c>
      <c r="J663" s="12">
        <v>35885</v>
      </c>
      <c r="K663" s="11">
        <v>278816</v>
      </c>
      <c r="L663" s="11">
        <v>18869</v>
      </c>
      <c r="M663" s="14">
        <v>4305</v>
      </c>
      <c r="N663" s="13">
        <v>33654</v>
      </c>
      <c r="O663" s="13">
        <v>1079</v>
      </c>
      <c r="P663" s="25">
        <v>1787</v>
      </c>
      <c r="Q663" s="26">
        <v>23508</v>
      </c>
      <c r="R663" s="26">
        <v>10</v>
      </c>
      <c r="S663" s="27" t="s">
        <v>25</v>
      </c>
      <c r="T663" s="28" t="s">
        <v>25</v>
      </c>
      <c r="U663" s="28" t="s">
        <v>25</v>
      </c>
      <c r="V663" s="12">
        <v>41977</v>
      </c>
      <c r="W663" s="11">
        <v>335978</v>
      </c>
      <c r="X663" s="11">
        <v>19958</v>
      </c>
    </row>
    <row r="664" spans="1:24" x14ac:dyDescent="0.35">
      <c r="A664" s="8">
        <v>2020</v>
      </c>
      <c r="B664" s="9">
        <v>10625</v>
      </c>
      <c r="C664" s="10" t="s">
        <v>1102</v>
      </c>
      <c r="D664" s="8" t="s">
        <v>709</v>
      </c>
      <c r="E664" s="10" t="s">
        <v>710</v>
      </c>
      <c r="F664" s="8" t="s">
        <v>711</v>
      </c>
      <c r="G664" s="10" t="s">
        <v>59</v>
      </c>
      <c r="H664" s="10" t="s">
        <v>714</v>
      </c>
      <c r="I664" s="10" t="s">
        <v>54</v>
      </c>
      <c r="J664" s="12">
        <v>3512</v>
      </c>
      <c r="K664" s="11">
        <v>36006</v>
      </c>
      <c r="L664" s="11">
        <v>2748</v>
      </c>
      <c r="M664" s="14">
        <v>4887</v>
      </c>
      <c r="N664" s="13">
        <v>55186</v>
      </c>
      <c r="O664" s="13">
        <v>1451</v>
      </c>
      <c r="P664" s="25">
        <v>22733</v>
      </c>
      <c r="Q664" s="26">
        <v>280531</v>
      </c>
      <c r="R664" s="26">
        <v>7280</v>
      </c>
      <c r="S664" s="27" t="s">
        <v>25</v>
      </c>
      <c r="T664" s="28" t="s">
        <v>25</v>
      </c>
      <c r="U664" s="28" t="s">
        <v>25</v>
      </c>
      <c r="V664" s="12">
        <v>31132</v>
      </c>
      <c r="W664" s="11">
        <v>371723</v>
      </c>
      <c r="X664" s="11">
        <v>11479</v>
      </c>
    </row>
    <row r="665" spans="1:24" x14ac:dyDescent="0.35">
      <c r="A665" s="8">
        <v>2020</v>
      </c>
      <c r="B665" s="9">
        <v>10627</v>
      </c>
      <c r="C665" s="10" t="s">
        <v>318</v>
      </c>
      <c r="D665" s="8" t="s">
        <v>709</v>
      </c>
      <c r="E665" s="10" t="s">
        <v>710</v>
      </c>
      <c r="F665" s="8" t="s">
        <v>711</v>
      </c>
      <c r="G665" s="10" t="s">
        <v>74</v>
      </c>
      <c r="H665" s="10" t="s">
        <v>714</v>
      </c>
      <c r="I665" s="10" t="s">
        <v>75</v>
      </c>
      <c r="J665" s="12">
        <v>10720</v>
      </c>
      <c r="K665" s="11">
        <v>108977</v>
      </c>
      <c r="L665" s="11">
        <v>8139</v>
      </c>
      <c r="M665" s="14">
        <v>7755</v>
      </c>
      <c r="N665" s="13">
        <v>81454</v>
      </c>
      <c r="O665" s="13">
        <v>2115</v>
      </c>
      <c r="P665" s="25">
        <v>4807</v>
      </c>
      <c r="Q665" s="26">
        <v>58386</v>
      </c>
      <c r="R665" s="26">
        <v>45</v>
      </c>
      <c r="S665" s="27" t="s">
        <v>25</v>
      </c>
      <c r="T665" s="28" t="s">
        <v>25</v>
      </c>
      <c r="U665" s="28" t="s">
        <v>25</v>
      </c>
      <c r="V665" s="12">
        <v>23282</v>
      </c>
      <c r="W665" s="11">
        <v>248817</v>
      </c>
      <c r="X665" s="11">
        <v>10299</v>
      </c>
    </row>
    <row r="666" spans="1:24" x14ac:dyDescent="0.35">
      <c r="A666" s="8">
        <v>2020</v>
      </c>
      <c r="B666" s="9">
        <v>10649</v>
      </c>
      <c r="C666" s="10" t="s">
        <v>1103</v>
      </c>
      <c r="D666" s="8" t="s">
        <v>709</v>
      </c>
      <c r="E666" s="10" t="s">
        <v>710</v>
      </c>
      <c r="F666" s="8" t="s">
        <v>711</v>
      </c>
      <c r="G666" s="10" t="s">
        <v>59</v>
      </c>
      <c r="H666" s="10" t="s">
        <v>714</v>
      </c>
      <c r="I666" s="10" t="s">
        <v>60</v>
      </c>
      <c r="J666" s="12">
        <v>16183</v>
      </c>
      <c r="K666" s="11">
        <v>150792</v>
      </c>
      <c r="L666" s="11">
        <v>12099</v>
      </c>
      <c r="M666" s="14">
        <v>6445</v>
      </c>
      <c r="N666" s="13">
        <v>77848</v>
      </c>
      <c r="O666" s="13">
        <v>820</v>
      </c>
      <c r="P666" s="25" t="s">
        <v>25</v>
      </c>
      <c r="Q666" s="26" t="s">
        <v>25</v>
      </c>
      <c r="R666" s="26" t="s">
        <v>25</v>
      </c>
      <c r="S666" s="27" t="s">
        <v>25</v>
      </c>
      <c r="T666" s="28" t="s">
        <v>25</v>
      </c>
      <c r="U666" s="28" t="s">
        <v>25</v>
      </c>
      <c r="V666" s="12">
        <v>22628</v>
      </c>
      <c r="W666" s="11">
        <v>228640</v>
      </c>
      <c r="X666" s="11">
        <v>12919</v>
      </c>
    </row>
    <row r="667" spans="1:24" x14ac:dyDescent="0.35">
      <c r="A667" s="8">
        <v>2020</v>
      </c>
      <c r="B667" s="9">
        <v>10668</v>
      </c>
      <c r="C667" s="10" t="s">
        <v>1104</v>
      </c>
      <c r="D667" s="8" t="s">
        <v>709</v>
      </c>
      <c r="E667" s="10" t="s">
        <v>710</v>
      </c>
      <c r="F667" s="8" t="s">
        <v>711</v>
      </c>
      <c r="G667" s="10" t="s">
        <v>143</v>
      </c>
      <c r="H667" s="10" t="s">
        <v>714</v>
      </c>
      <c r="I667" s="10" t="s">
        <v>45</v>
      </c>
      <c r="J667" s="12">
        <v>45684</v>
      </c>
      <c r="K667" s="11">
        <v>320852</v>
      </c>
      <c r="L667" s="11">
        <v>24628</v>
      </c>
      <c r="M667" s="14">
        <v>4564.5</v>
      </c>
      <c r="N667" s="13">
        <v>31415</v>
      </c>
      <c r="O667" s="13">
        <v>1661</v>
      </c>
      <c r="P667" s="25">
        <v>5113</v>
      </c>
      <c r="Q667" s="26">
        <v>43918</v>
      </c>
      <c r="R667" s="26">
        <v>55</v>
      </c>
      <c r="S667" s="27" t="s">
        <v>25</v>
      </c>
      <c r="T667" s="28" t="s">
        <v>25</v>
      </c>
      <c r="U667" s="28" t="s">
        <v>25</v>
      </c>
      <c r="V667" s="12">
        <v>55361.5</v>
      </c>
      <c r="W667" s="11">
        <v>396185</v>
      </c>
      <c r="X667" s="11">
        <v>26344</v>
      </c>
    </row>
    <row r="668" spans="1:24" x14ac:dyDescent="0.35">
      <c r="A668" s="8">
        <v>2020</v>
      </c>
      <c r="B668" s="9">
        <v>10681</v>
      </c>
      <c r="C668" s="10" t="s">
        <v>1105</v>
      </c>
      <c r="D668" s="8" t="s">
        <v>709</v>
      </c>
      <c r="E668" s="10" t="s">
        <v>710</v>
      </c>
      <c r="F668" s="8" t="s">
        <v>711</v>
      </c>
      <c r="G668" s="10" t="s">
        <v>116</v>
      </c>
      <c r="H668" s="10" t="s">
        <v>714</v>
      </c>
      <c r="I668" s="10" t="s">
        <v>75</v>
      </c>
      <c r="J668" s="12">
        <v>21953.9</v>
      </c>
      <c r="K668" s="11">
        <v>187719</v>
      </c>
      <c r="L668" s="11">
        <v>11790</v>
      </c>
      <c r="M668" s="14">
        <v>4588</v>
      </c>
      <c r="N668" s="13">
        <v>46647</v>
      </c>
      <c r="O668" s="13">
        <v>1183</v>
      </c>
      <c r="P668" s="25">
        <v>382.1</v>
      </c>
      <c r="Q668" s="26">
        <v>4703</v>
      </c>
      <c r="R668" s="26">
        <v>1</v>
      </c>
      <c r="S668" s="27" t="s">
        <v>25</v>
      </c>
      <c r="T668" s="28" t="s">
        <v>25</v>
      </c>
      <c r="U668" s="28" t="s">
        <v>25</v>
      </c>
      <c r="V668" s="12">
        <v>26924</v>
      </c>
      <c r="W668" s="11">
        <v>239069</v>
      </c>
      <c r="X668" s="11">
        <v>12974</v>
      </c>
    </row>
    <row r="669" spans="1:24" x14ac:dyDescent="0.35">
      <c r="A669" s="8">
        <v>2020</v>
      </c>
      <c r="B669" s="9">
        <v>10697</v>
      </c>
      <c r="C669" s="10" t="s">
        <v>319</v>
      </c>
      <c r="D669" s="8" t="s">
        <v>709</v>
      </c>
      <c r="E669" s="10" t="s">
        <v>710</v>
      </c>
      <c r="F669" s="8" t="s">
        <v>711</v>
      </c>
      <c r="G669" s="10" t="s">
        <v>35</v>
      </c>
      <c r="H669" s="10" t="s">
        <v>714</v>
      </c>
      <c r="I669" s="10" t="s">
        <v>36</v>
      </c>
      <c r="J669" s="12">
        <v>73449</v>
      </c>
      <c r="K669" s="11">
        <v>491205</v>
      </c>
      <c r="L669" s="11">
        <v>45914</v>
      </c>
      <c r="M669" s="14">
        <v>15303.5</v>
      </c>
      <c r="N669" s="13">
        <v>114978</v>
      </c>
      <c r="O669" s="13">
        <v>3963</v>
      </c>
      <c r="P669" s="25">
        <v>612</v>
      </c>
      <c r="Q669" s="26">
        <v>7154</v>
      </c>
      <c r="R669" s="26">
        <v>1</v>
      </c>
      <c r="S669" s="27" t="s">
        <v>25</v>
      </c>
      <c r="T669" s="28" t="s">
        <v>25</v>
      </c>
      <c r="U669" s="28" t="s">
        <v>25</v>
      </c>
      <c r="V669" s="12">
        <v>89364.5</v>
      </c>
      <c r="W669" s="11">
        <v>613337</v>
      </c>
      <c r="X669" s="11">
        <v>49878</v>
      </c>
    </row>
    <row r="670" spans="1:24" x14ac:dyDescent="0.35">
      <c r="A670" s="8">
        <v>2020</v>
      </c>
      <c r="B670" s="9">
        <v>10704</v>
      </c>
      <c r="C670" s="10" t="s">
        <v>320</v>
      </c>
      <c r="D670" s="8" t="s">
        <v>709</v>
      </c>
      <c r="E670" s="10" t="s">
        <v>710</v>
      </c>
      <c r="F670" s="8" t="s">
        <v>711</v>
      </c>
      <c r="G670" s="10" t="s">
        <v>70</v>
      </c>
      <c r="H670" s="10" t="s">
        <v>712</v>
      </c>
      <c r="I670" s="10" t="s">
        <v>36</v>
      </c>
      <c r="J670" s="12">
        <v>97182</v>
      </c>
      <c r="K670" s="11">
        <v>589575</v>
      </c>
      <c r="L670" s="11">
        <v>86368</v>
      </c>
      <c r="M670" s="14">
        <v>146357</v>
      </c>
      <c r="N670" s="13">
        <v>1065167</v>
      </c>
      <c r="O670" s="13">
        <v>12710</v>
      </c>
      <c r="P670" s="25">
        <v>37930</v>
      </c>
      <c r="Q670" s="26">
        <v>325135</v>
      </c>
      <c r="R670" s="26">
        <v>196</v>
      </c>
      <c r="S670" s="27">
        <v>0</v>
      </c>
      <c r="T670" s="28">
        <v>0</v>
      </c>
      <c r="U670" s="28">
        <v>0</v>
      </c>
      <c r="V670" s="12">
        <v>281469</v>
      </c>
      <c r="W670" s="11">
        <v>1979877</v>
      </c>
      <c r="X670" s="11">
        <v>99274</v>
      </c>
    </row>
    <row r="671" spans="1:24" x14ac:dyDescent="0.35">
      <c r="A671" s="8">
        <v>2020</v>
      </c>
      <c r="B671" s="9">
        <v>10768</v>
      </c>
      <c r="C671" s="10" t="s">
        <v>1106</v>
      </c>
      <c r="D671" s="8" t="s">
        <v>709</v>
      </c>
      <c r="E671" s="10" t="s">
        <v>710</v>
      </c>
      <c r="F671" s="8" t="s">
        <v>711</v>
      </c>
      <c r="G671" s="10" t="s">
        <v>24</v>
      </c>
      <c r="H671" s="10" t="s">
        <v>714</v>
      </c>
      <c r="I671" s="10" t="s">
        <v>88</v>
      </c>
      <c r="J671" s="12">
        <v>96262</v>
      </c>
      <c r="K671" s="11">
        <v>702448</v>
      </c>
      <c r="L671" s="11">
        <v>54515</v>
      </c>
      <c r="M671" s="14">
        <v>25508</v>
      </c>
      <c r="N671" s="13">
        <v>197365</v>
      </c>
      <c r="O671" s="13">
        <v>5753</v>
      </c>
      <c r="P671" s="25">
        <v>13453</v>
      </c>
      <c r="Q671" s="26">
        <v>166239</v>
      </c>
      <c r="R671" s="26">
        <v>40</v>
      </c>
      <c r="S671" s="27">
        <v>0</v>
      </c>
      <c r="T671" s="28">
        <v>0</v>
      </c>
      <c r="U671" s="28">
        <v>0</v>
      </c>
      <c r="V671" s="12">
        <v>135223</v>
      </c>
      <c r="W671" s="11">
        <v>1066052</v>
      </c>
      <c r="X671" s="11">
        <v>60308</v>
      </c>
    </row>
    <row r="672" spans="1:24" x14ac:dyDescent="0.35">
      <c r="A672" s="8">
        <v>2020</v>
      </c>
      <c r="B672" s="9">
        <v>10799</v>
      </c>
      <c r="C672" s="10" t="s">
        <v>1107</v>
      </c>
      <c r="D672" s="8" t="s">
        <v>709</v>
      </c>
      <c r="E672" s="10" t="s">
        <v>710</v>
      </c>
      <c r="F672" s="8" t="s">
        <v>711</v>
      </c>
      <c r="G672" s="10" t="s">
        <v>567</v>
      </c>
      <c r="H672" s="10" t="s">
        <v>712</v>
      </c>
      <c r="I672" s="10" t="s">
        <v>566</v>
      </c>
      <c r="J672" s="12">
        <v>26370</v>
      </c>
      <c r="K672" s="11">
        <v>248360</v>
      </c>
      <c r="L672" s="11">
        <v>17447</v>
      </c>
      <c r="M672" s="14">
        <v>17657</v>
      </c>
      <c r="N672" s="13">
        <v>143554</v>
      </c>
      <c r="O672" s="13">
        <v>3344</v>
      </c>
      <c r="P672" s="25">
        <v>5533</v>
      </c>
      <c r="Q672" s="26">
        <v>76955</v>
      </c>
      <c r="R672" s="26">
        <v>8</v>
      </c>
      <c r="S672" s="27">
        <v>0</v>
      </c>
      <c r="T672" s="28">
        <v>0</v>
      </c>
      <c r="U672" s="28">
        <v>0</v>
      </c>
      <c r="V672" s="12">
        <v>49560</v>
      </c>
      <c r="W672" s="11">
        <v>468869</v>
      </c>
      <c r="X672" s="11">
        <v>20799</v>
      </c>
    </row>
    <row r="673" spans="1:24" x14ac:dyDescent="0.35">
      <c r="A673" s="8">
        <v>2020</v>
      </c>
      <c r="B673" s="9">
        <v>10800</v>
      </c>
      <c r="C673" s="10" t="s">
        <v>1108</v>
      </c>
      <c r="D673" s="8" t="s">
        <v>709</v>
      </c>
      <c r="E673" s="10" t="s">
        <v>710</v>
      </c>
      <c r="F673" s="8" t="s">
        <v>711</v>
      </c>
      <c r="G673" s="10" t="s">
        <v>38</v>
      </c>
      <c r="H673" s="10" t="s">
        <v>712</v>
      </c>
      <c r="I673" s="10" t="s">
        <v>30</v>
      </c>
      <c r="J673" s="12">
        <v>12697</v>
      </c>
      <c r="K673" s="11">
        <v>98903</v>
      </c>
      <c r="L673" s="11">
        <v>10259</v>
      </c>
      <c r="M673" s="14">
        <v>20107</v>
      </c>
      <c r="N673" s="13">
        <v>197946</v>
      </c>
      <c r="O673" s="13">
        <v>1736</v>
      </c>
      <c r="P673" s="25">
        <v>60</v>
      </c>
      <c r="Q673" s="26">
        <v>581</v>
      </c>
      <c r="R673" s="26">
        <v>2</v>
      </c>
      <c r="S673" s="27" t="s">
        <v>25</v>
      </c>
      <c r="T673" s="28" t="s">
        <v>25</v>
      </c>
      <c r="U673" s="28" t="s">
        <v>25</v>
      </c>
      <c r="V673" s="12">
        <v>32864</v>
      </c>
      <c r="W673" s="11">
        <v>297430</v>
      </c>
      <c r="X673" s="11">
        <v>11997</v>
      </c>
    </row>
    <row r="674" spans="1:24" x14ac:dyDescent="0.35">
      <c r="A674" s="8">
        <v>2020</v>
      </c>
      <c r="B674" s="9">
        <v>10817</v>
      </c>
      <c r="C674" s="10" t="s">
        <v>1109</v>
      </c>
      <c r="D674" s="8" t="s">
        <v>709</v>
      </c>
      <c r="E674" s="10" t="s">
        <v>710</v>
      </c>
      <c r="F674" s="8" t="s">
        <v>711</v>
      </c>
      <c r="G674" s="10" t="s">
        <v>129</v>
      </c>
      <c r="H674" s="10" t="s">
        <v>714</v>
      </c>
      <c r="I674" s="10" t="s">
        <v>54</v>
      </c>
      <c r="J674" s="12">
        <v>7242</v>
      </c>
      <c r="K674" s="11">
        <v>83734</v>
      </c>
      <c r="L674" s="11">
        <v>7201</v>
      </c>
      <c r="M674" s="14">
        <v>23872</v>
      </c>
      <c r="N674" s="13">
        <v>299851</v>
      </c>
      <c r="O674" s="13">
        <v>3942</v>
      </c>
      <c r="P674" s="25">
        <v>17892</v>
      </c>
      <c r="Q674" s="26">
        <v>325909</v>
      </c>
      <c r="R674" s="26">
        <v>13</v>
      </c>
      <c r="S674" s="27" t="s">
        <v>25</v>
      </c>
      <c r="T674" s="28" t="s">
        <v>25</v>
      </c>
      <c r="U674" s="28" t="s">
        <v>25</v>
      </c>
      <c r="V674" s="12">
        <v>49006</v>
      </c>
      <c r="W674" s="11">
        <v>709494</v>
      </c>
      <c r="X674" s="11">
        <v>11156</v>
      </c>
    </row>
    <row r="675" spans="1:24" x14ac:dyDescent="0.35">
      <c r="A675" s="8">
        <v>2020</v>
      </c>
      <c r="B675" s="9">
        <v>10817</v>
      </c>
      <c r="C675" s="10" t="s">
        <v>1109</v>
      </c>
      <c r="D675" s="8" t="s">
        <v>709</v>
      </c>
      <c r="E675" s="10" t="s">
        <v>710</v>
      </c>
      <c r="F675" s="8" t="s">
        <v>711</v>
      </c>
      <c r="G675" s="10" t="s">
        <v>59</v>
      </c>
      <c r="H675" s="10" t="s">
        <v>714</v>
      </c>
      <c r="I675" s="10" t="s">
        <v>54</v>
      </c>
      <c r="J675" s="12">
        <v>2113</v>
      </c>
      <c r="K675" s="11">
        <v>24426</v>
      </c>
      <c r="L675" s="11">
        <v>1785</v>
      </c>
      <c r="M675" s="14">
        <v>31246</v>
      </c>
      <c r="N675" s="13">
        <v>467744</v>
      </c>
      <c r="O675" s="13">
        <v>3305</v>
      </c>
      <c r="P675" s="25">
        <v>6729</v>
      </c>
      <c r="Q675" s="26">
        <v>96445</v>
      </c>
      <c r="R675" s="26">
        <v>13</v>
      </c>
      <c r="S675" s="27" t="s">
        <v>25</v>
      </c>
      <c r="T675" s="28" t="s">
        <v>25</v>
      </c>
      <c r="U675" s="28" t="s">
        <v>25</v>
      </c>
      <c r="V675" s="12">
        <v>40088</v>
      </c>
      <c r="W675" s="11">
        <v>588615</v>
      </c>
      <c r="X675" s="11">
        <v>5103</v>
      </c>
    </row>
    <row r="676" spans="1:24" x14ac:dyDescent="0.35">
      <c r="A676" s="8">
        <v>2020</v>
      </c>
      <c r="B676" s="9">
        <v>10830</v>
      </c>
      <c r="C676" s="10" t="s">
        <v>1110</v>
      </c>
      <c r="D676" s="8" t="s">
        <v>709</v>
      </c>
      <c r="E676" s="10" t="s">
        <v>710</v>
      </c>
      <c r="F676" s="8" t="s">
        <v>711</v>
      </c>
      <c r="G676" s="10" t="s">
        <v>143</v>
      </c>
      <c r="H676" s="10" t="s">
        <v>712</v>
      </c>
      <c r="I676" s="10" t="s">
        <v>45</v>
      </c>
      <c r="J676" s="12">
        <v>9507</v>
      </c>
      <c r="K676" s="11">
        <v>85432</v>
      </c>
      <c r="L676" s="11">
        <v>8286</v>
      </c>
      <c r="M676" s="14">
        <v>1514</v>
      </c>
      <c r="N676" s="13">
        <v>15419</v>
      </c>
      <c r="O676" s="13">
        <v>638</v>
      </c>
      <c r="P676" s="25">
        <v>19424</v>
      </c>
      <c r="Q676" s="26">
        <v>248573</v>
      </c>
      <c r="R676" s="26">
        <v>468</v>
      </c>
      <c r="S676" s="27" t="s">
        <v>25</v>
      </c>
      <c r="T676" s="28" t="s">
        <v>25</v>
      </c>
      <c r="U676" s="28" t="s">
        <v>25</v>
      </c>
      <c r="V676" s="12">
        <v>30445</v>
      </c>
      <c r="W676" s="11">
        <v>349424</v>
      </c>
      <c r="X676" s="11">
        <v>9392</v>
      </c>
    </row>
    <row r="677" spans="1:24" x14ac:dyDescent="0.35">
      <c r="A677" s="8">
        <v>2020</v>
      </c>
      <c r="B677" s="9">
        <v>10832</v>
      </c>
      <c r="C677" s="10" t="s">
        <v>1111</v>
      </c>
      <c r="D677" s="8" t="s">
        <v>709</v>
      </c>
      <c r="E677" s="10" t="s">
        <v>710</v>
      </c>
      <c r="F677" s="8" t="s">
        <v>711</v>
      </c>
      <c r="G677" s="10" t="s">
        <v>53</v>
      </c>
      <c r="H677" s="10" t="s">
        <v>712</v>
      </c>
      <c r="I677" s="10" t="s">
        <v>85</v>
      </c>
      <c r="J677" s="12">
        <v>8089</v>
      </c>
      <c r="K677" s="11">
        <v>80515</v>
      </c>
      <c r="L677" s="11">
        <v>5821</v>
      </c>
      <c r="M677" s="14">
        <v>5373</v>
      </c>
      <c r="N677" s="13">
        <v>52803</v>
      </c>
      <c r="O677" s="13">
        <v>1321</v>
      </c>
      <c r="P677" s="25">
        <v>10478</v>
      </c>
      <c r="Q677" s="26">
        <v>104372</v>
      </c>
      <c r="R677" s="26">
        <v>70</v>
      </c>
      <c r="S677" s="27">
        <v>0</v>
      </c>
      <c r="T677" s="28">
        <v>0</v>
      </c>
      <c r="U677" s="28">
        <v>0</v>
      </c>
      <c r="V677" s="12">
        <v>23940</v>
      </c>
      <c r="W677" s="11">
        <v>237690</v>
      </c>
      <c r="X677" s="11">
        <v>7212</v>
      </c>
    </row>
    <row r="678" spans="1:24" x14ac:dyDescent="0.35">
      <c r="A678" s="8">
        <v>2020</v>
      </c>
      <c r="B678" s="9">
        <v>10857</v>
      </c>
      <c r="C678" s="10" t="s">
        <v>322</v>
      </c>
      <c r="D678" s="8" t="s">
        <v>709</v>
      </c>
      <c r="E678" s="10" t="s">
        <v>710</v>
      </c>
      <c r="F678" s="8" t="s">
        <v>711</v>
      </c>
      <c r="G678" s="10" t="s">
        <v>118</v>
      </c>
      <c r="H678" s="10" t="s">
        <v>714</v>
      </c>
      <c r="I678" s="10" t="s">
        <v>221</v>
      </c>
      <c r="J678" s="12">
        <v>320986.8</v>
      </c>
      <c r="K678" s="11">
        <v>3071749</v>
      </c>
      <c r="L678" s="11">
        <v>204625</v>
      </c>
      <c r="M678" s="14">
        <v>108221.2</v>
      </c>
      <c r="N678" s="13">
        <v>1207886</v>
      </c>
      <c r="O678" s="13">
        <v>19699</v>
      </c>
      <c r="P678" s="25" t="s">
        <v>25</v>
      </c>
      <c r="Q678" s="26" t="s">
        <v>25</v>
      </c>
      <c r="R678" s="26" t="s">
        <v>25</v>
      </c>
      <c r="S678" s="27" t="s">
        <v>25</v>
      </c>
      <c r="T678" s="28" t="s">
        <v>25</v>
      </c>
      <c r="U678" s="28" t="s">
        <v>25</v>
      </c>
      <c r="V678" s="12">
        <v>429208</v>
      </c>
      <c r="W678" s="11">
        <v>4279635</v>
      </c>
      <c r="X678" s="11">
        <v>224324</v>
      </c>
    </row>
    <row r="679" spans="1:24" x14ac:dyDescent="0.35">
      <c r="A679" s="8">
        <v>2020</v>
      </c>
      <c r="B679" s="9">
        <v>10868</v>
      </c>
      <c r="C679" s="10" t="s">
        <v>323</v>
      </c>
      <c r="D679" s="8" t="s">
        <v>709</v>
      </c>
      <c r="E679" s="10" t="s">
        <v>710</v>
      </c>
      <c r="F679" s="8" t="s">
        <v>711</v>
      </c>
      <c r="G679" s="10" t="s">
        <v>118</v>
      </c>
      <c r="H679" s="10" t="s">
        <v>712</v>
      </c>
      <c r="I679" s="10" t="s">
        <v>223</v>
      </c>
      <c r="J679" s="12">
        <v>29849.1</v>
      </c>
      <c r="K679" s="11">
        <v>266606</v>
      </c>
      <c r="L679" s="11">
        <v>22394</v>
      </c>
      <c r="M679" s="14">
        <v>21979.7</v>
      </c>
      <c r="N679" s="13">
        <v>215819</v>
      </c>
      <c r="O679" s="13">
        <v>4272</v>
      </c>
      <c r="P679" s="25">
        <v>1376.6</v>
      </c>
      <c r="Q679" s="26">
        <v>12656</v>
      </c>
      <c r="R679" s="26">
        <v>1</v>
      </c>
      <c r="S679" s="27" t="s">
        <v>25</v>
      </c>
      <c r="T679" s="28" t="s">
        <v>25</v>
      </c>
      <c r="U679" s="28" t="s">
        <v>25</v>
      </c>
      <c r="V679" s="12">
        <v>53205.4</v>
      </c>
      <c r="W679" s="11">
        <v>495081</v>
      </c>
      <c r="X679" s="11">
        <v>26667</v>
      </c>
    </row>
    <row r="680" spans="1:24" x14ac:dyDescent="0.35">
      <c r="A680" s="8">
        <v>2020</v>
      </c>
      <c r="B680" s="9">
        <v>10879</v>
      </c>
      <c r="C680" s="10" t="s">
        <v>324</v>
      </c>
      <c r="D680" s="8" t="s">
        <v>709</v>
      </c>
      <c r="E680" s="10" t="s">
        <v>710</v>
      </c>
      <c r="F680" s="8" t="s">
        <v>711</v>
      </c>
      <c r="G680" s="10" t="s">
        <v>325</v>
      </c>
      <c r="H680" s="10" t="s">
        <v>712</v>
      </c>
      <c r="I680" s="10" t="s">
        <v>272</v>
      </c>
      <c r="J680" s="12">
        <v>18792</v>
      </c>
      <c r="K680" s="11">
        <v>214545</v>
      </c>
      <c r="L680" s="11">
        <v>21432</v>
      </c>
      <c r="M680" s="14">
        <v>18644</v>
      </c>
      <c r="N680" s="13">
        <v>202249</v>
      </c>
      <c r="O680" s="13">
        <v>2387</v>
      </c>
      <c r="P680" s="25" t="s">
        <v>25</v>
      </c>
      <c r="Q680" s="26" t="s">
        <v>25</v>
      </c>
      <c r="R680" s="26" t="s">
        <v>25</v>
      </c>
      <c r="S680" s="27" t="s">
        <v>25</v>
      </c>
      <c r="T680" s="28" t="s">
        <v>25</v>
      </c>
      <c r="U680" s="28" t="s">
        <v>25</v>
      </c>
      <c r="V680" s="12">
        <v>37436</v>
      </c>
      <c r="W680" s="11">
        <v>416794</v>
      </c>
      <c r="X680" s="11">
        <v>23819</v>
      </c>
    </row>
    <row r="681" spans="1:24" x14ac:dyDescent="0.35">
      <c r="A681" s="8">
        <v>2020</v>
      </c>
      <c r="B681" s="9">
        <v>10906</v>
      </c>
      <c r="C681" s="10" t="s">
        <v>1112</v>
      </c>
      <c r="D681" s="8" t="s">
        <v>709</v>
      </c>
      <c r="E681" s="10" t="s">
        <v>710</v>
      </c>
      <c r="F681" s="8" t="s">
        <v>711</v>
      </c>
      <c r="G681" s="10" t="s">
        <v>567</v>
      </c>
      <c r="H681" s="10" t="s">
        <v>712</v>
      </c>
      <c r="I681" s="10" t="s">
        <v>566</v>
      </c>
      <c r="J681" s="12">
        <v>89335</v>
      </c>
      <c r="K681" s="11">
        <v>850933</v>
      </c>
      <c r="L681" s="11">
        <v>56086</v>
      </c>
      <c r="M681" s="14">
        <v>73359</v>
      </c>
      <c r="N681" s="13">
        <v>708488</v>
      </c>
      <c r="O681" s="13">
        <v>13013</v>
      </c>
      <c r="P681" s="25">
        <v>3062</v>
      </c>
      <c r="Q681" s="26">
        <v>45719</v>
      </c>
      <c r="R681" s="26">
        <v>6</v>
      </c>
      <c r="S681" s="27">
        <v>0</v>
      </c>
      <c r="T681" s="28">
        <v>0</v>
      </c>
      <c r="U681" s="28">
        <v>0</v>
      </c>
      <c r="V681" s="12">
        <v>165756</v>
      </c>
      <c r="W681" s="11">
        <v>1605140</v>
      </c>
      <c r="X681" s="11">
        <v>69105</v>
      </c>
    </row>
    <row r="682" spans="1:24" x14ac:dyDescent="0.35">
      <c r="A682" s="8">
        <v>2020</v>
      </c>
      <c r="B682" s="9">
        <v>10944</v>
      </c>
      <c r="C682" s="10" t="s">
        <v>326</v>
      </c>
      <c r="D682" s="8" t="s">
        <v>709</v>
      </c>
      <c r="E682" s="10" t="s">
        <v>710</v>
      </c>
      <c r="F682" s="8" t="s">
        <v>711</v>
      </c>
      <c r="G682" s="10" t="s">
        <v>74</v>
      </c>
      <c r="H682" s="10" t="s">
        <v>773</v>
      </c>
      <c r="I682" s="10" t="s">
        <v>75</v>
      </c>
      <c r="J682" s="12">
        <v>40594.199999999997</v>
      </c>
      <c r="K682" s="11">
        <v>468532</v>
      </c>
      <c r="L682" s="11">
        <v>27512</v>
      </c>
      <c r="M682" s="14">
        <v>17041.3</v>
      </c>
      <c r="N682" s="13">
        <v>205374</v>
      </c>
      <c r="O682" s="13">
        <v>5512</v>
      </c>
      <c r="P682" s="25">
        <v>15787.9</v>
      </c>
      <c r="Q682" s="26">
        <v>255872</v>
      </c>
      <c r="R682" s="26">
        <v>184</v>
      </c>
      <c r="S682" s="27" t="s">
        <v>25</v>
      </c>
      <c r="T682" s="28" t="s">
        <v>25</v>
      </c>
      <c r="U682" s="28" t="s">
        <v>25</v>
      </c>
      <c r="V682" s="12">
        <v>73423.399999999994</v>
      </c>
      <c r="W682" s="11">
        <v>929778</v>
      </c>
      <c r="X682" s="11">
        <v>33208</v>
      </c>
    </row>
    <row r="683" spans="1:24" x14ac:dyDescent="0.35">
      <c r="A683" s="8">
        <v>2020</v>
      </c>
      <c r="B683" s="9">
        <v>10960</v>
      </c>
      <c r="C683" s="10" t="s">
        <v>1113</v>
      </c>
      <c r="D683" s="8" t="s">
        <v>709</v>
      </c>
      <c r="E683" s="10" t="s">
        <v>710</v>
      </c>
      <c r="F683" s="8" t="s">
        <v>711</v>
      </c>
      <c r="G683" s="10" t="s">
        <v>567</v>
      </c>
      <c r="H683" s="10" t="s">
        <v>712</v>
      </c>
      <c r="I683" s="10" t="s">
        <v>566</v>
      </c>
      <c r="J683" s="12">
        <v>6419</v>
      </c>
      <c r="K683" s="11">
        <v>64068</v>
      </c>
      <c r="L683" s="11">
        <v>4814</v>
      </c>
      <c r="M683" s="14">
        <v>9338</v>
      </c>
      <c r="N683" s="13">
        <v>89659</v>
      </c>
      <c r="O683" s="13">
        <v>1568</v>
      </c>
      <c r="P683" s="25">
        <v>7908</v>
      </c>
      <c r="Q683" s="26">
        <v>134968</v>
      </c>
      <c r="R683" s="26">
        <v>7</v>
      </c>
      <c r="S683" s="27">
        <v>0</v>
      </c>
      <c r="T683" s="28">
        <v>0</v>
      </c>
      <c r="U683" s="28">
        <v>0</v>
      </c>
      <c r="V683" s="12">
        <v>23665</v>
      </c>
      <c r="W683" s="11">
        <v>288695</v>
      </c>
      <c r="X683" s="11">
        <v>6389</v>
      </c>
    </row>
    <row r="684" spans="1:24" x14ac:dyDescent="0.35">
      <c r="A684" s="8">
        <v>2020</v>
      </c>
      <c r="B684" s="9">
        <v>10966</v>
      </c>
      <c r="C684" s="10" t="s">
        <v>1114</v>
      </c>
      <c r="D684" s="8" t="s">
        <v>709</v>
      </c>
      <c r="E684" s="10" t="s">
        <v>710</v>
      </c>
      <c r="F684" s="8" t="s">
        <v>711</v>
      </c>
      <c r="G684" s="10" t="s">
        <v>87</v>
      </c>
      <c r="H684" s="10" t="s">
        <v>712</v>
      </c>
      <c r="I684" s="10" t="s">
        <v>88</v>
      </c>
      <c r="J684" s="12">
        <v>27701.4</v>
      </c>
      <c r="K684" s="11">
        <v>218294</v>
      </c>
      <c r="L684" s="11">
        <v>17152</v>
      </c>
      <c r="M684" s="14">
        <v>15639.5</v>
      </c>
      <c r="N684" s="13">
        <v>130965</v>
      </c>
      <c r="O684" s="13">
        <v>2139</v>
      </c>
      <c r="P684" s="25">
        <v>2496.5</v>
      </c>
      <c r="Q684" s="26">
        <v>26388</v>
      </c>
      <c r="R684" s="26">
        <v>28</v>
      </c>
      <c r="S684" s="27" t="s">
        <v>25</v>
      </c>
      <c r="T684" s="28" t="s">
        <v>25</v>
      </c>
      <c r="U684" s="28" t="s">
        <v>25</v>
      </c>
      <c r="V684" s="12">
        <v>45837.4</v>
      </c>
      <c r="W684" s="11">
        <v>375647</v>
      </c>
      <c r="X684" s="11">
        <v>19319</v>
      </c>
    </row>
    <row r="685" spans="1:24" x14ac:dyDescent="0.35">
      <c r="A685" s="8">
        <v>2020</v>
      </c>
      <c r="B685" s="9">
        <v>10967</v>
      </c>
      <c r="C685" s="10" t="s">
        <v>327</v>
      </c>
      <c r="D685" s="8" t="s">
        <v>709</v>
      </c>
      <c r="E685" s="10" t="s">
        <v>710</v>
      </c>
      <c r="F685" s="8" t="s">
        <v>711</v>
      </c>
      <c r="G685" s="10" t="s">
        <v>114</v>
      </c>
      <c r="H685" s="10" t="s">
        <v>712</v>
      </c>
      <c r="I685" s="10" t="s">
        <v>54</v>
      </c>
      <c r="J685" s="12">
        <v>5362</v>
      </c>
      <c r="K685" s="11">
        <v>53978</v>
      </c>
      <c r="L685" s="11">
        <v>3589</v>
      </c>
      <c r="M685" s="14">
        <v>4101.2</v>
      </c>
      <c r="N685" s="13">
        <v>41709</v>
      </c>
      <c r="O685" s="13">
        <v>805</v>
      </c>
      <c r="P685" s="25">
        <v>8056.9</v>
      </c>
      <c r="Q685" s="26">
        <v>118357</v>
      </c>
      <c r="R685" s="26">
        <v>7</v>
      </c>
      <c r="S685" s="27">
        <v>0</v>
      </c>
      <c r="T685" s="28">
        <v>0</v>
      </c>
      <c r="U685" s="28">
        <v>0</v>
      </c>
      <c r="V685" s="12">
        <v>17520.099999999999</v>
      </c>
      <c r="W685" s="11">
        <v>214044</v>
      </c>
      <c r="X685" s="11">
        <v>4401</v>
      </c>
    </row>
    <row r="686" spans="1:24" x14ac:dyDescent="0.35">
      <c r="A686" s="8">
        <v>2020</v>
      </c>
      <c r="B686" s="9">
        <v>10968</v>
      </c>
      <c r="C686" s="10" t="s">
        <v>1115</v>
      </c>
      <c r="D686" s="8" t="s">
        <v>709</v>
      </c>
      <c r="E686" s="10" t="s">
        <v>710</v>
      </c>
      <c r="F686" s="8" t="s">
        <v>711</v>
      </c>
      <c r="G686" s="10" t="s">
        <v>567</v>
      </c>
      <c r="H686" s="10" t="s">
        <v>712</v>
      </c>
      <c r="I686" s="10" t="s">
        <v>566</v>
      </c>
      <c r="J686" s="12">
        <v>23890</v>
      </c>
      <c r="K686" s="11">
        <v>221951</v>
      </c>
      <c r="L686" s="11">
        <v>17689</v>
      </c>
      <c r="M686" s="14">
        <v>16498</v>
      </c>
      <c r="N686" s="13">
        <v>147088</v>
      </c>
      <c r="O686" s="13">
        <v>4964</v>
      </c>
      <c r="P686" s="25">
        <v>2801</v>
      </c>
      <c r="Q686" s="26">
        <v>34871</v>
      </c>
      <c r="R686" s="26">
        <v>7</v>
      </c>
      <c r="S686" s="27">
        <v>0</v>
      </c>
      <c r="T686" s="28">
        <v>0</v>
      </c>
      <c r="U686" s="28">
        <v>0</v>
      </c>
      <c r="V686" s="12">
        <v>43189</v>
      </c>
      <c r="W686" s="11">
        <v>403910</v>
      </c>
      <c r="X686" s="11">
        <v>22660</v>
      </c>
    </row>
    <row r="687" spans="1:24" x14ac:dyDescent="0.35">
      <c r="A687" s="8">
        <v>2020</v>
      </c>
      <c r="B687" s="9">
        <v>11011</v>
      </c>
      <c r="C687" s="10" t="s">
        <v>1116</v>
      </c>
      <c r="D687" s="8" t="s">
        <v>709</v>
      </c>
      <c r="E687" s="10" t="s">
        <v>710</v>
      </c>
      <c r="F687" s="8" t="s">
        <v>711</v>
      </c>
      <c r="G687" s="10" t="s">
        <v>79</v>
      </c>
      <c r="H687" s="10" t="s">
        <v>714</v>
      </c>
      <c r="I687" s="10" t="s">
        <v>45</v>
      </c>
      <c r="J687" s="12">
        <v>21250</v>
      </c>
      <c r="K687" s="11">
        <v>188110</v>
      </c>
      <c r="L687" s="11">
        <v>16310</v>
      </c>
      <c r="M687" s="14">
        <v>4091</v>
      </c>
      <c r="N687" s="13">
        <v>38382</v>
      </c>
      <c r="O687" s="13">
        <v>1080</v>
      </c>
      <c r="P687" s="25">
        <v>840</v>
      </c>
      <c r="Q687" s="26">
        <v>11407</v>
      </c>
      <c r="R687" s="26">
        <v>7</v>
      </c>
      <c r="S687" s="27" t="s">
        <v>25</v>
      </c>
      <c r="T687" s="28" t="s">
        <v>25</v>
      </c>
      <c r="U687" s="28" t="s">
        <v>25</v>
      </c>
      <c r="V687" s="12">
        <v>26181</v>
      </c>
      <c r="W687" s="11">
        <v>237899</v>
      </c>
      <c r="X687" s="11">
        <v>17397</v>
      </c>
    </row>
    <row r="688" spans="1:24" x14ac:dyDescent="0.35">
      <c r="A688" s="8">
        <v>2020</v>
      </c>
      <c r="B688" s="9">
        <v>11014</v>
      </c>
      <c r="C688" s="10" t="s">
        <v>1117</v>
      </c>
      <c r="D688" s="8" t="s">
        <v>709</v>
      </c>
      <c r="E688" s="10" t="s">
        <v>710</v>
      </c>
      <c r="F688" s="8" t="s">
        <v>711</v>
      </c>
      <c r="G688" s="10" t="s">
        <v>59</v>
      </c>
      <c r="H688" s="10" t="s">
        <v>714</v>
      </c>
      <c r="I688" s="10" t="s">
        <v>60</v>
      </c>
      <c r="J688" s="12">
        <v>3677</v>
      </c>
      <c r="K688" s="11">
        <v>26373</v>
      </c>
      <c r="L688" s="11">
        <v>3799</v>
      </c>
      <c r="M688" s="14">
        <v>4425</v>
      </c>
      <c r="N688" s="13">
        <v>70840</v>
      </c>
      <c r="O688" s="13">
        <v>427</v>
      </c>
      <c r="P688" s="25">
        <v>22267</v>
      </c>
      <c r="Q688" s="26">
        <v>186910</v>
      </c>
      <c r="R688" s="26">
        <v>5148</v>
      </c>
      <c r="S688" s="27" t="s">
        <v>25</v>
      </c>
      <c r="T688" s="28" t="s">
        <v>25</v>
      </c>
      <c r="U688" s="28" t="s">
        <v>25</v>
      </c>
      <c r="V688" s="12">
        <v>30369</v>
      </c>
      <c r="W688" s="11">
        <v>284123</v>
      </c>
      <c r="X688" s="11">
        <v>9374</v>
      </c>
    </row>
    <row r="689" spans="1:24" x14ac:dyDescent="0.35">
      <c r="A689" s="8">
        <v>2020</v>
      </c>
      <c r="B689" s="9">
        <v>11018</v>
      </c>
      <c r="C689" s="10" t="s">
        <v>328</v>
      </c>
      <c r="D689" s="8" t="s">
        <v>709</v>
      </c>
      <c r="E689" s="10" t="s">
        <v>710</v>
      </c>
      <c r="F689" s="8" t="s">
        <v>711</v>
      </c>
      <c r="G689" s="10" t="s">
        <v>114</v>
      </c>
      <c r="H689" s="10" t="s">
        <v>712</v>
      </c>
      <c r="I689" s="10" t="s">
        <v>54</v>
      </c>
      <c r="J689" s="12">
        <v>125672.2</v>
      </c>
      <c r="K689" s="11">
        <v>1284674</v>
      </c>
      <c r="L689" s="11">
        <v>126411</v>
      </c>
      <c r="M689" s="14">
        <v>107708.6</v>
      </c>
      <c r="N689" s="13">
        <v>1367406</v>
      </c>
      <c r="O689" s="13">
        <v>17197</v>
      </c>
      <c r="P689" s="25">
        <v>29497.3</v>
      </c>
      <c r="Q689" s="26">
        <v>433625</v>
      </c>
      <c r="R689" s="26">
        <v>180</v>
      </c>
      <c r="S689" s="27">
        <v>0</v>
      </c>
      <c r="T689" s="28">
        <v>0</v>
      </c>
      <c r="U689" s="28">
        <v>0</v>
      </c>
      <c r="V689" s="12">
        <v>262878.09999999998</v>
      </c>
      <c r="W689" s="11">
        <v>3085705</v>
      </c>
      <c r="X689" s="11">
        <v>143788</v>
      </c>
    </row>
    <row r="690" spans="1:24" x14ac:dyDescent="0.35">
      <c r="A690" s="8">
        <v>2020</v>
      </c>
      <c r="B690" s="9">
        <v>11053</v>
      </c>
      <c r="C690" s="10" t="s">
        <v>1118</v>
      </c>
      <c r="D690" s="8" t="s">
        <v>709</v>
      </c>
      <c r="E690" s="10" t="s">
        <v>710</v>
      </c>
      <c r="F690" s="8" t="s">
        <v>711</v>
      </c>
      <c r="G690" s="10" t="s">
        <v>40</v>
      </c>
      <c r="H690" s="10" t="s">
        <v>714</v>
      </c>
      <c r="I690" s="10" t="s">
        <v>36</v>
      </c>
      <c r="J690" s="12">
        <v>35756</v>
      </c>
      <c r="K690" s="11">
        <v>302637</v>
      </c>
      <c r="L690" s="11">
        <v>27026</v>
      </c>
      <c r="M690" s="14">
        <v>5596</v>
      </c>
      <c r="N690" s="13">
        <v>45830</v>
      </c>
      <c r="O690" s="13">
        <v>3826</v>
      </c>
      <c r="P690" s="25">
        <v>12197</v>
      </c>
      <c r="Q690" s="26">
        <v>150926</v>
      </c>
      <c r="R690" s="26">
        <v>177</v>
      </c>
      <c r="S690" s="27" t="s">
        <v>25</v>
      </c>
      <c r="T690" s="28" t="s">
        <v>25</v>
      </c>
      <c r="U690" s="28" t="s">
        <v>25</v>
      </c>
      <c r="V690" s="12">
        <v>53549</v>
      </c>
      <c r="W690" s="11">
        <v>499393</v>
      </c>
      <c r="X690" s="11">
        <v>31029</v>
      </c>
    </row>
    <row r="691" spans="1:24" x14ac:dyDescent="0.35">
      <c r="A691" s="8">
        <v>2020</v>
      </c>
      <c r="B691" s="9">
        <v>11085</v>
      </c>
      <c r="C691" s="10" t="s">
        <v>1119</v>
      </c>
      <c r="D691" s="8" t="s">
        <v>709</v>
      </c>
      <c r="E691" s="10" t="s">
        <v>710</v>
      </c>
      <c r="F691" s="8" t="s">
        <v>711</v>
      </c>
      <c r="G691" s="10" t="s">
        <v>139</v>
      </c>
      <c r="H691" s="10" t="s">
        <v>712</v>
      </c>
      <c r="I691" s="10" t="s">
        <v>95</v>
      </c>
      <c r="J691" s="12">
        <v>8391.2000000000007</v>
      </c>
      <c r="K691" s="11">
        <v>66560</v>
      </c>
      <c r="L691" s="11">
        <v>6685</v>
      </c>
      <c r="M691" s="14">
        <v>4444.1000000000004</v>
      </c>
      <c r="N691" s="13">
        <v>32802</v>
      </c>
      <c r="O691" s="13">
        <v>769</v>
      </c>
      <c r="P691" s="25">
        <v>16475.2</v>
      </c>
      <c r="Q691" s="26">
        <v>132530</v>
      </c>
      <c r="R691" s="26">
        <v>42</v>
      </c>
      <c r="S691" s="27" t="s">
        <v>25</v>
      </c>
      <c r="T691" s="28" t="s">
        <v>25</v>
      </c>
      <c r="U691" s="28" t="s">
        <v>25</v>
      </c>
      <c r="V691" s="12">
        <v>29310.5</v>
      </c>
      <c r="W691" s="11">
        <v>231892</v>
      </c>
      <c r="X691" s="11">
        <v>7496</v>
      </c>
    </row>
    <row r="692" spans="1:24" x14ac:dyDescent="0.35">
      <c r="A692" s="8">
        <v>2020</v>
      </c>
      <c r="B692" s="9">
        <v>11118</v>
      </c>
      <c r="C692" s="10" t="s">
        <v>1120</v>
      </c>
      <c r="D692" s="8" t="s">
        <v>709</v>
      </c>
      <c r="E692" s="10" t="s">
        <v>710</v>
      </c>
      <c r="F692" s="8" t="s">
        <v>711</v>
      </c>
      <c r="G692" s="10" t="s">
        <v>24</v>
      </c>
      <c r="H692" s="10" t="s">
        <v>722</v>
      </c>
      <c r="I692" s="10" t="s">
        <v>88</v>
      </c>
      <c r="J692" s="12">
        <v>8775.7999999999993</v>
      </c>
      <c r="K692" s="11">
        <v>70476</v>
      </c>
      <c r="L692" s="11">
        <v>4895</v>
      </c>
      <c r="M692" s="14">
        <v>2613.3000000000002</v>
      </c>
      <c r="N692" s="13">
        <v>18573</v>
      </c>
      <c r="O692" s="13">
        <v>1262</v>
      </c>
      <c r="P692" s="25">
        <v>8280.2999999999993</v>
      </c>
      <c r="Q692" s="26">
        <v>119126</v>
      </c>
      <c r="R692" s="26">
        <v>8</v>
      </c>
      <c r="S692" s="27">
        <v>0</v>
      </c>
      <c r="T692" s="28">
        <v>0</v>
      </c>
      <c r="U692" s="28">
        <v>0</v>
      </c>
      <c r="V692" s="12">
        <v>19669.400000000001</v>
      </c>
      <c r="W692" s="11">
        <v>208175</v>
      </c>
      <c r="X692" s="11">
        <v>6165</v>
      </c>
    </row>
    <row r="693" spans="1:24" x14ac:dyDescent="0.35">
      <c r="A693" s="8">
        <v>2020</v>
      </c>
      <c r="B693" s="9">
        <v>11124</v>
      </c>
      <c r="C693" s="10" t="s">
        <v>329</v>
      </c>
      <c r="D693" s="8" t="s">
        <v>709</v>
      </c>
      <c r="E693" s="10" t="s">
        <v>710</v>
      </c>
      <c r="F693" s="8" t="s">
        <v>711</v>
      </c>
      <c r="G693" s="10" t="s">
        <v>32</v>
      </c>
      <c r="H693" s="10" t="s">
        <v>712</v>
      </c>
      <c r="I693" s="10" t="s">
        <v>33</v>
      </c>
      <c r="J693" s="12">
        <v>32901.5</v>
      </c>
      <c r="K693" s="11">
        <v>169283</v>
      </c>
      <c r="L693" s="11">
        <v>22831</v>
      </c>
      <c r="M693" s="14">
        <v>27051.599999999999</v>
      </c>
      <c r="N693" s="13">
        <v>154134</v>
      </c>
      <c r="O693" s="13">
        <v>2154</v>
      </c>
      <c r="P693" s="25">
        <v>14548.9</v>
      </c>
      <c r="Q693" s="26">
        <v>106174</v>
      </c>
      <c r="R693" s="26">
        <v>23</v>
      </c>
      <c r="S693" s="27" t="s">
        <v>25</v>
      </c>
      <c r="T693" s="28" t="s">
        <v>25</v>
      </c>
      <c r="U693" s="28" t="s">
        <v>25</v>
      </c>
      <c r="V693" s="12">
        <v>74502</v>
      </c>
      <c r="W693" s="11">
        <v>429591</v>
      </c>
      <c r="X693" s="11">
        <v>25008</v>
      </c>
    </row>
    <row r="694" spans="1:24" x14ac:dyDescent="0.35">
      <c r="A694" s="8">
        <v>2020</v>
      </c>
      <c r="B694" s="9">
        <v>11125</v>
      </c>
      <c r="C694" s="10" t="s">
        <v>1121</v>
      </c>
      <c r="D694" s="8" t="s">
        <v>709</v>
      </c>
      <c r="E694" s="10" t="s">
        <v>710</v>
      </c>
      <c r="F694" s="8" t="s">
        <v>711</v>
      </c>
      <c r="G694" s="10" t="s">
        <v>66</v>
      </c>
      <c r="H694" s="10" t="s">
        <v>712</v>
      </c>
      <c r="I694" s="10" t="s">
        <v>36</v>
      </c>
      <c r="J694" s="12">
        <v>1472.3</v>
      </c>
      <c r="K694" s="11">
        <v>11810</v>
      </c>
      <c r="L694" s="11">
        <v>1482</v>
      </c>
      <c r="M694" s="14">
        <v>1636</v>
      </c>
      <c r="N694" s="13">
        <v>15021</v>
      </c>
      <c r="O694" s="13">
        <v>287</v>
      </c>
      <c r="P694" s="25">
        <v>0</v>
      </c>
      <c r="Q694" s="26">
        <v>0</v>
      </c>
      <c r="R694" s="26">
        <v>0</v>
      </c>
      <c r="S694" s="27">
        <v>0</v>
      </c>
      <c r="T694" s="28">
        <v>0</v>
      </c>
      <c r="U694" s="28">
        <v>0</v>
      </c>
      <c r="V694" s="12">
        <v>3108.3</v>
      </c>
      <c r="W694" s="11">
        <v>26831</v>
      </c>
      <c r="X694" s="11">
        <v>1769</v>
      </c>
    </row>
    <row r="695" spans="1:24" x14ac:dyDescent="0.35">
      <c r="A695" s="8">
        <v>2020</v>
      </c>
      <c r="B695" s="9">
        <v>11135</v>
      </c>
      <c r="C695" s="10" t="s">
        <v>330</v>
      </c>
      <c r="D695" s="8" t="s">
        <v>709</v>
      </c>
      <c r="E695" s="10" t="s">
        <v>710</v>
      </c>
      <c r="F695" s="8" t="s">
        <v>711</v>
      </c>
      <c r="G695" s="10" t="s">
        <v>325</v>
      </c>
      <c r="H695" s="10" t="s">
        <v>712</v>
      </c>
      <c r="I695" s="10" t="s">
        <v>272</v>
      </c>
      <c r="J695" s="12">
        <v>11147.4</v>
      </c>
      <c r="K695" s="11">
        <v>106654</v>
      </c>
      <c r="L695" s="11">
        <v>17421</v>
      </c>
      <c r="M695" s="14">
        <v>16738.099999999999</v>
      </c>
      <c r="N695" s="13">
        <v>187182</v>
      </c>
      <c r="O695" s="13">
        <v>2318</v>
      </c>
      <c r="P695" s="25">
        <v>6633.8</v>
      </c>
      <c r="Q695" s="26">
        <v>97030</v>
      </c>
      <c r="R695" s="26">
        <v>7</v>
      </c>
      <c r="S695" s="27">
        <v>0</v>
      </c>
      <c r="T695" s="28">
        <v>0</v>
      </c>
      <c r="U695" s="28">
        <v>0</v>
      </c>
      <c r="V695" s="12">
        <v>34519.300000000003</v>
      </c>
      <c r="W695" s="11">
        <v>390866</v>
      </c>
      <c r="X695" s="11">
        <v>19746</v>
      </c>
    </row>
    <row r="696" spans="1:24" x14ac:dyDescent="0.35">
      <c r="A696" s="8">
        <v>2020</v>
      </c>
      <c r="B696" s="9">
        <v>11142</v>
      </c>
      <c r="C696" s="10" t="s">
        <v>1122</v>
      </c>
      <c r="D696" s="8" t="s">
        <v>709</v>
      </c>
      <c r="E696" s="10" t="s">
        <v>710</v>
      </c>
      <c r="F696" s="8" t="s">
        <v>711</v>
      </c>
      <c r="G696" s="10" t="s">
        <v>257</v>
      </c>
      <c r="H696" s="10" t="s">
        <v>712</v>
      </c>
      <c r="I696" s="10" t="s">
        <v>36</v>
      </c>
      <c r="J696" s="12">
        <v>10693</v>
      </c>
      <c r="K696" s="11">
        <v>92399</v>
      </c>
      <c r="L696" s="11">
        <v>11092</v>
      </c>
      <c r="M696" s="14">
        <v>6810</v>
      </c>
      <c r="N696" s="13">
        <v>69942</v>
      </c>
      <c r="O696" s="13">
        <v>1470</v>
      </c>
      <c r="P696" s="25">
        <v>17867</v>
      </c>
      <c r="Q696" s="26">
        <v>236184</v>
      </c>
      <c r="R696" s="26">
        <v>60</v>
      </c>
      <c r="S696" s="27" t="s">
        <v>25</v>
      </c>
      <c r="T696" s="28" t="s">
        <v>25</v>
      </c>
      <c r="U696" s="28" t="s">
        <v>25</v>
      </c>
      <c r="V696" s="12">
        <v>35370</v>
      </c>
      <c r="W696" s="11">
        <v>398525</v>
      </c>
      <c r="X696" s="11">
        <v>12622</v>
      </c>
    </row>
    <row r="697" spans="1:24" x14ac:dyDescent="0.35">
      <c r="A697" s="8">
        <v>2020</v>
      </c>
      <c r="B697" s="9">
        <v>11171</v>
      </c>
      <c r="C697" s="10" t="s">
        <v>331</v>
      </c>
      <c r="D697" s="8" t="s">
        <v>709</v>
      </c>
      <c r="E697" s="10" t="s">
        <v>710</v>
      </c>
      <c r="F697" s="8" t="s">
        <v>711</v>
      </c>
      <c r="G697" s="10" t="s">
        <v>122</v>
      </c>
      <c r="H697" s="10" t="s">
        <v>15</v>
      </c>
      <c r="I697" s="10" t="s">
        <v>123</v>
      </c>
      <c r="J697" s="12">
        <v>2030340.8</v>
      </c>
      <c r="K697" s="11">
        <v>9567712</v>
      </c>
      <c r="L697" s="11">
        <v>1020864</v>
      </c>
      <c r="M697" s="14">
        <v>1550048.2</v>
      </c>
      <c r="N697" s="13">
        <v>8238432</v>
      </c>
      <c r="O697" s="13">
        <v>121254</v>
      </c>
      <c r="P697" s="25" t="s">
        <v>25</v>
      </c>
      <c r="Q697" s="26" t="s">
        <v>25</v>
      </c>
      <c r="R697" s="26" t="s">
        <v>25</v>
      </c>
      <c r="S697" s="27">
        <v>39088.1</v>
      </c>
      <c r="T697" s="28">
        <v>274255</v>
      </c>
      <c r="U697" s="28">
        <v>1</v>
      </c>
      <c r="V697" s="12">
        <v>3619477.1</v>
      </c>
      <c r="W697" s="11">
        <v>18080399</v>
      </c>
      <c r="X697" s="11">
        <v>1142119</v>
      </c>
    </row>
    <row r="698" spans="1:24" x14ac:dyDescent="0.35">
      <c r="A698" s="8">
        <v>2020</v>
      </c>
      <c r="B698" s="9">
        <v>11171</v>
      </c>
      <c r="C698" s="10" t="s">
        <v>331</v>
      </c>
      <c r="D698" s="8" t="s">
        <v>751</v>
      </c>
      <c r="E698" s="10" t="s">
        <v>752</v>
      </c>
      <c r="F698" s="8" t="s">
        <v>711</v>
      </c>
      <c r="G698" s="10" t="s">
        <v>122</v>
      </c>
      <c r="H698" s="10" t="s">
        <v>15</v>
      </c>
      <c r="I698" s="10" t="s">
        <v>123</v>
      </c>
      <c r="J698" s="12">
        <v>10.3</v>
      </c>
      <c r="K698" s="11">
        <v>103</v>
      </c>
      <c r="L698" s="11">
        <v>8</v>
      </c>
      <c r="M698" s="14">
        <v>29549.7</v>
      </c>
      <c r="N698" s="13">
        <v>499976</v>
      </c>
      <c r="O698" s="13">
        <v>394</v>
      </c>
      <c r="P698" s="25" t="s">
        <v>25</v>
      </c>
      <c r="Q698" s="26" t="s">
        <v>25</v>
      </c>
      <c r="R698" s="26" t="s">
        <v>25</v>
      </c>
      <c r="S698" s="27" t="s">
        <v>25</v>
      </c>
      <c r="T698" s="28" t="s">
        <v>25</v>
      </c>
      <c r="U698" s="28" t="s">
        <v>25</v>
      </c>
      <c r="V698" s="12">
        <v>29560</v>
      </c>
      <c r="W698" s="11">
        <v>500079</v>
      </c>
      <c r="X698" s="11">
        <v>402</v>
      </c>
    </row>
    <row r="699" spans="1:24" x14ac:dyDescent="0.35">
      <c r="A699" s="8">
        <v>2020</v>
      </c>
      <c r="B699" s="9">
        <v>11187</v>
      </c>
      <c r="C699" s="10" t="s">
        <v>333</v>
      </c>
      <c r="D699" s="8" t="s">
        <v>709</v>
      </c>
      <c r="E699" s="10" t="s">
        <v>710</v>
      </c>
      <c r="F699" s="8" t="s">
        <v>711</v>
      </c>
      <c r="G699" s="10" t="s">
        <v>157</v>
      </c>
      <c r="H699" s="10" t="s">
        <v>712</v>
      </c>
      <c r="I699" s="10" t="s">
        <v>158</v>
      </c>
      <c r="J699" s="12">
        <v>34950.699999999997</v>
      </c>
      <c r="K699" s="11">
        <v>340863</v>
      </c>
      <c r="L699" s="11">
        <v>39186</v>
      </c>
      <c r="M699" s="14">
        <v>29075.7</v>
      </c>
      <c r="N699" s="13">
        <v>342233</v>
      </c>
      <c r="O699" s="13">
        <v>2848</v>
      </c>
      <c r="P699" s="25">
        <v>8911.7000000000007</v>
      </c>
      <c r="Q699" s="26">
        <v>125037</v>
      </c>
      <c r="R699" s="26">
        <v>13</v>
      </c>
      <c r="S699" s="27" t="s">
        <v>25</v>
      </c>
      <c r="T699" s="28" t="s">
        <v>25</v>
      </c>
      <c r="U699" s="28" t="s">
        <v>25</v>
      </c>
      <c r="V699" s="12">
        <v>72938.100000000006</v>
      </c>
      <c r="W699" s="11">
        <v>808133</v>
      </c>
      <c r="X699" s="11">
        <v>42047</v>
      </c>
    </row>
    <row r="700" spans="1:24" x14ac:dyDescent="0.35">
      <c r="A700" s="8">
        <v>2020</v>
      </c>
      <c r="B700" s="9">
        <v>11200</v>
      </c>
      <c r="C700" s="10" t="s">
        <v>1123</v>
      </c>
      <c r="D700" s="8" t="s">
        <v>709</v>
      </c>
      <c r="E700" s="10" t="s">
        <v>710</v>
      </c>
      <c r="F700" s="8" t="s">
        <v>711</v>
      </c>
      <c r="G700" s="10" t="s">
        <v>143</v>
      </c>
      <c r="H700" s="10" t="s">
        <v>714</v>
      </c>
      <c r="I700" s="10" t="s">
        <v>45</v>
      </c>
      <c r="J700" s="12">
        <v>29431.200000000001</v>
      </c>
      <c r="K700" s="11">
        <v>215100</v>
      </c>
      <c r="L700" s="11">
        <v>14937</v>
      </c>
      <c r="M700" s="14">
        <v>4981.1000000000004</v>
      </c>
      <c r="N700" s="13">
        <v>39790</v>
      </c>
      <c r="O700" s="13">
        <v>1571</v>
      </c>
      <c r="P700" s="25">
        <v>3728.3</v>
      </c>
      <c r="Q700" s="26">
        <v>64121</v>
      </c>
      <c r="R700" s="26">
        <v>13</v>
      </c>
      <c r="S700" s="27" t="s">
        <v>25</v>
      </c>
      <c r="T700" s="28" t="s">
        <v>25</v>
      </c>
      <c r="U700" s="28" t="s">
        <v>25</v>
      </c>
      <c r="V700" s="12">
        <v>38140.6</v>
      </c>
      <c r="W700" s="11">
        <v>319011</v>
      </c>
      <c r="X700" s="11">
        <v>16521</v>
      </c>
    </row>
    <row r="701" spans="1:24" x14ac:dyDescent="0.35">
      <c r="A701" s="8">
        <v>2020</v>
      </c>
      <c r="B701" s="9">
        <v>11204</v>
      </c>
      <c r="C701" s="10" t="s">
        <v>1124</v>
      </c>
      <c r="D701" s="8" t="s">
        <v>709</v>
      </c>
      <c r="E701" s="10" t="s">
        <v>710</v>
      </c>
      <c r="F701" s="8" t="s">
        <v>711</v>
      </c>
      <c r="G701" s="10" t="s">
        <v>129</v>
      </c>
      <c r="H701" s="10" t="s">
        <v>712</v>
      </c>
      <c r="I701" s="10" t="s">
        <v>477</v>
      </c>
      <c r="J701" s="12">
        <v>7430.2</v>
      </c>
      <c r="K701" s="11">
        <v>58948</v>
      </c>
      <c r="L701" s="11">
        <v>8030</v>
      </c>
      <c r="M701" s="14">
        <v>7024.6</v>
      </c>
      <c r="N701" s="13">
        <v>56052</v>
      </c>
      <c r="O701" s="13">
        <v>853</v>
      </c>
      <c r="P701" s="25">
        <v>24457.8</v>
      </c>
      <c r="Q701" s="26">
        <v>424291</v>
      </c>
      <c r="R701" s="26">
        <v>1</v>
      </c>
      <c r="S701" s="27">
        <v>0</v>
      </c>
      <c r="T701" s="28">
        <v>0</v>
      </c>
      <c r="U701" s="28">
        <v>0</v>
      </c>
      <c r="V701" s="12">
        <v>38912.6</v>
      </c>
      <c r="W701" s="11">
        <v>539291</v>
      </c>
      <c r="X701" s="11">
        <v>8884</v>
      </c>
    </row>
    <row r="702" spans="1:24" x14ac:dyDescent="0.35">
      <c r="A702" s="8">
        <v>2020</v>
      </c>
      <c r="B702" s="9">
        <v>11208</v>
      </c>
      <c r="C702" s="10" t="s">
        <v>335</v>
      </c>
      <c r="D702" s="8" t="s">
        <v>709</v>
      </c>
      <c r="E702" s="10" t="s">
        <v>710</v>
      </c>
      <c r="F702" s="8" t="s">
        <v>711</v>
      </c>
      <c r="G702" s="10" t="s">
        <v>32</v>
      </c>
      <c r="H702" s="10" t="s">
        <v>712</v>
      </c>
      <c r="I702" s="10" t="s">
        <v>103</v>
      </c>
      <c r="J702" s="12">
        <v>1771318.1</v>
      </c>
      <c r="K702" s="11">
        <v>8584348</v>
      </c>
      <c r="L702" s="11">
        <v>1354678</v>
      </c>
      <c r="M702" s="14">
        <v>2088712.8</v>
      </c>
      <c r="N702" s="13">
        <v>11108236</v>
      </c>
      <c r="O702" s="13">
        <v>88956</v>
      </c>
      <c r="P702" s="25">
        <v>205220.3</v>
      </c>
      <c r="Q702" s="26">
        <v>1150178</v>
      </c>
      <c r="R702" s="26">
        <v>9271</v>
      </c>
      <c r="S702" s="27">
        <v>21087.1</v>
      </c>
      <c r="T702" s="28">
        <v>117627</v>
      </c>
      <c r="U702" s="28">
        <v>2</v>
      </c>
      <c r="V702" s="12">
        <v>4086338.3</v>
      </c>
      <c r="W702" s="11">
        <v>20960389</v>
      </c>
      <c r="X702" s="11">
        <v>1452907</v>
      </c>
    </row>
    <row r="703" spans="1:24" x14ac:dyDescent="0.35">
      <c r="A703" s="8">
        <v>2020</v>
      </c>
      <c r="B703" s="9">
        <v>11222</v>
      </c>
      <c r="C703" s="10" t="s">
        <v>1125</v>
      </c>
      <c r="D703" s="8" t="s">
        <v>709</v>
      </c>
      <c r="E703" s="10" t="s">
        <v>710</v>
      </c>
      <c r="F703" s="8" t="s">
        <v>711</v>
      </c>
      <c r="G703" s="10" t="s">
        <v>567</v>
      </c>
      <c r="H703" s="10" t="s">
        <v>712</v>
      </c>
      <c r="I703" s="10" t="s">
        <v>566</v>
      </c>
      <c r="J703" s="12">
        <v>16435</v>
      </c>
      <c r="K703" s="11">
        <v>161837</v>
      </c>
      <c r="L703" s="11">
        <v>11077</v>
      </c>
      <c r="M703" s="14">
        <v>14983</v>
      </c>
      <c r="N703" s="13">
        <v>153850</v>
      </c>
      <c r="O703" s="13">
        <v>1804</v>
      </c>
      <c r="P703" s="25">
        <v>13357</v>
      </c>
      <c r="Q703" s="26">
        <v>237599</v>
      </c>
      <c r="R703" s="26">
        <v>10</v>
      </c>
      <c r="S703" s="27">
        <v>0</v>
      </c>
      <c r="T703" s="28">
        <v>0</v>
      </c>
      <c r="U703" s="28">
        <v>0</v>
      </c>
      <c r="V703" s="12">
        <v>44775</v>
      </c>
      <c r="W703" s="11">
        <v>553286</v>
      </c>
      <c r="X703" s="11">
        <v>12891</v>
      </c>
    </row>
    <row r="704" spans="1:24" x14ac:dyDescent="0.35">
      <c r="A704" s="8">
        <v>2020</v>
      </c>
      <c r="B704" s="9">
        <v>11241</v>
      </c>
      <c r="C704" s="10" t="s">
        <v>337</v>
      </c>
      <c r="D704" s="8" t="s">
        <v>709</v>
      </c>
      <c r="E704" s="10" t="s">
        <v>710</v>
      </c>
      <c r="F704" s="8" t="s">
        <v>711</v>
      </c>
      <c r="G704" s="10" t="s">
        <v>338</v>
      </c>
      <c r="H704" s="10" t="s">
        <v>722</v>
      </c>
      <c r="I704" s="10" t="s">
        <v>36</v>
      </c>
      <c r="J704" s="12">
        <v>1260496.3</v>
      </c>
      <c r="K704" s="11">
        <v>13771171</v>
      </c>
      <c r="L704" s="11">
        <v>946440</v>
      </c>
      <c r="M704" s="14">
        <v>948395.4</v>
      </c>
      <c r="N704" s="13">
        <v>11244437</v>
      </c>
      <c r="O704" s="13">
        <v>140927</v>
      </c>
      <c r="P704" s="25">
        <v>1306968.6000000001</v>
      </c>
      <c r="Q704" s="26">
        <v>28880742</v>
      </c>
      <c r="R704" s="26">
        <v>10882</v>
      </c>
      <c r="S704" s="27" t="s">
        <v>25</v>
      </c>
      <c r="T704" s="28" t="s">
        <v>25</v>
      </c>
      <c r="U704" s="28" t="s">
        <v>25</v>
      </c>
      <c r="V704" s="12">
        <v>3515860.3</v>
      </c>
      <c r="W704" s="11">
        <v>53896350</v>
      </c>
      <c r="X704" s="11">
        <v>1098249</v>
      </c>
    </row>
    <row r="705" spans="1:24" x14ac:dyDescent="0.35">
      <c r="A705" s="8">
        <v>2020</v>
      </c>
      <c r="B705" s="9">
        <v>11247</v>
      </c>
      <c r="C705" s="10" t="s">
        <v>1126</v>
      </c>
      <c r="D705" s="8" t="s">
        <v>709</v>
      </c>
      <c r="E705" s="10" t="s">
        <v>710</v>
      </c>
      <c r="F705" s="8" t="s">
        <v>711</v>
      </c>
      <c r="G705" s="10" t="s">
        <v>152</v>
      </c>
      <c r="H705" s="10" t="s">
        <v>712</v>
      </c>
      <c r="I705" s="10" t="s">
        <v>566</v>
      </c>
      <c r="J705" s="12">
        <v>2948</v>
      </c>
      <c r="K705" s="11">
        <v>30031</v>
      </c>
      <c r="L705" s="11">
        <v>2472</v>
      </c>
      <c r="M705" s="14">
        <v>4846</v>
      </c>
      <c r="N705" s="13">
        <v>47061</v>
      </c>
      <c r="O705" s="13">
        <v>957</v>
      </c>
      <c r="P705" s="25">
        <v>2515</v>
      </c>
      <c r="Q705" s="26">
        <v>43481</v>
      </c>
      <c r="R705" s="26">
        <v>3</v>
      </c>
      <c r="S705" s="27">
        <v>0</v>
      </c>
      <c r="T705" s="28">
        <v>0</v>
      </c>
      <c r="U705" s="28">
        <v>0</v>
      </c>
      <c r="V705" s="12">
        <v>10309</v>
      </c>
      <c r="W705" s="11">
        <v>120573</v>
      </c>
      <c r="X705" s="11">
        <v>3432</v>
      </c>
    </row>
    <row r="706" spans="1:24" x14ac:dyDescent="0.35">
      <c r="A706" s="8">
        <v>2020</v>
      </c>
      <c r="B706" s="9">
        <v>11249</v>
      </c>
      <c r="C706" s="10" t="s">
        <v>339</v>
      </c>
      <c r="D706" s="8" t="s">
        <v>709</v>
      </c>
      <c r="E706" s="10" t="s">
        <v>710</v>
      </c>
      <c r="F706" s="8" t="s">
        <v>711</v>
      </c>
      <c r="G706" s="10" t="s">
        <v>79</v>
      </c>
      <c r="H706" s="10" t="s">
        <v>722</v>
      </c>
      <c r="I706" s="10" t="s">
        <v>309</v>
      </c>
      <c r="J706" s="12">
        <v>465439.7</v>
      </c>
      <c r="K706" s="11">
        <v>4122473</v>
      </c>
      <c r="L706" s="11">
        <v>371300</v>
      </c>
      <c r="M706" s="14">
        <v>462438.2</v>
      </c>
      <c r="N706" s="13">
        <v>4526191</v>
      </c>
      <c r="O706" s="13">
        <v>49995</v>
      </c>
      <c r="P706" s="25">
        <v>166121.79999999999</v>
      </c>
      <c r="Q706" s="26">
        <v>2359385</v>
      </c>
      <c r="R706" s="26">
        <v>547</v>
      </c>
      <c r="S706" s="27" t="s">
        <v>25</v>
      </c>
      <c r="T706" s="28" t="s">
        <v>25</v>
      </c>
      <c r="U706" s="28" t="s">
        <v>25</v>
      </c>
      <c r="V706" s="12">
        <v>1093999.7</v>
      </c>
      <c r="W706" s="11">
        <v>11008049</v>
      </c>
      <c r="X706" s="11">
        <v>421842</v>
      </c>
    </row>
    <row r="707" spans="1:24" x14ac:dyDescent="0.35">
      <c r="A707" s="8">
        <v>2020</v>
      </c>
      <c r="B707" s="9">
        <v>11251</v>
      </c>
      <c r="C707" s="10" t="s">
        <v>341</v>
      </c>
      <c r="D707" s="8" t="s">
        <v>709</v>
      </c>
      <c r="E707" s="10" t="s">
        <v>710</v>
      </c>
      <c r="F707" s="8" t="s">
        <v>711</v>
      </c>
      <c r="G707" s="10" t="s">
        <v>114</v>
      </c>
      <c r="H707" s="10" t="s">
        <v>773</v>
      </c>
      <c r="I707" s="10" t="s">
        <v>54</v>
      </c>
      <c r="J707" s="12">
        <v>24526.5</v>
      </c>
      <c r="K707" s="11">
        <v>248440</v>
      </c>
      <c r="L707" s="11">
        <v>15618</v>
      </c>
      <c r="M707" s="14">
        <v>19554.7</v>
      </c>
      <c r="N707" s="13">
        <v>204628</v>
      </c>
      <c r="O707" s="13">
        <v>3747</v>
      </c>
      <c r="P707" s="25">
        <v>39846.9</v>
      </c>
      <c r="Q707" s="26">
        <v>605921</v>
      </c>
      <c r="R707" s="26">
        <v>590</v>
      </c>
      <c r="S707" s="27" t="s">
        <v>25</v>
      </c>
      <c r="T707" s="28" t="s">
        <v>25</v>
      </c>
      <c r="U707" s="28" t="s">
        <v>25</v>
      </c>
      <c r="V707" s="12">
        <v>83928.1</v>
      </c>
      <c r="W707" s="11">
        <v>1058989</v>
      </c>
      <c r="X707" s="11">
        <v>19955</v>
      </c>
    </row>
    <row r="708" spans="1:24" x14ac:dyDescent="0.35">
      <c r="A708" s="8">
        <v>2020</v>
      </c>
      <c r="B708" s="9">
        <v>11256</v>
      </c>
      <c r="C708" s="10" t="s">
        <v>342</v>
      </c>
      <c r="D708" s="8" t="s">
        <v>709</v>
      </c>
      <c r="E708" s="10" t="s">
        <v>710</v>
      </c>
      <c r="F708" s="8" t="s">
        <v>711</v>
      </c>
      <c r="G708" s="10" t="s">
        <v>157</v>
      </c>
      <c r="H708" s="10" t="s">
        <v>712</v>
      </c>
      <c r="I708" s="10" t="s">
        <v>158</v>
      </c>
      <c r="J708" s="12">
        <v>31518.9</v>
      </c>
      <c r="K708" s="11">
        <v>267735</v>
      </c>
      <c r="L708" s="11">
        <v>33390</v>
      </c>
      <c r="M708" s="14">
        <v>11972.4</v>
      </c>
      <c r="N708" s="13">
        <v>101222</v>
      </c>
      <c r="O708" s="13">
        <v>4559</v>
      </c>
      <c r="P708" s="25">
        <v>26226.7</v>
      </c>
      <c r="Q708" s="26">
        <v>316407</v>
      </c>
      <c r="R708" s="26">
        <v>333</v>
      </c>
      <c r="S708" s="27" t="s">
        <v>25</v>
      </c>
      <c r="T708" s="28" t="s">
        <v>25</v>
      </c>
      <c r="U708" s="28" t="s">
        <v>25</v>
      </c>
      <c r="V708" s="12">
        <v>69718</v>
      </c>
      <c r="W708" s="11">
        <v>685364</v>
      </c>
      <c r="X708" s="11">
        <v>38282</v>
      </c>
    </row>
    <row r="709" spans="1:24" x14ac:dyDescent="0.35">
      <c r="A709" s="8">
        <v>2020</v>
      </c>
      <c r="B709" s="9">
        <v>11272</v>
      </c>
      <c r="C709" s="10" t="s">
        <v>1127</v>
      </c>
      <c r="D709" s="8" t="s">
        <v>709</v>
      </c>
      <c r="E709" s="10" t="s">
        <v>710</v>
      </c>
      <c r="F709" s="8" t="s">
        <v>711</v>
      </c>
      <c r="G709" s="10" t="s">
        <v>219</v>
      </c>
      <c r="H709" s="10" t="s">
        <v>714</v>
      </c>
      <c r="I709" s="10" t="s">
        <v>619</v>
      </c>
      <c r="J709" s="12">
        <v>4487</v>
      </c>
      <c r="K709" s="11">
        <v>51301</v>
      </c>
      <c r="L709" s="11">
        <v>3449</v>
      </c>
      <c r="M709" s="14">
        <v>2108</v>
      </c>
      <c r="N709" s="13">
        <v>17573</v>
      </c>
      <c r="O709" s="13">
        <v>704</v>
      </c>
      <c r="P709" s="25">
        <v>13008</v>
      </c>
      <c r="Q709" s="26">
        <v>117203</v>
      </c>
      <c r="R709" s="26">
        <v>940</v>
      </c>
      <c r="S709" s="27" t="s">
        <v>25</v>
      </c>
      <c r="T709" s="28" t="s">
        <v>25</v>
      </c>
      <c r="U709" s="28" t="s">
        <v>25</v>
      </c>
      <c r="V709" s="12">
        <v>19603</v>
      </c>
      <c r="W709" s="11">
        <v>186077</v>
      </c>
      <c r="X709" s="11">
        <v>5093</v>
      </c>
    </row>
    <row r="710" spans="1:24" x14ac:dyDescent="0.35">
      <c r="A710" s="8">
        <v>2020</v>
      </c>
      <c r="B710" s="9">
        <v>11272</v>
      </c>
      <c r="C710" s="10" t="s">
        <v>1127</v>
      </c>
      <c r="D710" s="8" t="s">
        <v>709</v>
      </c>
      <c r="E710" s="10" t="s">
        <v>710</v>
      </c>
      <c r="F710" s="8" t="s">
        <v>711</v>
      </c>
      <c r="G710" s="10" t="s">
        <v>355</v>
      </c>
      <c r="H710" s="10" t="s">
        <v>714</v>
      </c>
      <c r="I710" s="10" t="s">
        <v>54</v>
      </c>
      <c r="J710" s="12">
        <v>1207</v>
      </c>
      <c r="K710" s="11">
        <v>13745</v>
      </c>
      <c r="L710" s="11">
        <v>803</v>
      </c>
      <c r="M710" s="14">
        <v>349</v>
      </c>
      <c r="N710" s="13">
        <v>3445</v>
      </c>
      <c r="O710" s="13">
        <v>147</v>
      </c>
      <c r="P710" s="25">
        <v>5690</v>
      </c>
      <c r="Q710" s="26">
        <v>53183</v>
      </c>
      <c r="R710" s="26">
        <v>174</v>
      </c>
      <c r="S710" s="27" t="s">
        <v>25</v>
      </c>
      <c r="T710" s="28" t="s">
        <v>25</v>
      </c>
      <c r="U710" s="28" t="s">
        <v>25</v>
      </c>
      <c r="V710" s="12">
        <v>7246</v>
      </c>
      <c r="W710" s="11">
        <v>70373</v>
      </c>
      <c r="X710" s="11">
        <v>1124</v>
      </c>
    </row>
    <row r="711" spans="1:24" x14ac:dyDescent="0.35">
      <c r="A711" s="8">
        <v>2020</v>
      </c>
      <c r="B711" s="9">
        <v>11273</v>
      </c>
      <c r="C711" s="10" t="s">
        <v>1128</v>
      </c>
      <c r="D711" s="8" t="s">
        <v>709</v>
      </c>
      <c r="E711" s="10" t="s">
        <v>710</v>
      </c>
      <c r="F711" s="8" t="s">
        <v>711</v>
      </c>
      <c r="G711" s="10" t="s">
        <v>265</v>
      </c>
      <c r="H711" s="10" t="s">
        <v>714</v>
      </c>
      <c r="I711" s="10" t="s">
        <v>75</v>
      </c>
      <c r="J711" s="12">
        <v>1357</v>
      </c>
      <c r="K711" s="11">
        <v>19284</v>
      </c>
      <c r="L711" s="11">
        <v>1403</v>
      </c>
      <c r="M711" s="14">
        <v>297</v>
      </c>
      <c r="N711" s="13">
        <v>4097</v>
      </c>
      <c r="O711" s="13">
        <v>362</v>
      </c>
      <c r="P711" s="25">
        <v>2411</v>
      </c>
      <c r="Q711" s="26">
        <v>48291</v>
      </c>
      <c r="R711" s="26">
        <v>40</v>
      </c>
      <c r="S711" s="27">
        <v>0</v>
      </c>
      <c r="T711" s="28">
        <v>0</v>
      </c>
      <c r="U711" s="28">
        <v>0</v>
      </c>
      <c r="V711" s="12">
        <v>4065</v>
      </c>
      <c r="W711" s="11">
        <v>71672</v>
      </c>
      <c r="X711" s="11">
        <v>1805</v>
      </c>
    </row>
    <row r="712" spans="1:24" x14ac:dyDescent="0.35">
      <c r="A712" s="8">
        <v>2020</v>
      </c>
      <c r="B712" s="9">
        <v>11273</v>
      </c>
      <c r="C712" s="10" t="s">
        <v>1128</v>
      </c>
      <c r="D712" s="8" t="s">
        <v>709</v>
      </c>
      <c r="E712" s="10" t="s">
        <v>710</v>
      </c>
      <c r="F712" s="8" t="s">
        <v>711</v>
      </c>
      <c r="G712" s="10" t="s">
        <v>136</v>
      </c>
      <c r="H712" s="10" t="s">
        <v>714</v>
      </c>
      <c r="I712" s="10" t="s">
        <v>75</v>
      </c>
      <c r="J712" s="12">
        <v>32598</v>
      </c>
      <c r="K712" s="11">
        <v>509877</v>
      </c>
      <c r="L712" s="11">
        <v>20809</v>
      </c>
      <c r="M712" s="14">
        <v>15514</v>
      </c>
      <c r="N712" s="13">
        <v>242670</v>
      </c>
      <c r="O712" s="13">
        <v>6113</v>
      </c>
      <c r="P712" s="25">
        <v>1353</v>
      </c>
      <c r="Q712" s="26">
        <v>26380</v>
      </c>
      <c r="R712" s="26">
        <v>179</v>
      </c>
      <c r="S712" s="27">
        <v>0</v>
      </c>
      <c r="T712" s="28">
        <v>0</v>
      </c>
      <c r="U712" s="28">
        <v>0</v>
      </c>
      <c r="V712" s="12">
        <v>49465</v>
      </c>
      <c r="W712" s="11">
        <v>778927</v>
      </c>
      <c r="X712" s="11">
        <v>27101</v>
      </c>
    </row>
    <row r="713" spans="1:24" x14ac:dyDescent="0.35">
      <c r="A713" s="8">
        <v>2020</v>
      </c>
      <c r="B713" s="9">
        <v>11291</v>
      </c>
      <c r="C713" s="10" t="s">
        <v>343</v>
      </c>
      <c r="D713" s="8" t="s">
        <v>709</v>
      </c>
      <c r="E713" s="10" t="s">
        <v>710</v>
      </c>
      <c r="F713" s="8" t="s">
        <v>711</v>
      </c>
      <c r="G713" s="10" t="s">
        <v>87</v>
      </c>
      <c r="H713" s="10" t="s">
        <v>714</v>
      </c>
      <c r="I713" s="10" t="s">
        <v>108</v>
      </c>
      <c r="J713" s="12">
        <v>107005.3</v>
      </c>
      <c r="K713" s="11">
        <v>914058</v>
      </c>
      <c r="L713" s="11">
        <v>60221</v>
      </c>
      <c r="M713" s="14">
        <v>19786.2</v>
      </c>
      <c r="N713" s="13">
        <v>217125</v>
      </c>
      <c r="O713" s="13">
        <v>3203</v>
      </c>
      <c r="P713" s="25">
        <v>10268.1</v>
      </c>
      <c r="Q713" s="26">
        <v>141810</v>
      </c>
      <c r="R713" s="26">
        <v>15</v>
      </c>
      <c r="S713" s="27" t="s">
        <v>25</v>
      </c>
      <c r="T713" s="28" t="s">
        <v>25</v>
      </c>
      <c r="U713" s="28" t="s">
        <v>25</v>
      </c>
      <c r="V713" s="12">
        <v>137059.6</v>
      </c>
      <c r="W713" s="11">
        <v>1272993</v>
      </c>
      <c r="X713" s="11">
        <v>63439</v>
      </c>
    </row>
    <row r="714" spans="1:24" x14ac:dyDescent="0.35">
      <c r="A714" s="8">
        <v>2020</v>
      </c>
      <c r="B714" s="9">
        <v>11292</v>
      </c>
      <c r="C714" s="10" t="s">
        <v>1129</v>
      </c>
      <c r="D714" s="8" t="s">
        <v>709</v>
      </c>
      <c r="E714" s="10" t="s">
        <v>710</v>
      </c>
      <c r="F714" s="8" t="s">
        <v>711</v>
      </c>
      <c r="G714" s="10" t="s">
        <v>59</v>
      </c>
      <c r="H714" s="10" t="s">
        <v>712</v>
      </c>
      <c r="I714" s="10" t="s">
        <v>54</v>
      </c>
      <c r="J714" s="12">
        <v>108145.3</v>
      </c>
      <c r="K714" s="11">
        <v>1065865</v>
      </c>
      <c r="L714" s="11">
        <v>92596</v>
      </c>
      <c r="M714" s="14">
        <v>99609.4</v>
      </c>
      <c r="N714" s="13">
        <v>1392581</v>
      </c>
      <c r="O714" s="13">
        <v>14843</v>
      </c>
      <c r="P714" s="25">
        <v>5680.6</v>
      </c>
      <c r="Q714" s="26">
        <v>108602</v>
      </c>
      <c r="R714" s="26">
        <v>8</v>
      </c>
      <c r="S714" s="27" t="s">
        <v>25</v>
      </c>
      <c r="T714" s="28" t="s">
        <v>25</v>
      </c>
      <c r="U714" s="28" t="s">
        <v>25</v>
      </c>
      <c r="V714" s="12">
        <v>213435.3</v>
      </c>
      <c r="W714" s="11">
        <v>2567048</v>
      </c>
      <c r="X714" s="11">
        <v>107447</v>
      </c>
    </row>
    <row r="715" spans="1:24" x14ac:dyDescent="0.35">
      <c r="A715" s="8">
        <v>2020</v>
      </c>
      <c r="B715" s="9">
        <v>11318</v>
      </c>
      <c r="C715" s="10" t="s">
        <v>1130</v>
      </c>
      <c r="D715" s="8" t="s">
        <v>709</v>
      </c>
      <c r="E715" s="10" t="s">
        <v>710</v>
      </c>
      <c r="F715" s="8" t="s">
        <v>711</v>
      </c>
      <c r="G715" s="10" t="s">
        <v>87</v>
      </c>
      <c r="H715" s="10" t="s">
        <v>712</v>
      </c>
      <c r="I715" s="10" t="s">
        <v>108</v>
      </c>
      <c r="J715" s="12">
        <v>11144</v>
      </c>
      <c r="K715" s="11">
        <v>89703</v>
      </c>
      <c r="L715" s="11">
        <v>9381</v>
      </c>
      <c r="M715" s="14">
        <v>14067</v>
      </c>
      <c r="N715" s="13">
        <v>118229</v>
      </c>
      <c r="O715" s="13">
        <v>1866</v>
      </c>
      <c r="P715" s="25">
        <v>2076</v>
      </c>
      <c r="Q715" s="26">
        <v>22057</v>
      </c>
      <c r="R715" s="26">
        <v>6</v>
      </c>
      <c r="S715" s="27" t="s">
        <v>25</v>
      </c>
      <c r="T715" s="28" t="s">
        <v>25</v>
      </c>
      <c r="U715" s="28" t="s">
        <v>25</v>
      </c>
      <c r="V715" s="12">
        <v>27287</v>
      </c>
      <c r="W715" s="11">
        <v>229989</v>
      </c>
      <c r="X715" s="11">
        <v>11253</v>
      </c>
    </row>
    <row r="716" spans="1:24" x14ac:dyDescent="0.35">
      <c r="A716" s="8">
        <v>2020</v>
      </c>
      <c r="B716" s="9">
        <v>11355</v>
      </c>
      <c r="C716" s="10" t="s">
        <v>1131</v>
      </c>
      <c r="D716" s="8" t="s">
        <v>709</v>
      </c>
      <c r="E716" s="10" t="s">
        <v>710</v>
      </c>
      <c r="F716" s="8" t="s">
        <v>711</v>
      </c>
      <c r="G716" s="10" t="s">
        <v>24</v>
      </c>
      <c r="H716" s="10" t="s">
        <v>714</v>
      </c>
      <c r="I716" s="10" t="s">
        <v>24</v>
      </c>
      <c r="J716" s="12">
        <v>35947</v>
      </c>
      <c r="K716" s="11">
        <v>240026</v>
      </c>
      <c r="L716" s="11">
        <v>20208</v>
      </c>
      <c r="M716" s="14">
        <v>8511</v>
      </c>
      <c r="N716" s="13">
        <v>152021</v>
      </c>
      <c r="O716" s="13">
        <v>1106</v>
      </c>
      <c r="P716" s="25">
        <v>6065</v>
      </c>
      <c r="Q716" s="26">
        <v>46715</v>
      </c>
      <c r="R716" s="26">
        <v>10</v>
      </c>
      <c r="S716" s="27" t="s">
        <v>25</v>
      </c>
      <c r="T716" s="28" t="s">
        <v>25</v>
      </c>
      <c r="U716" s="28" t="s">
        <v>25</v>
      </c>
      <c r="V716" s="12">
        <v>50523</v>
      </c>
      <c r="W716" s="11">
        <v>438762</v>
      </c>
      <c r="X716" s="11">
        <v>21324</v>
      </c>
    </row>
    <row r="717" spans="1:24" x14ac:dyDescent="0.35">
      <c r="A717" s="8">
        <v>2020</v>
      </c>
      <c r="B717" s="9">
        <v>11364</v>
      </c>
      <c r="C717" s="10" t="s">
        <v>1132</v>
      </c>
      <c r="D717" s="8" t="s">
        <v>709</v>
      </c>
      <c r="E717" s="10" t="s">
        <v>710</v>
      </c>
      <c r="F717" s="8" t="s">
        <v>711</v>
      </c>
      <c r="G717" s="10" t="s">
        <v>59</v>
      </c>
      <c r="H717" s="10" t="s">
        <v>714</v>
      </c>
      <c r="I717" s="10" t="s">
        <v>54</v>
      </c>
      <c r="J717" s="12">
        <v>10512</v>
      </c>
      <c r="K717" s="11">
        <v>108135</v>
      </c>
      <c r="L717" s="11">
        <v>8440</v>
      </c>
      <c r="M717" s="14">
        <v>24967</v>
      </c>
      <c r="N717" s="13">
        <v>318461</v>
      </c>
      <c r="O717" s="13">
        <v>3504</v>
      </c>
      <c r="P717" s="25">
        <v>35374</v>
      </c>
      <c r="Q717" s="26">
        <v>351757</v>
      </c>
      <c r="R717" s="26">
        <v>11160</v>
      </c>
      <c r="S717" s="27" t="s">
        <v>25</v>
      </c>
      <c r="T717" s="28" t="s">
        <v>25</v>
      </c>
      <c r="U717" s="28" t="s">
        <v>25</v>
      </c>
      <c r="V717" s="12">
        <v>70853</v>
      </c>
      <c r="W717" s="11">
        <v>778353</v>
      </c>
      <c r="X717" s="11">
        <v>23104</v>
      </c>
    </row>
    <row r="718" spans="1:24" x14ac:dyDescent="0.35">
      <c r="A718" s="8">
        <v>2020</v>
      </c>
      <c r="B718" s="9">
        <v>11458</v>
      </c>
      <c r="C718" s="10" t="s">
        <v>1133</v>
      </c>
      <c r="D718" s="8" t="s">
        <v>709</v>
      </c>
      <c r="E718" s="10" t="s">
        <v>710</v>
      </c>
      <c r="F718" s="8" t="s">
        <v>711</v>
      </c>
      <c r="G718" s="10" t="s">
        <v>152</v>
      </c>
      <c r="H718" s="10" t="s">
        <v>712</v>
      </c>
      <c r="I718" s="10" t="s">
        <v>566</v>
      </c>
      <c r="J718" s="12">
        <v>1298</v>
      </c>
      <c r="K718" s="11">
        <v>11133</v>
      </c>
      <c r="L718" s="11">
        <v>921</v>
      </c>
      <c r="M718" s="14">
        <v>1252</v>
      </c>
      <c r="N718" s="13">
        <v>10564</v>
      </c>
      <c r="O718" s="13">
        <v>282</v>
      </c>
      <c r="P718" s="25">
        <v>269</v>
      </c>
      <c r="Q718" s="26">
        <v>1490</v>
      </c>
      <c r="R718" s="26">
        <v>1</v>
      </c>
      <c r="S718" s="27">
        <v>0</v>
      </c>
      <c r="T718" s="28">
        <v>0</v>
      </c>
      <c r="U718" s="28">
        <v>0</v>
      </c>
      <c r="V718" s="12">
        <v>2819</v>
      </c>
      <c r="W718" s="11">
        <v>23187</v>
      </c>
      <c r="X718" s="11">
        <v>1204</v>
      </c>
    </row>
    <row r="719" spans="1:24" x14ac:dyDescent="0.35">
      <c r="A719" s="8">
        <v>2020</v>
      </c>
      <c r="B719" s="9">
        <v>11463</v>
      </c>
      <c r="C719" s="10" t="s">
        <v>1134</v>
      </c>
      <c r="D719" s="8" t="s">
        <v>709</v>
      </c>
      <c r="E719" s="10" t="s">
        <v>710</v>
      </c>
      <c r="F719" s="8" t="s">
        <v>711</v>
      </c>
      <c r="G719" s="10" t="s">
        <v>53</v>
      </c>
      <c r="H719" s="10" t="s">
        <v>714</v>
      </c>
      <c r="I719" s="10" t="s">
        <v>85</v>
      </c>
      <c r="J719" s="12">
        <v>15527.1</v>
      </c>
      <c r="K719" s="11">
        <v>123661</v>
      </c>
      <c r="L719" s="11">
        <v>9744</v>
      </c>
      <c r="M719" s="14">
        <v>4203.2</v>
      </c>
      <c r="N719" s="13">
        <v>36309</v>
      </c>
      <c r="O719" s="13">
        <v>1628</v>
      </c>
      <c r="P719" s="25">
        <v>4882.2</v>
      </c>
      <c r="Q719" s="26">
        <v>79540</v>
      </c>
      <c r="R719" s="26">
        <v>2</v>
      </c>
      <c r="S719" s="27" t="s">
        <v>25</v>
      </c>
      <c r="T719" s="28" t="s">
        <v>25</v>
      </c>
      <c r="U719" s="28" t="s">
        <v>25</v>
      </c>
      <c r="V719" s="12">
        <v>24612.5</v>
      </c>
      <c r="W719" s="11">
        <v>239510</v>
      </c>
      <c r="X719" s="11">
        <v>11374</v>
      </c>
    </row>
    <row r="720" spans="1:24" x14ac:dyDescent="0.35">
      <c r="A720" s="8">
        <v>2020</v>
      </c>
      <c r="B720" s="9">
        <v>11475</v>
      </c>
      <c r="C720" s="10" t="s">
        <v>344</v>
      </c>
      <c r="D720" s="8" t="s">
        <v>709</v>
      </c>
      <c r="E720" s="10" t="s">
        <v>710</v>
      </c>
      <c r="F720" s="8" t="s">
        <v>711</v>
      </c>
      <c r="G720" s="10" t="s">
        <v>98</v>
      </c>
      <c r="H720" s="10" t="s">
        <v>712</v>
      </c>
      <c r="I720" s="10" t="s">
        <v>36</v>
      </c>
      <c r="J720" s="12">
        <v>4276</v>
      </c>
      <c r="K720" s="11">
        <v>36199</v>
      </c>
      <c r="L720" s="11">
        <v>2867</v>
      </c>
      <c r="M720" s="14">
        <v>3250</v>
      </c>
      <c r="N720" s="13">
        <v>34137</v>
      </c>
      <c r="O720" s="13">
        <v>416</v>
      </c>
      <c r="P720" s="25">
        <v>2840</v>
      </c>
      <c r="Q720" s="26">
        <v>29138</v>
      </c>
      <c r="R720" s="26">
        <v>45</v>
      </c>
      <c r="S720" s="27">
        <v>0</v>
      </c>
      <c r="T720" s="28">
        <v>0</v>
      </c>
      <c r="U720" s="28">
        <v>0</v>
      </c>
      <c r="V720" s="12">
        <v>10366</v>
      </c>
      <c r="W720" s="11">
        <v>99474</v>
      </c>
      <c r="X720" s="11">
        <v>3328</v>
      </c>
    </row>
    <row r="721" spans="1:24" x14ac:dyDescent="0.35">
      <c r="A721" s="8">
        <v>2020</v>
      </c>
      <c r="B721" s="9">
        <v>11477</v>
      </c>
      <c r="C721" s="10" t="s">
        <v>1135</v>
      </c>
      <c r="D721" s="8" t="s">
        <v>709</v>
      </c>
      <c r="E721" s="10" t="s">
        <v>710</v>
      </c>
      <c r="F721" s="8" t="s">
        <v>711</v>
      </c>
      <c r="G721" s="10" t="s">
        <v>671</v>
      </c>
      <c r="H721" s="10" t="s">
        <v>712</v>
      </c>
      <c r="I721" s="10" t="s">
        <v>95</v>
      </c>
      <c r="J721" s="12">
        <v>2829</v>
      </c>
      <c r="K721" s="11">
        <v>18206</v>
      </c>
      <c r="L721" s="11">
        <v>2288</v>
      </c>
      <c r="M721" s="14">
        <v>647</v>
      </c>
      <c r="N721" s="13">
        <v>4670</v>
      </c>
      <c r="O721" s="13">
        <v>252</v>
      </c>
      <c r="P721" s="25">
        <v>430</v>
      </c>
      <c r="Q721" s="26">
        <v>3645</v>
      </c>
      <c r="R721" s="26">
        <v>15</v>
      </c>
      <c r="S721" s="27">
        <v>0</v>
      </c>
      <c r="T721" s="28">
        <v>0</v>
      </c>
      <c r="U721" s="28">
        <v>0</v>
      </c>
      <c r="V721" s="12">
        <v>3906</v>
      </c>
      <c r="W721" s="11">
        <v>26521</v>
      </c>
      <c r="X721" s="11">
        <v>2555</v>
      </c>
    </row>
    <row r="722" spans="1:24" x14ac:dyDescent="0.35">
      <c r="A722" s="8">
        <v>2020</v>
      </c>
      <c r="B722" s="9">
        <v>11477</v>
      </c>
      <c r="C722" s="10" t="s">
        <v>1135</v>
      </c>
      <c r="D722" s="8" t="s">
        <v>751</v>
      </c>
      <c r="E722" s="10" t="s">
        <v>752</v>
      </c>
      <c r="F722" s="8" t="s">
        <v>711</v>
      </c>
      <c r="G722" s="10" t="s">
        <v>671</v>
      </c>
      <c r="H722" s="10" t="s">
        <v>712</v>
      </c>
      <c r="I722" s="10" t="s">
        <v>95</v>
      </c>
      <c r="J722" s="12">
        <v>0</v>
      </c>
      <c r="K722" s="11">
        <v>0</v>
      </c>
      <c r="L722" s="11">
        <v>0</v>
      </c>
      <c r="M722" s="14">
        <v>0</v>
      </c>
      <c r="N722" s="13">
        <v>0</v>
      </c>
      <c r="O722" s="13">
        <v>0</v>
      </c>
      <c r="P722" s="25">
        <v>793</v>
      </c>
      <c r="Q722" s="26">
        <v>69682</v>
      </c>
      <c r="R722" s="26">
        <v>2</v>
      </c>
      <c r="S722" s="27">
        <v>0</v>
      </c>
      <c r="T722" s="28">
        <v>0</v>
      </c>
      <c r="U722" s="28">
        <v>0</v>
      </c>
      <c r="V722" s="12">
        <v>793</v>
      </c>
      <c r="W722" s="11">
        <v>69682</v>
      </c>
      <c r="X722" s="11">
        <v>2</v>
      </c>
    </row>
    <row r="723" spans="1:24" x14ac:dyDescent="0.35">
      <c r="A723" s="8">
        <v>2020</v>
      </c>
      <c r="B723" s="9">
        <v>11479</v>
      </c>
      <c r="C723" s="10" t="s">
        <v>1136</v>
      </c>
      <c r="D723" s="8" t="s">
        <v>709</v>
      </c>
      <c r="E723" s="10" t="s">
        <v>710</v>
      </c>
      <c r="F723" s="8" t="s">
        <v>711</v>
      </c>
      <c r="G723" s="10" t="s">
        <v>66</v>
      </c>
      <c r="H723" s="10" t="s">
        <v>722</v>
      </c>
      <c r="I723" s="10" t="s">
        <v>36</v>
      </c>
      <c r="J723" s="12">
        <v>147636</v>
      </c>
      <c r="K723" s="11">
        <v>882992</v>
      </c>
      <c r="L723" s="11">
        <v>138175</v>
      </c>
      <c r="M723" s="14">
        <v>234005</v>
      </c>
      <c r="N723" s="13">
        <v>2059933</v>
      </c>
      <c r="O723" s="13">
        <v>21037</v>
      </c>
      <c r="P723" s="25">
        <v>11720</v>
      </c>
      <c r="Q723" s="26">
        <v>160840</v>
      </c>
      <c r="R723" s="26">
        <v>37</v>
      </c>
      <c r="S723" s="27">
        <v>0</v>
      </c>
      <c r="T723" s="28">
        <v>0</v>
      </c>
      <c r="U723" s="28">
        <v>0</v>
      </c>
      <c r="V723" s="12">
        <v>393361</v>
      </c>
      <c r="W723" s="11">
        <v>3103765</v>
      </c>
      <c r="X723" s="11">
        <v>159249</v>
      </c>
    </row>
    <row r="724" spans="1:24" x14ac:dyDescent="0.35">
      <c r="A724" s="8">
        <v>2020</v>
      </c>
      <c r="B724" s="9">
        <v>11488</v>
      </c>
      <c r="C724" s="10" t="s">
        <v>1137</v>
      </c>
      <c r="D724" s="8" t="s">
        <v>709</v>
      </c>
      <c r="E724" s="10" t="s">
        <v>710</v>
      </c>
      <c r="F724" s="8" t="s">
        <v>711</v>
      </c>
      <c r="G724" s="10" t="s">
        <v>79</v>
      </c>
      <c r="H724" s="10" t="s">
        <v>712</v>
      </c>
      <c r="I724" s="10" t="s">
        <v>309</v>
      </c>
      <c r="J724" s="12">
        <v>7787</v>
      </c>
      <c r="K724" s="11">
        <v>63207</v>
      </c>
      <c r="L724" s="11">
        <v>6856</v>
      </c>
      <c r="M724" s="14">
        <v>16471</v>
      </c>
      <c r="N724" s="13">
        <v>178042</v>
      </c>
      <c r="O724" s="13">
        <v>1500</v>
      </c>
      <c r="P724" s="25" t="s">
        <v>25</v>
      </c>
      <c r="Q724" s="26" t="s">
        <v>25</v>
      </c>
      <c r="R724" s="26" t="s">
        <v>25</v>
      </c>
      <c r="S724" s="27" t="s">
        <v>25</v>
      </c>
      <c r="T724" s="28" t="s">
        <v>25</v>
      </c>
      <c r="U724" s="28" t="s">
        <v>25</v>
      </c>
      <c r="V724" s="12">
        <v>24258</v>
      </c>
      <c r="W724" s="11">
        <v>241249</v>
      </c>
      <c r="X724" s="11">
        <v>8356</v>
      </c>
    </row>
    <row r="725" spans="1:24" x14ac:dyDescent="0.35">
      <c r="A725" s="8">
        <v>2020</v>
      </c>
      <c r="B725" s="9">
        <v>11501</v>
      </c>
      <c r="C725" s="10" t="s">
        <v>345</v>
      </c>
      <c r="D725" s="8" t="s">
        <v>709</v>
      </c>
      <c r="E725" s="10" t="s">
        <v>710</v>
      </c>
      <c r="F725" s="8" t="s">
        <v>711</v>
      </c>
      <c r="G725" s="10" t="s">
        <v>59</v>
      </c>
      <c r="H725" s="10" t="s">
        <v>714</v>
      </c>
      <c r="I725" s="10" t="s">
        <v>60</v>
      </c>
      <c r="J725" s="12">
        <v>164176.6</v>
      </c>
      <c r="K725" s="11">
        <v>1735280</v>
      </c>
      <c r="L725" s="11">
        <v>110393</v>
      </c>
      <c r="M725" s="14">
        <v>24133.3</v>
      </c>
      <c r="N725" s="13">
        <v>239669</v>
      </c>
      <c r="O725" s="13">
        <v>13418</v>
      </c>
      <c r="P725" s="25">
        <v>36384.5</v>
      </c>
      <c r="Q725" s="26">
        <v>459750</v>
      </c>
      <c r="R725" s="26">
        <v>738</v>
      </c>
      <c r="S725" s="27" t="s">
        <v>25</v>
      </c>
      <c r="T725" s="28" t="s">
        <v>25</v>
      </c>
      <c r="U725" s="28" t="s">
        <v>25</v>
      </c>
      <c r="V725" s="12">
        <v>224694.39999999999</v>
      </c>
      <c r="W725" s="11">
        <v>2434699</v>
      </c>
      <c r="X725" s="11">
        <v>124549</v>
      </c>
    </row>
    <row r="726" spans="1:24" x14ac:dyDescent="0.35">
      <c r="A726" s="8">
        <v>2020</v>
      </c>
      <c r="B726" s="9">
        <v>11519</v>
      </c>
      <c r="C726" s="10" t="s">
        <v>1138</v>
      </c>
      <c r="D726" s="8" t="s">
        <v>709</v>
      </c>
      <c r="E726" s="10" t="s">
        <v>710</v>
      </c>
      <c r="F726" s="8" t="s">
        <v>711</v>
      </c>
      <c r="G726" s="10" t="s">
        <v>152</v>
      </c>
      <c r="H726" s="10" t="s">
        <v>714</v>
      </c>
      <c r="I726" s="10" t="s">
        <v>36</v>
      </c>
      <c r="J726" s="12">
        <v>49533</v>
      </c>
      <c r="K726" s="11">
        <v>385770</v>
      </c>
      <c r="L726" s="11">
        <v>30321</v>
      </c>
      <c r="M726" s="14">
        <v>11703</v>
      </c>
      <c r="N726" s="13">
        <v>90958</v>
      </c>
      <c r="O726" s="13">
        <v>2133</v>
      </c>
      <c r="P726" s="25">
        <v>11723</v>
      </c>
      <c r="Q726" s="26">
        <v>144816</v>
      </c>
      <c r="R726" s="26">
        <v>12</v>
      </c>
      <c r="S726" s="27" t="s">
        <v>25</v>
      </c>
      <c r="T726" s="28" t="s">
        <v>25</v>
      </c>
      <c r="U726" s="28" t="s">
        <v>25</v>
      </c>
      <c r="V726" s="12">
        <v>72959</v>
      </c>
      <c r="W726" s="11">
        <v>621544</v>
      </c>
      <c r="X726" s="11">
        <v>32466</v>
      </c>
    </row>
    <row r="727" spans="1:24" x14ac:dyDescent="0.35">
      <c r="A727" s="8">
        <v>2020</v>
      </c>
      <c r="B727" s="9">
        <v>11560</v>
      </c>
      <c r="C727" s="10" t="s">
        <v>1139</v>
      </c>
      <c r="D727" s="8" t="s">
        <v>709</v>
      </c>
      <c r="E727" s="10" t="s">
        <v>710</v>
      </c>
      <c r="F727" s="8" t="s">
        <v>711</v>
      </c>
      <c r="G727" s="10" t="s">
        <v>44</v>
      </c>
      <c r="H727" s="10" t="s">
        <v>712</v>
      </c>
      <c r="I727" s="10" t="s">
        <v>45</v>
      </c>
      <c r="J727" s="12">
        <v>16765</v>
      </c>
      <c r="K727" s="11">
        <v>169528</v>
      </c>
      <c r="L727" s="11">
        <v>13850</v>
      </c>
      <c r="M727" s="14">
        <v>16156</v>
      </c>
      <c r="N727" s="13">
        <v>182824</v>
      </c>
      <c r="O727" s="13">
        <v>2500</v>
      </c>
      <c r="P727" s="25">
        <v>2236</v>
      </c>
      <c r="Q727" s="26">
        <v>37121</v>
      </c>
      <c r="R727" s="26">
        <v>1</v>
      </c>
      <c r="S727" s="27" t="s">
        <v>25</v>
      </c>
      <c r="T727" s="28" t="s">
        <v>25</v>
      </c>
      <c r="U727" s="28" t="s">
        <v>25</v>
      </c>
      <c r="V727" s="12">
        <v>35157</v>
      </c>
      <c r="W727" s="11">
        <v>389473</v>
      </c>
      <c r="X727" s="11">
        <v>16351</v>
      </c>
    </row>
    <row r="728" spans="1:24" x14ac:dyDescent="0.35">
      <c r="A728" s="8">
        <v>2020</v>
      </c>
      <c r="B728" s="9">
        <v>11571</v>
      </c>
      <c r="C728" s="10" t="s">
        <v>347</v>
      </c>
      <c r="D728" s="8" t="s">
        <v>709</v>
      </c>
      <c r="E728" s="10" t="s">
        <v>710</v>
      </c>
      <c r="F728" s="8" t="s">
        <v>711</v>
      </c>
      <c r="G728" s="10" t="s">
        <v>66</v>
      </c>
      <c r="H728" s="10" t="s">
        <v>712</v>
      </c>
      <c r="I728" s="10" t="s">
        <v>36</v>
      </c>
      <c r="J728" s="12">
        <v>10613.6</v>
      </c>
      <c r="K728" s="11">
        <v>109795</v>
      </c>
      <c r="L728" s="11">
        <v>15902</v>
      </c>
      <c r="M728" s="14">
        <v>7359.7</v>
      </c>
      <c r="N728" s="13">
        <v>84990</v>
      </c>
      <c r="O728" s="13">
        <v>2379</v>
      </c>
      <c r="P728" s="25">
        <v>19143.099999999999</v>
      </c>
      <c r="Q728" s="26">
        <v>309756</v>
      </c>
      <c r="R728" s="26">
        <v>83</v>
      </c>
      <c r="S728" s="27" t="s">
        <v>25</v>
      </c>
      <c r="T728" s="28" t="s">
        <v>25</v>
      </c>
      <c r="U728" s="28" t="s">
        <v>25</v>
      </c>
      <c r="V728" s="12">
        <v>37116.400000000001</v>
      </c>
      <c r="W728" s="11">
        <v>504541</v>
      </c>
      <c r="X728" s="11">
        <v>18364</v>
      </c>
    </row>
    <row r="729" spans="1:24" x14ac:dyDescent="0.35">
      <c r="A729" s="8">
        <v>2020</v>
      </c>
      <c r="B729" s="9">
        <v>11586</v>
      </c>
      <c r="C729" s="10" t="s">
        <v>348</v>
      </c>
      <c r="D729" s="8" t="s">
        <v>709</v>
      </c>
      <c r="E729" s="10" t="s">
        <v>710</v>
      </c>
      <c r="F729" s="8" t="s">
        <v>711</v>
      </c>
      <c r="G729" s="10" t="s">
        <v>139</v>
      </c>
      <c r="H729" s="10" t="s">
        <v>712</v>
      </c>
      <c r="I729" s="10" t="s">
        <v>95</v>
      </c>
      <c r="J729" s="12">
        <v>10046</v>
      </c>
      <c r="K729" s="11">
        <v>83053</v>
      </c>
      <c r="L729" s="11">
        <v>9215</v>
      </c>
      <c r="M729" s="14">
        <v>1985</v>
      </c>
      <c r="N729" s="13">
        <v>18840</v>
      </c>
      <c r="O729" s="13">
        <v>895</v>
      </c>
      <c r="P729" s="25">
        <v>13559</v>
      </c>
      <c r="Q729" s="26">
        <v>103685</v>
      </c>
      <c r="R729" s="26">
        <v>252</v>
      </c>
      <c r="S729" s="27" t="s">
        <v>25</v>
      </c>
      <c r="T729" s="28" t="s">
        <v>25</v>
      </c>
      <c r="U729" s="28" t="s">
        <v>25</v>
      </c>
      <c r="V729" s="12">
        <v>25590</v>
      </c>
      <c r="W729" s="11">
        <v>205578</v>
      </c>
      <c r="X729" s="11">
        <v>10362</v>
      </c>
    </row>
    <row r="730" spans="1:24" x14ac:dyDescent="0.35">
      <c r="A730" s="8">
        <v>2020</v>
      </c>
      <c r="B730" s="9">
        <v>11611</v>
      </c>
      <c r="C730" s="10" t="s">
        <v>1140</v>
      </c>
      <c r="D730" s="8" t="s">
        <v>709</v>
      </c>
      <c r="E730" s="10" t="s">
        <v>710</v>
      </c>
      <c r="F730" s="8" t="s">
        <v>711</v>
      </c>
      <c r="G730" s="10" t="s">
        <v>40</v>
      </c>
      <c r="H730" s="10" t="s">
        <v>712</v>
      </c>
      <c r="I730" s="10" t="s">
        <v>36</v>
      </c>
      <c r="J730" s="12">
        <v>2890.9</v>
      </c>
      <c r="K730" s="11">
        <v>23815</v>
      </c>
      <c r="L730" s="11">
        <v>2807</v>
      </c>
      <c r="M730" s="14">
        <v>3405.9</v>
      </c>
      <c r="N730" s="13">
        <v>30692</v>
      </c>
      <c r="O730" s="13">
        <v>583</v>
      </c>
      <c r="P730" s="25">
        <v>1158.3</v>
      </c>
      <c r="Q730" s="26">
        <v>13170</v>
      </c>
      <c r="R730" s="26">
        <v>2</v>
      </c>
      <c r="S730" s="27">
        <v>0</v>
      </c>
      <c r="T730" s="28">
        <v>0</v>
      </c>
      <c r="U730" s="28">
        <v>0</v>
      </c>
      <c r="V730" s="12">
        <v>7455.1</v>
      </c>
      <c r="W730" s="11">
        <v>67677</v>
      </c>
      <c r="X730" s="11">
        <v>3392</v>
      </c>
    </row>
    <row r="731" spans="1:24" x14ac:dyDescent="0.35">
      <c r="A731" s="8">
        <v>2020</v>
      </c>
      <c r="B731" s="9">
        <v>11646</v>
      </c>
      <c r="C731" s="10" t="s">
        <v>349</v>
      </c>
      <c r="D731" s="8" t="s">
        <v>709</v>
      </c>
      <c r="E731" s="10" t="s">
        <v>710</v>
      </c>
      <c r="F731" s="8" t="s">
        <v>711</v>
      </c>
      <c r="G731" s="10" t="s">
        <v>38</v>
      </c>
      <c r="H731" s="10" t="s">
        <v>712</v>
      </c>
      <c r="I731" s="10" t="s">
        <v>30</v>
      </c>
      <c r="J731" s="12">
        <v>39607</v>
      </c>
      <c r="K731" s="11">
        <v>339494</v>
      </c>
      <c r="L731" s="11">
        <v>35743</v>
      </c>
      <c r="M731" s="14">
        <v>71073</v>
      </c>
      <c r="N731" s="13">
        <v>628879</v>
      </c>
      <c r="O731" s="13">
        <v>6333</v>
      </c>
      <c r="P731" s="25" t="s">
        <v>25</v>
      </c>
      <c r="Q731" s="26" t="s">
        <v>25</v>
      </c>
      <c r="R731" s="26" t="s">
        <v>25</v>
      </c>
      <c r="S731" s="27" t="s">
        <v>25</v>
      </c>
      <c r="T731" s="28" t="s">
        <v>25</v>
      </c>
      <c r="U731" s="28" t="s">
        <v>25</v>
      </c>
      <c r="V731" s="12">
        <v>110680</v>
      </c>
      <c r="W731" s="11">
        <v>968373</v>
      </c>
      <c r="X731" s="11">
        <v>42076</v>
      </c>
    </row>
    <row r="732" spans="1:24" x14ac:dyDescent="0.35">
      <c r="A732" s="8">
        <v>2020</v>
      </c>
      <c r="B732" s="9">
        <v>11693</v>
      </c>
      <c r="C732" s="10" t="s">
        <v>1141</v>
      </c>
      <c r="D732" s="8" t="s">
        <v>709</v>
      </c>
      <c r="E732" s="10" t="s">
        <v>710</v>
      </c>
      <c r="F732" s="8" t="s">
        <v>711</v>
      </c>
      <c r="G732" s="10" t="s">
        <v>24</v>
      </c>
      <c r="H732" s="10" t="s">
        <v>714</v>
      </c>
      <c r="I732" s="10" t="s">
        <v>24</v>
      </c>
      <c r="J732" s="12">
        <v>7759</v>
      </c>
      <c r="K732" s="11">
        <v>76380</v>
      </c>
      <c r="L732" s="11">
        <v>5336</v>
      </c>
      <c r="M732" s="14">
        <v>2626</v>
      </c>
      <c r="N732" s="13">
        <v>21354</v>
      </c>
      <c r="O732" s="13">
        <v>1186</v>
      </c>
      <c r="P732" s="25">
        <v>47745</v>
      </c>
      <c r="Q732" s="26">
        <v>712813</v>
      </c>
      <c r="R732" s="26">
        <v>6</v>
      </c>
      <c r="S732" s="27" t="s">
        <v>25</v>
      </c>
      <c r="T732" s="28" t="s">
        <v>25</v>
      </c>
      <c r="U732" s="28" t="s">
        <v>25</v>
      </c>
      <c r="V732" s="12">
        <v>58130</v>
      </c>
      <c r="W732" s="11">
        <v>810547</v>
      </c>
      <c r="X732" s="11">
        <v>6528</v>
      </c>
    </row>
    <row r="733" spans="1:24" x14ac:dyDescent="0.35">
      <c r="A733" s="8">
        <v>2020</v>
      </c>
      <c r="B733" s="9">
        <v>11701</v>
      </c>
      <c r="C733" s="10" t="s">
        <v>350</v>
      </c>
      <c r="D733" s="8" t="s">
        <v>709</v>
      </c>
      <c r="E733" s="10" t="s">
        <v>710</v>
      </c>
      <c r="F733" s="8" t="s">
        <v>711</v>
      </c>
      <c r="G733" s="10" t="s">
        <v>70</v>
      </c>
      <c r="H733" s="10" t="s">
        <v>712</v>
      </c>
      <c r="I733" s="10" t="s">
        <v>36</v>
      </c>
      <c r="J733" s="12">
        <v>15589.5</v>
      </c>
      <c r="K733" s="11">
        <v>100589</v>
      </c>
      <c r="L733" s="11">
        <v>15098</v>
      </c>
      <c r="M733" s="14">
        <v>24697</v>
      </c>
      <c r="N733" s="13">
        <v>173755</v>
      </c>
      <c r="O733" s="13">
        <v>2166</v>
      </c>
      <c r="P733" s="25" t="s">
        <v>25</v>
      </c>
      <c r="Q733" s="26" t="s">
        <v>25</v>
      </c>
      <c r="R733" s="26" t="s">
        <v>25</v>
      </c>
      <c r="S733" s="27" t="s">
        <v>25</v>
      </c>
      <c r="T733" s="28" t="s">
        <v>25</v>
      </c>
      <c r="U733" s="28" t="s">
        <v>25</v>
      </c>
      <c r="V733" s="12">
        <v>40286.5</v>
      </c>
      <c r="W733" s="11">
        <v>274344</v>
      </c>
      <c r="X733" s="11">
        <v>17264</v>
      </c>
    </row>
    <row r="734" spans="1:24" x14ac:dyDescent="0.35">
      <c r="A734" s="8">
        <v>2020</v>
      </c>
      <c r="B734" s="9">
        <v>11714</v>
      </c>
      <c r="C734" s="10" t="s">
        <v>1142</v>
      </c>
      <c r="D734" s="8" t="s">
        <v>709</v>
      </c>
      <c r="E734" s="10" t="s">
        <v>710</v>
      </c>
      <c r="F734" s="8" t="s">
        <v>711</v>
      </c>
      <c r="G734" s="10" t="s">
        <v>27</v>
      </c>
      <c r="H734" s="10" t="s">
        <v>714</v>
      </c>
      <c r="I734" s="10" t="s">
        <v>566</v>
      </c>
      <c r="J734" s="12">
        <v>26075</v>
      </c>
      <c r="K734" s="11">
        <v>234753</v>
      </c>
      <c r="L734" s="11">
        <v>16594</v>
      </c>
      <c r="M734" s="14">
        <v>19496</v>
      </c>
      <c r="N734" s="13">
        <v>168553</v>
      </c>
      <c r="O734" s="13">
        <v>3766</v>
      </c>
      <c r="P734" s="25">
        <v>1252</v>
      </c>
      <c r="Q734" s="26">
        <v>16695</v>
      </c>
      <c r="R734" s="26">
        <v>3</v>
      </c>
      <c r="S734" s="27">
        <v>0</v>
      </c>
      <c r="T734" s="28">
        <v>0</v>
      </c>
      <c r="U734" s="28">
        <v>0</v>
      </c>
      <c r="V734" s="12">
        <v>46823</v>
      </c>
      <c r="W734" s="11">
        <v>420001</v>
      </c>
      <c r="X734" s="11">
        <v>20363</v>
      </c>
    </row>
    <row r="735" spans="1:24" x14ac:dyDescent="0.35">
      <c r="A735" s="8">
        <v>2020</v>
      </c>
      <c r="B735" s="9">
        <v>11731</v>
      </c>
      <c r="C735" s="10" t="s">
        <v>351</v>
      </c>
      <c r="D735" s="8" t="s">
        <v>709</v>
      </c>
      <c r="E735" s="10" t="s">
        <v>710</v>
      </c>
      <c r="F735" s="8" t="s">
        <v>711</v>
      </c>
      <c r="G735" s="10" t="s">
        <v>35</v>
      </c>
      <c r="H735" s="10" t="s">
        <v>712</v>
      </c>
      <c r="I735" s="10" t="s">
        <v>36</v>
      </c>
      <c r="J735" s="12">
        <v>5822.6</v>
      </c>
      <c r="K735" s="11">
        <v>61848</v>
      </c>
      <c r="L735" s="11">
        <v>5705</v>
      </c>
      <c r="M735" s="14">
        <v>6591.2</v>
      </c>
      <c r="N735" s="13">
        <v>80146</v>
      </c>
      <c r="O735" s="13">
        <v>944</v>
      </c>
      <c r="P735" s="25">
        <v>22687.200000000001</v>
      </c>
      <c r="Q735" s="26">
        <v>389127</v>
      </c>
      <c r="R735" s="26">
        <v>110</v>
      </c>
      <c r="S735" s="27" t="s">
        <v>25</v>
      </c>
      <c r="T735" s="28" t="s">
        <v>25</v>
      </c>
      <c r="U735" s="28" t="s">
        <v>25</v>
      </c>
      <c r="V735" s="12">
        <v>35101</v>
      </c>
      <c r="W735" s="11">
        <v>531121</v>
      </c>
      <c r="X735" s="11">
        <v>6759</v>
      </c>
    </row>
    <row r="736" spans="1:24" x14ac:dyDescent="0.35">
      <c r="A736" s="8">
        <v>2020</v>
      </c>
      <c r="B736" s="9">
        <v>11740</v>
      </c>
      <c r="C736" s="10" t="s">
        <v>1143</v>
      </c>
      <c r="D736" s="8" t="s">
        <v>709</v>
      </c>
      <c r="E736" s="10" t="s">
        <v>710</v>
      </c>
      <c r="F736" s="8" t="s">
        <v>711</v>
      </c>
      <c r="G736" s="10" t="s">
        <v>66</v>
      </c>
      <c r="H736" s="10" t="s">
        <v>712</v>
      </c>
      <c r="I736" s="10" t="s">
        <v>36</v>
      </c>
      <c r="J736" s="12">
        <v>8978</v>
      </c>
      <c r="K736" s="11">
        <v>99670</v>
      </c>
      <c r="L736" s="11">
        <v>11762</v>
      </c>
      <c r="M736" s="14">
        <v>7005</v>
      </c>
      <c r="N736" s="13">
        <v>81857</v>
      </c>
      <c r="O736" s="13">
        <v>1972</v>
      </c>
      <c r="P736" s="25">
        <v>12173</v>
      </c>
      <c r="Q736" s="26">
        <v>176705</v>
      </c>
      <c r="R736" s="26">
        <v>55</v>
      </c>
      <c r="S736" s="27" t="s">
        <v>25</v>
      </c>
      <c r="T736" s="28" t="s">
        <v>25</v>
      </c>
      <c r="U736" s="28" t="s">
        <v>25</v>
      </c>
      <c r="V736" s="12">
        <v>28156</v>
      </c>
      <c r="W736" s="11">
        <v>358232</v>
      </c>
      <c r="X736" s="11">
        <v>13789</v>
      </c>
    </row>
    <row r="737" spans="1:24" x14ac:dyDescent="0.35">
      <c r="A737" s="8">
        <v>2020</v>
      </c>
      <c r="B737" s="9">
        <v>11788</v>
      </c>
      <c r="C737" s="10" t="s">
        <v>1144</v>
      </c>
      <c r="D737" s="8" t="s">
        <v>709</v>
      </c>
      <c r="E737" s="10" t="s">
        <v>710</v>
      </c>
      <c r="F737" s="8" t="s">
        <v>711</v>
      </c>
      <c r="G737" s="10" t="s">
        <v>40</v>
      </c>
      <c r="H737" s="10" t="s">
        <v>714</v>
      </c>
      <c r="I737" s="10" t="s">
        <v>36</v>
      </c>
      <c r="J737" s="12">
        <v>11655.2</v>
      </c>
      <c r="K737" s="11">
        <v>81210</v>
      </c>
      <c r="L737" s="11">
        <v>6308</v>
      </c>
      <c r="M737" s="14">
        <v>2992.9</v>
      </c>
      <c r="N737" s="13">
        <v>26848</v>
      </c>
      <c r="O737" s="13">
        <v>587</v>
      </c>
      <c r="P737" s="25">
        <v>4635.8</v>
      </c>
      <c r="Q737" s="26">
        <v>71225</v>
      </c>
      <c r="R737" s="26">
        <v>12</v>
      </c>
      <c r="S737" s="27">
        <v>0</v>
      </c>
      <c r="T737" s="28">
        <v>0</v>
      </c>
      <c r="U737" s="28">
        <v>0</v>
      </c>
      <c r="V737" s="12">
        <v>19283.900000000001</v>
      </c>
      <c r="W737" s="11">
        <v>179283</v>
      </c>
      <c r="X737" s="11">
        <v>6907</v>
      </c>
    </row>
    <row r="738" spans="1:24" x14ac:dyDescent="0.35">
      <c r="A738" s="8">
        <v>2020</v>
      </c>
      <c r="B738" s="9">
        <v>11789</v>
      </c>
      <c r="C738" s="10" t="s">
        <v>1145</v>
      </c>
      <c r="D738" s="8" t="s">
        <v>709</v>
      </c>
      <c r="E738" s="10" t="s">
        <v>710</v>
      </c>
      <c r="F738" s="8" t="s">
        <v>711</v>
      </c>
      <c r="G738" s="10" t="s">
        <v>567</v>
      </c>
      <c r="H738" s="10" t="s">
        <v>712</v>
      </c>
      <c r="I738" s="10" t="s">
        <v>566</v>
      </c>
      <c r="J738" s="12">
        <v>25281</v>
      </c>
      <c r="K738" s="11">
        <v>254132</v>
      </c>
      <c r="L738" s="11">
        <v>19147</v>
      </c>
      <c r="M738" s="14">
        <v>25666</v>
      </c>
      <c r="N738" s="13">
        <v>250881</v>
      </c>
      <c r="O738" s="13">
        <v>3127</v>
      </c>
      <c r="P738" s="25">
        <v>12020</v>
      </c>
      <c r="Q738" s="26">
        <v>242383</v>
      </c>
      <c r="R738" s="26">
        <v>9</v>
      </c>
      <c r="S738" s="27">
        <v>0</v>
      </c>
      <c r="T738" s="28">
        <v>0</v>
      </c>
      <c r="U738" s="28">
        <v>0</v>
      </c>
      <c r="V738" s="12">
        <v>62967</v>
      </c>
      <c r="W738" s="11">
        <v>747396</v>
      </c>
      <c r="X738" s="11">
        <v>22283</v>
      </c>
    </row>
    <row r="739" spans="1:24" x14ac:dyDescent="0.35">
      <c r="A739" s="8">
        <v>2020</v>
      </c>
      <c r="B739" s="9">
        <v>11804</v>
      </c>
      <c r="C739" s="10" t="s">
        <v>352</v>
      </c>
      <c r="D739" s="8" t="s">
        <v>709</v>
      </c>
      <c r="E739" s="10" t="s">
        <v>710</v>
      </c>
      <c r="F739" s="8" t="s">
        <v>711</v>
      </c>
      <c r="G739" s="10" t="s">
        <v>139</v>
      </c>
      <c r="H739" s="10" t="s">
        <v>722</v>
      </c>
      <c r="I739" s="10" t="s">
        <v>95</v>
      </c>
      <c r="J739" s="12">
        <v>1022552.9</v>
      </c>
      <c r="K739" s="11">
        <v>4243441</v>
      </c>
      <c r="L739" s="11">
        <v>619778</v>
      </c>
      <c r="M739" s="14">
        <v>150347.29999999999</v>
      </c>
      <c r="N739" s="13">
        <v>1306087</v>
      </c>
      <c r="O739" s="13">
        <v>68644</v>
      </c>
      <c r="P739" s="25">
        <v>24699.200000000001</v>
      </c>
      <c r="Q739" s="26">
        <v>145406</v>
      </c>
      <c r="R739" s="26">
        <v>1280</v>
      </c>
      <c r="S739" s="27" t="s">
        <v>25</v>
      </c>
      <c r="T739" s="28" t="s">
        <v>25</v>
      </c>
      <c r="U739" s="28" t="s">
        <v>25</v>
      </c>
      <c r="V739" s="12">
        <v>1197599.3999999999</v>
      </c>
      <c r="W739" s="11">
        <v>5694934</v>
      </c>
      <c r="X739" s="11">
        <v>689702</v>
      </c>
    </row>
    <row r="740" spans="1:24" x14ac:dyDescent="0.35">
      <c r="A740" s="8">
        <v>2020</v>
      </c>
      <c r="B740" s="9">
        <v>11804</v>
      </c>
      <c r="C740" s="10" t="s">
        <v>352</v>
      </c>
      <c r="D740" s="8" t="s">
        <v>751</v>
      </c>
      <c r="E740" s="10" t="s">
        <v>752</v>
      </c>
      <c r="F740" s="8" t="s">
        <v>711</v>
      </c>
      <c r="G740" s="10" t="s">
        <v>139</v>
      </c>
      <c r="H740" s="10" t="s">
        <v>722</v>
      </c>
      <c r="I740" s="10" t="s">
        <v>95</v>
      </c>
      <c r="J740" s="12">
        <v>491748.9</v>
      </c>
      <c r="K740" s="11">
        <v>4013967</v>
      </c>
      <c r="L740" s="11">
        <v>547895</v>
      </c>
      <c r="M740" s="14">
        <v>480800.3</v>
      </c>
      <c r="N740" s="13">
        <v>6970342</v>
      </c>
      <c r="O740" s="13">
        <v>91871</v>
      </c>
      <c r="P740" s="25">
        <v>144921.9</v>
      </c>
      <c r="Q740" s="26">
        <v>2300014</v>
      </c>
      <c r="R740" s="26">
        <v>2494</v>
      </c>
      <c r="S740" s="27">
        <v>129.80000000000001</v>
      </c>
      <c r="T740" s="28">
        <v>754</v>
      </c>
      <c r="U740" s="28">
        <v>1</v>
      </c>
      <c r="V740" s="12">
        <v>1117600.8999999999</v>
      </c>
      <c r="W740" s="11">
        <v>13285077</v>
      </c>
      <c r="X740" s="11">
        <v>642261</v>
      </c>
    </row>
    <row r="741" spans="1:24" x14ac:dyDescent="0.35">
      <c r="A741" s="8">
        <v>2020</v>
      </c>
      <c r="B741" s="9">
        <v>11811</v>
      </c>
      <c r="C741" s="10" t="s">
        <v>353</v>
      </c>
      <c r="D741" s="8" t="s">
        <v>709</v>
      </c>
      <c r="E741" s="10" t="s">
        <v>710</v>
      </c>
      <c r="F741" s="8" t="s">
        <v>711</v>
      </c>
      <c r="G741" s="10" t="s">
        <v>122</v>
      </c>
      <c r="H741" s="10" t="s">
        <v>712</v>
      </c>
      <c r="I741" s="10" t="s">
        <v>123</v>
      </c>
      <c r="J741" s="12">
        <v>6033.5</v>
      </c>
      <c r="K741" s="11">
        <v>117229</v>
      </c>
      <c r="L741" s="11">
        <v>8196</v>
      </c>
      <c r="M741" s="14">
        <v>1127.9000000000001</v>
      </c>
      <c r="N741" s="13">
        <v>15475</v>
      </c>
      <c r="O741" s="13">
        <v>974</v>
      </c>
      <c r="P741" s="25">
        <v>2835.5</v>
      </c>
      <c r="Q741" s="26">
        <v>63831</v>
      </c>
      <c r="R741" s="26">
        <v>167</v>
      </c>
      <c r="S741" s="27" t="s">
        <v>25</v>
      </c>
      <c r="T741" s="28" t="s">
        <v>25</v>
      </c>
      <c r="U741" s="28" t="s">
        <v>25</v>
      </c>
      <c r="V741" s="12">
        <v>9996.9</v>
      </c>
      <c r="W741" s="11">
        <v>196535</v>
      </c>
      <c r="X741" s="11">
        <v>9337</v>
      </c>
    </row>
    <row r="742" spans="1:24" x14ac:dyDescent="0.35">
      <c r="A742" s="8">
        <v>2020</v>
      </c>
      <c r="B742" s="9">
        <v>11824</v>
      </c>
      <c r="C742" s="10" t="s">
        <v>1146</v>
      </c>
      <c r="D742" s="8" t="s">
        <v>709</v>
      </c>
      <c r="E742" s="10" t="s">
        <v>710</v>
      </c>
      <c r="F742" s="8" t="s">
        <v>711</v>
      </c>
      <c r="G742" s="10" t="s">
        <v>244</v>
      </c>
      <c r="H742" s="10" t="s">
        <v>714</v>
      </c>
      <c r="I742" s="10" t="s">
        <v>245</v>
      </c>
      <c r="J742" s="12">
        <v>97469.4</v>
      </c>
      <c r="K742" s="11">
        <v>452110</v>
      </c>
      <c r="L742" s="11">
        <v>60060</v>
      </c>
      <c r="M742" s="14">
        <v>55965.8</v>
      </c>
      <c r="N742" s="13">
        <v>299366</v>
      </c>
      <c r="O742" s="13">
        <v>6607</v>
      </c>
      <c r="P742" s="25">
        <v>0</v>
      </c>
      <c r="Q742" s="26">
        <v>0</v>
      </c>
      <c r="R742" s="26">
        <v>0</v>
      </c>
      <c r="S742" s="27">
        <v>0</v>
      </c>
      <c r="T742" s="28">
        <v>0</v>
      </c>
      <c r="U742" s="28">
        <v>0</v>
      </c>
      <c r="V742" s="12">
        <v>153435.20000000001</v>
      </c>
      <c r="W742" s="11">
        <v>751476</v>
      </c>
      <c r="X742" s="11">
        <v>66667</v>
      </c>
    </row>
    <row r="743" spans="1:24" x14ac:dyDescent="0.35">
      <c r="A743" s="8">
        <v>2020</v>
      </c>
      <c r="B743" s="9">
        <v>11843</v>
      </c>
      <c r="C743" s="10" t="s">
        <v>1147</v>
      </c>
      <c r="D743" s="8" t="s">
        <v>709</v>
      </c>
      <c r="E743" s="10" t="s">
        <v>710</v>
      </c>
      <c r="F743" s="8" t="s">
        <v>711</v>
      </c>
      <c r="G743" s="10" t="s">
        <v>307</v>
      </c>
      <c r="H743" s="10" t="s">
        <v>722</v>
      </c>
      <c r="I743" s="10" t="s">
        <v>245</v>
      </c>
      <c r="J743" s="12">
        <v>126524.9</v>
      </c>
      <c r="K743" s="11">
        <v>378241</v>
      </c>
      <c r="L743" s="11">
        <v>62749</v>
      </c>
      <c r="M743" s="14">
        <v>99791.1</v>
      </c>
      <c r="N743" s="13">
        <v>286711</v>
      </c>
      <c r="O743" s="13">
        <v>10409</v>
      </c>
      <c r="P743" s="25">
        <v>91555.6</v>
      </c>
      <c r="Q743" s="26">
        <v>293737</v>
      </c>
      <c r="R743" s="26">
        <v>146</v>
      </c>
      <c r="S743" s="27">
        <v>0</v>
      </c>
      <c r="T743" s="28">
        <v>0</v>
      </c>
      <c r="U743" s="28">
        <v>0</v>
      </c>
      <c r="V743" s="12">
        <v>317871.59999999998</v>
      </c>
      <c r="W743" s="11">
        <v>958689</v>
      </c>
      <c r="X743" s="11">
        <v>73304</v>
      </c>
    </row>
    <row r="744" spans="1:24" x14ac:dyDescent="0.35">
      <c r="A744" s="8">
        <v>2020</v>
      </c>
      <c r="B744" s="9">
        <v>11871</v>
      </c>
      <c r="C744" s="10" t="s">
        <v>1148</v>
      </c>
      <c r="D744" s="8" t="s">
        <v>709</v>
      </c>
      <c r="E744" s="10" t="s">
        <v>710</v>
      </c>
      <c r="F744" s="8" t="s">
        <v>711</v>
      </c>
      <c r="G744" s="10" t="s">
        <v>79</v>
      </c>
      <c r="H744" s="10" t="s">
        <v>712</v>
      </c>
      <c r="I744" s="10" t="s">
        <v>566</v>
      </c>
      <c r="J744" s="12">
        <v>5574</v>
      </c>
      <c r="K744" s="11">
        <v>46624</v>
      </c>
      <c r="L744" s="11">
        <v>4455</v>
      </c>
      <c r="M744" s="14">
        <v>8059</v>
      </c>
      <c r="N744" s="13">
        <v>74113</v>
      </c>
      <c r="O744" s="13">
        <v>969</v>
      </c>
      <c r="P744" s="25">
        <v>873</v>
      </c>
      <c r="Q744" s="26">
        <v>10323</v>
      </c>
      <c r="R744" s="26">
        <v>2</v>
      </c>
      <c r="S744" s="27">
        <v>0</v>
      </c>
      <c r="T744" s="28">
        <v>0</v>
      </c>
      <c r="U744" s="28">
        <v>0</v>
      </c>
      <c r="V744" s="12">
        <v>14506</v>
      </c>
      <c r="W744" s="11">
        <v>131060</v>
      </c>
      <c r="X744" s="11">
        <v>5426</v>
      </c>
    </row>
    <row r="745" spans="1:24" x14ac:dyDescent="0.35">
      <c r="A745" s="8">
        <v>2020</v>
      </c>
      <c r="B745" s="9">
        <v>12087</v>
      </c>
      <c r="C745" s="10" t="s">
        <v>354</v>
      </c>
      <c r="D745" s="8" t="s">
        <v>709</v>
      </c>
      <c r="E745" s="10" t="s">
        <v>710</v>
      </c>
      <c r="F745" s="8" t="s">
        <v>711</v>
      </c>
      <c r="G745" s="10" t="s">
        <v>219</v>
      </c>
      <c r="H745" s="10" t="s">
        <v>714</v>
      </c>
      <c r="I745" s="10" t="s">
        <v>54</v>
      </c>
      <c r="J745" s="12">
        <v>36.4</v>
      </c>
      <c r="K745" s="11">
        <v>431</v>
      </c>
      <c r="L745" s="11">
        <v>26</v>
      </c>
      <c r="M745" s="14">
        <v>10.6</v>
      </c>
      <c r="N745" s="13">
        <v>87</v>
      </c>
      <c r="O745" s="13">
        <v>10</v>
      </c>
      <c r="P745" s="25">
        <v>36.700000000000003</v>
      </c>
      <c r="Q745" s="26">
        <v>193</v>
      </c>
      <c r="R745" s="26">
        <v>80</v>
      </c>
      <c r="S745" s="27" t="s">
        <v>25</v>
      </c>
      <c r="T745" s="28" t="s">
        <v>25</v>
      </c>
      <c r="U745" s="28" t="s">
        <v>25</v>
      </c>
      <c r="V745" s="12">
        <v>83.7</v>
      </c>
      <c r="W745" s="11">
        <v>711</v>
      </c>
      <c r="X745" s="11">
        <v>116</v>
      </c>
    </row>
    <row r="746" spans="1:24" x14ac:dyDescent="0.35">
      <c r="A746" s="8">
        <v>2020</v>
      </c>
      <c r="B746" s="9">
        <v>12087</v>
      </c>
      <c r="C746" s="10" t="s">
        <v>354</v>
      </c>
      <c r="D746" s="8" t="s">
        <v>709</v>
      </c>
      <c r="E746" s="10" t="s">
        <v>710</v>
      </c>
      <c r="F746" s="8" t="s">
        <v>711</v>
      </c>
      <c r="G746" s="10" t="s">
        <v>355</v>
      </c>
      <c r="H746" s="10" t="s">
        <v>714</v>
      </c>
      <c r="I746" s="10" t="s">
        <v>54</v>
      </c>
      <c r="J746" s="12">
        <v>8343.9</v>
      </c>
      <c r="K746" s="11">
        <v>107462</v>
      </c>
      <c r="L746" s="11">
        <v>5280</v>
      </c>
      <c r="M746" s="14">
        <v>120385.8</v>
      </c>
      <c r="N746" s="13">
        <v>1477015</v>
      </c>
      <c r="O746" s="13">
        <v>6835</v>
      </c>
      <c r="P746" s="25">
        <v>202993.4</v>
      </c>
      <c r="Q746" s="26">
        <v>2984996</v>
      </c>
      <c r="R746" s="26">
        <v>1077</v>
      </c>
      <c r="S746" s="27" t="s">
        <v>25</v>
      </c>
      <c r="T746" s="28" t="s">
        <v>25</v>
      </c>
      <c r="U746" s="28" t="s">
        <v>25</v>
      </c>
      <c r="V746" s="12">
        <v>331723.09999999998</v>
      </c>
      <c r="W746" s="11">
        <v>4569473</v>
      </c>
      <c r="X746" s="11">
        <v>13192</v>
      </c>
    </row>
    <row r="747" spans="1:24" x14ac:dyDescent="0.35">
      <c r="A747" s="8">
        <v>2020</v>
      </c>
      <c r="B747" s="9">
        <v>12090</v>
      </c>
      <c r="C747" s="10" t="s">
        <v>1149</v>
      </c>
      <c r="D747" s="8" t="s">
        <v>709</v>
      </c>
      <c r="E747" s="10" t="s">
        <v>710</v>
      </c>
      <c r="F747" s="8" t="s">
        <v>711</v>
      </c>
      <c r="G747" s="10" t="s">
        <v>355</v>
      </c>
      <c r="H747" s="10" t="s">
        <v>714</v>
      </c>
      <c r="I747" s="10" t="s">
        <v>36</v>
      </c>
      <c r="J747" s="12">
        <v>7153</v>
      </c>
      <c r="K747" s="11">
        <v>54075</v>
      </c>
      <c r="L747" s="11">
        <v>3564</v>
      </c>
      <c r="M747" s="14">
        <v>3838</v>
      </c>
      <c r="N747" s="13">
        <v>25811</v>
      </c>
      <c r="O747" s="13">
        <v>432</v>
      </c>
      <c r="P747" s="25">
        <v>3962</v>
      </c>
      <c r="Q747" s="26">
        <v>51817</v>
      </c>
      <c r="R747" s="26">
        <v>91</v>
      </c>
      <c r="S747" s="27">
        <v>0</v>
      </c>
      <c r="T747" s="28">
        <v>0</v>
      </c>
      <c r="U747" s="28">
        <v>0</v>
      </c>
      <c r="V747" s="12">
        <v>14953</v>
      </c>
      <c r="W747" s="11">
        <v>131703</v>
      </c>
      <c r="X747" s="11">
        <v>4087</v>
      </c>
    </row>
    <row r="748" spans="1:24" x14ac:dyDescent="0.35">
      <c r="A748" s="8">
        <v>2020</v>
      </c>
      <c r="B748" s="9">
        <v>12186</v>
      </c>
      <c r="C748" s="10" t="s">
        <v>1150</v>
      </c>
      <c r="D748" s="8" t="s">
        <v>709</v>
      </c>
      <c r="E748" s="10" t="s">
        <v>710</v>
      </c>
      <c r="F748" s="8" t="s">
        <v>711</v>
      </c>
      <c r="G748" s="10" t="s">
        <v>567</v>
      </c>
      <c r="H748" s="10" t="s">
        <v>712</v>
      </c>
      <c r="I748" s="10" t="s">
        <v>566</v>
      </c>
      <c r="J748" s="12">
        <v>7702</v>
      </c>
      <c r="K748" s="11">
        <v>76018</v>
      </c>
      <c r="L748" s="11">
        <v>6517</v>
      </c>
      <c r="M748" s="14">
        <v>9413</v>
      </c>
      <c r="N748" s="13">
        <v>87582</v>
      </c>
      <c r="O748" s="13">
        <v>1636</v>
      </c>
      <c r="P748" s="25">
        <v>1031</v>
      </c>
      <c r="Q748" s="26">
        <v>13003</v>
      </c>
      <c r="R748" s="26">
        <v>2</v>
      </c>
      <c r="S748" s="27">
        <v>0</v>
      </c>
      <c r="T748" s="28">
        <v>0</v>
      </c>
      <c r="U748" s="28">
        <v>0</v>
      </c>
      <c r="V748" s="12">
        <v>18146</v>
      </c>
      <c r="W748" s="11">
        <v>176603</v>
      </c>
      <c r="X748" s="11">
        <v>8155</v>
      </c>
    </row>
    <row r="749" spans="1:24" x14ac:dyDescent="0.35">
      <c r="A749" s="8">
        <v>2020</v>
      </c>
      <c r="B749" s="9">
        <v>12187</v>
      </c>
      <c r="C749" s="10" t="s">
        <v>356</v>
      </c>
      <c r="D749" s="8" t="s">
        <v>709</v>
      </c>
      <c r="E749" s="10" t="s">
        <v>710</v>
      </c>
      <c r="F749" s="8" t="s">
        <v>711</v>
      </c>
      <c r="G749" s="10" t="s">
        <v>116</v>
      </c>
      <c r="H749" s="10" t="s">
        <v>712</v>
      </c>
      <c r="I749" s="10" t="s">
        <v>75</v>
      </c>
      <c r="J749" s="12">
        <v>14329</v>
      </c>
      <c r="K749" s="11">
        <v>190078</v>
      </c>
      <c r="L749" s="11">
        <v>14318</v>
      </c>
      <c r="M749" s="14">
        <v>12011</v>
      </c>
      <c r="N749" s="13">
        <v>174682</v>
      </c>
      <c r="O749" s="13">
        <v>2548</v>
      </c>
      <c r="P749" s="25">
        <v>17670</v>
      </c>
      <c r="Q749" s="26">
        <v>332428</v>
      </c>
      <c r="R749" s="26">
        <v>51</v>
      </c>
      <c r="S749" s="27">
        <v>0</v>
      </c>
      <c r="T749" s="28">
        <v>0</v>
      </c>
      <c r="U749" s="28">
        <v>0</v>
      </c>
      <c r="V749" s="12">
        <v>44010</v>
      </c>
      <c r="W749" s="11">
        <v>697188</v>
      </c>
      <c r="X749" s="11">
        <v>16917</v>
      </c>
    </row>
    <row r="750" spans="1:24" x14ac:dyDescent="0.35">
      <c r="A750" s="8">
        <v>2020</v>
      </c>
      <c r="B750" s="9">
        <v>12199</v>
      </c>
      <c r="C750" s="10" t="s">
        <v>358</v>
      </c>
      <c r="D750" s="8" t="s">
        <v>709</v>
      </c>
      <c r="E750" s="10" t="s">
        <v>710</v>
      </c>
      <c r="F750" s="8" t="s">
        <v>711</v>
      </c>
      <c r="G750" s="10" t="s">
        <v>219</v>
      </c>
      <c r="H750" s="10" t="s">
        <v>722</v>
      </c>
      <c r="I750" s="10" t="s">
        <v>54</v>
      </c>
      <c r="J750" s="12">
        <v>20085</v>
      </c>
      <c r="K750" s="11">
        <v>184298</v>
      </c>
      <c r="L750" s="11">
        <v>19798</v>
      </c>
      <c r="M750" s="14">
        <v>25400</v>
      </c>
      <c r="N750" s="13">
        <v>262799</v>
      </c>
      <c r="O750" s="13">
        <v>5698</v>
      </c>
      <c r="P750" s="25">
        <v>20244</v>
      </c>
      <c r="Q750" s="26">
        <v>290986</v>
      </c>
      <c r="R750" s="26">
        <v>120</v>
      </c>
      <c r="S750" s="27">
        <v>0</v>
      </c>
      <c r="T750" s="28">
        <v>0</v>
      </c>
      <c r="U750" s="28">
        <v>0</v>
      </c>
      <c r="V750" s="12">
        <v>65729</v>
      </c>
      <c r="W750" s="11">
        <v>738083</v>
      </c>
      <c r="X750" s="11">
        <v>25616</v>
      </c>
    </row>
    <row r="751" spans="1:24" x14ac:dyDescent="0.35">
      <c r="A751" s="8">
        <v>2020</v>
      </c>
      <c r="B751" s="9">
        <v>12199</v>
      </c>
      <c r="C751" s="10" t="s">
        <v>358</v>
      </c>
      <c r="D751" s="8" t="s">
        <v>709</v>
      </c>
      <c r="E751" s="10" t="s">
        <v>710</v>
      </c>
      <c r="F751" s="8" t="s">
        <v>711</v>
      </c>
      <c r="G751" s="10" t="s">
        <v>355</v>
      </c>
      <c r="H751" s="10" t="s">
        <v>722</v>
      </c>
      <c r="I751" s="10" t="s">
        <v>36</v>
      </c>
      <c r="J751" s="12">
        <v>79626</v>
      </c>
      <c r="K751" s="11">
        <v>773739</v>
      </c>
      <c r="L751" s="11">
        <v>78812</v>
      </c>
      <c r="M751" s="14">
        <v>94705</v>
      </c>
      <c r="N751" s="13">
        <v>1033823</v>
      </c>
      <c r="O751" s="13">
        <v>14348</v>
      </c>
      <c r="P751" s="25">
        <v>15731</v>
      </c>
      <c r="Q751" s="26">
        <v>232032</v>
      </c>
      <c r="R751" s="26">
        <v>89</v>
      </c>
      <c r="S751" s="27">
        <v>0</v>
      </c>
      <c r="T751" s="28">
        <v>0</v>
      </c>
      <c r="U751" s="28">
        <v>0</v>
      </c>
      <c r="V751" s="12">
        <v>190062</v>
      </c>
      <c r="W751" s="11">
        <v>2039594</v>
      </c>
      <c r="X751" s="11">
        <v>93249</v>
      </c>
    </row>
    <row r="752" spans="1:24" x14ac:dyDescent="0.35">
      <c r="A752" s="8">
        <v>2020</v>
      </c>
      <c r="B752" s="9">
        <v>12199</v>
      </c>
      <c r="C752" s="10" t="s">
        <v>358</v>
      </c>
      <c r="D752" s="8" t="s">
        <v>709</v>
      </c>
      <c r="E752" s="10" t="s">
        <v>710</v>
      </c>
      <c r="F752" s="8" t="s">
        <v>711</v>
      </c>
      <c r="G752" s="10" t="s">
        <v>98</v>
      </c>
      <c r="H752" s="10" t="s">
        <v>722</v>
      </c>
      <c r="I752" s="10" t="s">
        <v>36</v>
      </c>
      <c r="J752" s="12">
        <v>7460</v>
      </c>
      <c r="K752" s="11">
        <v>67552</v>
      </c>
      <c r="L752" s="11">
        <v>6441</v>
      </c>
      <c r="M752" s="14">
        <v>6557</v>
      </c>
      <c r="N752" s="13">
        <v>66771</v>
      </c>
      <c r="O752" s="13">
        <v>2052</v>
      </c>
      <c r="P752" s="25">
        <v>609</v>
      </c>
      <c r="Q752" s="26">
        <v>7517</v>
      </c>
      <c r="R752" s="26">
        <v>8</v>
      </c>
      <c r="S752" s="27">
        <v>0</v>
      </c>
      <c r="T752" s="28">
        <v>0</v>
      </c>
      <c r="U752" s="28">
        <v>0</v>
      </c>
      <c r="V752" s="12">
        <v>14626</v>
      </c>
      <c r="W752" s="11">
        <v>141840</v>
      </c>
      <c r="X752" s="11">
        <v>8501</v>
      </c>
    </row>
    <row r="753" spans="1:24" x14ac:dyDescent="0.35">
      <c r="A753" s="8">
        <v>2020</v>
      </c>
      <c r="B753" s="9">
        <v>12199</v>
      </c>
      <c r="C753" s="10" t="s">
        <v>358</v>
      </c>
      <c r="D753" s="8" t="s">
        <v>709</v>
      </c>
      <c r="E753" s="10" t="s">
        <v>710</v>
      </c>
      <c r="F753" s="8" t="s">
        <v>711</v>
      </c>
      <c r="G753" s="10" t="s">
        <v>136</v>
      </c>
      <c r="H753" s="10" t="s">
        <v>722</v>
      </c>
      <c r="I753" s="10" t="s">
        <v>99</v>
      </c>
      <c r="J753" s="12">
        <v>15373</v>
      </c>
      <c r="K753" s="11">
        <v>145296</v>
      </c>
      <c r="L753" s="11">
        <v>13704</v>
      </c>
      <c r="M753" s="14">
        <v>11147</v>
      </c>
      <c r="N753" s="13">
        <v>138171</v>
      </c>
      <c r="O753" s="13">
        <v>2620</v>
      </c>
      <c r="P753" s="25">
        <v>152</v>
      </c>
      <c r="Q753" s="26">
        <v>1540</v>
      </c>
      <c r="R753" s="26">
        <v>14</v>
      </c>
      <c r="S753" s="27">
        <v>0</v>
      </c>
      <c r="T753" s="28">
        <v>0</v>
      </c>
      <c r="U753" s="28">
        <v>0</v>
      </c>
      <c r="V753" s="12">
        <v>26672</v>
      </c>
      <c r="W753" s="11">
        <v>285007</v>
      </c>
      <c r="X753" s="11">
        <v>16338</v>
      </c>
    </row>
    <row r="754" spans="1:24" x14ac:dyDescent="0.35">
      <c r="A754" s="8">
        <v>2020</v>
      </c>
      <c r="B754" s="9">
        <v>12208</v>
      </c>
      <c r="C754" s="10" t="s">
        <v>1151</v>
      </c>
      <c r="D754" s="8" t="s">
        <v>709</v>
      </c>
      <c r="E754" s="10" t="s">
        <v>710</v>
      </c>
      <c r="F754" s="8" t="s">
        <v>711</v>
      </c>
      <c r="G754" s="10" t="s">
        <v>301</v>
      </c>
      <c r="H754" s="10" t="s">
        <v>712</v>
      </c>
      <c r="I754" s="10" t="s">
        <v>54</v>
      </c>
      <c r="J754" s="12">
        <v>6793.7</v>
      </c>
      <c r="K754" s="11">
        <v>89518</v>
      </c>
      <c r="L754" s="11">
        <v>7384</v>
      </c>
      <c r="M754" s="14">
        <v>7653</v>
      </c>
      <c r="N754" s="13">
        <v>93622</v>
      </c>
      <c r="O754" s="13">
        <v>1401</v>
      </c>
      <c r="P754" s="25">
        <v>39270.6</v>
      </c>
      <c r="Q754" s="26">
        <v>799973</v>
      </c>
      <c r="R754" s="26">
        <v>19</v>
      </c>
      <c r="S754" s="27" t="s">
        <v>25</v>
      </c>
      <c r="T754" s="28" t="s">
        <v>25</v>
      </c>
      <c r="U754" s="28" t="s">
        <v>25</v>
      </c>
      <c r="V754" s="12">
        <v>53717.3</v>
      </c>
      <c r="W754" s="11">
        <v>983113</v>
      </c>
      <c r="X754" s="11">
        <v>8804</v>
      </c>
    </row>
    <row r="755" spans="1:24" x14ac:dyDescent="0.35">
      <c r="A755" s="8">
        <v>2020</v>
      </c>
      <c r="B755" s="9">
        <v>12227</v>
      </c>
      <c r="C755" s="10" t="s">
        <v>1152</v>
      </c>
      <c r="D755" s="8" t="s">
        <v>709</v>
      </c>
      <c r="E755" s="10" t="s">
        <v>710</v>
      </c>
      <c r="F755" s="8" t="s">
        <v>711</v>
      </c>
      <c r="G755" s="10" t="s">
        <v>35</v>
      </c>
      <c r="H755" s="10" t="s">
        <v>714</v>
      </c>
      <c r="I755" s="10" t="s">
        <v>36</v>
      </c>
      <c r="J755" s="12">
        <v>16240.4</v>
      </c>
      <c r="K755" s="11">
        <v>141514</v>
      </c>
      <c r="L755" s="11">
        <v>8343</v>
      </c>
      <c r="M755" s="14">
        <v>3416.7</v>
      </c>
      <c r="N755" s="13">
        <v>30502</v>
      </c>
      <c r="O755" s="13">
        <v>706</v>
      </c>
      <c r="P755" s="25">
        <v>2084.6999999999998</v>
      </c>
      <c r="Q755" s="26">
        <v>25577</v>
      </c>
      <c r="R755" s="26">
        <v>114</v>
      </c>
      <c r="S755" s="27">
        <v>0</v>
      </c>
      <c r="T755" s="28">
        <v>0</v>
      </c>
      <c r="U755" s="28">
        <v>0</v>
      </c>
      <c r="V755" s="12">
        <v>21741.8</v>
      </c>
      <c r="W755" s="11">
        <v>197593</v>
      </c>
      <c r="X755" s="11">
        <v>9163</v>
      </c>
    </row>
    <row r="756" spans="1:24" x14ac:dyDescent="0.35">
      <c r="A756" s="8">
        <v>2020</v>
      </c>
      <c r="B756" s="9">
        <v>12243</v>
      </c>
      <c r="C756" s="10" t="s">
        <v>1153</v>
      </c>
      <c r="D756" s="8" t="s">
        <v>709</v>
      </c>
      <c r="E756" s="10" t="s">
        <v>710</v>
      </c>
      <c r="F756" s="8" t="s">
        <v>711</v>
      </c>
      <c r="G756" s="10" t="s">
        <v>79</v>
      </c>
      <c r="H756" s="10" t="s">
        <v>714</v>
      </c>
      <c r="I756" s="10" t="s">
        <v>36</v>
      </c>
      <c r="J756" s="12">
        <v>39936</v>
      </c>
      <c r="K756" s="11">
        <v>333465</v>
      </c>
      <c r="L756" s="11">
        <v>28071</v>
      </c>
      <c r="M756" s="14">
        <v>11639</v>
      </c>
      <c r="N756" s="13">
        <v>98209</v>
      </c>
      <c r="O756" s="13">
        <v>2107</v>
      </c>
      <c r="P756" s="25" t="s">
        <v>25</v>
      </c>
      <c r="Q756" s="26" t="s">
        <v>25</v>
      </c>
      <c r="R756" s="26" t="s">
        <v>25</v>
      </c>
      <c r="S756" s="27" t="s">
        <v>25</v>
      </c>
      <c r="T756" s="28" t="s">
        <v>25</v>
      </c>
      <c r="U756" s="28" t="s">
        <v>25</v>
      </c>
      <c r="V756" s="12">
        <v>51575</v>
      </c>
      <c r="W756" s="11">
        <v>431674</v>
      </c>
      <c r="X756" s="11">
        <v>30178</v>
      </c>
    </row>
    <row r="757" spans="1:24" x14ac:dyDescent="0.35">
      <c r="A757" s="8">
        <v>2020</v>
      </c>
      <c r="B757" s="9">
        <v>12260</v>
      </c>
      <c r="C757" s="10" t="s">
        <v>1154</v>
      </c>
      <c r="D757" s="8" t="s">
        <v>709</v>
      </c>
      <c r="E757" s="10" t="s">
        <v>710</v>
      </c>
      <c r="F757" s="8" t="s">
        <v>711</v>
      </c>
      <c r="G757" s="10" t="s">
        <v>87</v>
      </c>
      <c r="H757" s="10" t="s">
        <v>714</v>
      </c>
      <c r="I757" s="10" t="s">
        <v>45</v>
      </c>
      <c r="J757" s="12">
        <v>225.3</v>
      </c>
      <c r="K757" s="11">
        <v>1762</v>
      </c>
      <c r="L757" s="11">
        <v>126</v>
      </c>
      <c r="M757" s="14">
        <v>2.9</v>
      </c>
      <c r="N757" s="13">
        <v>16</v>
      </c>
      <c r="O757" s="13">
        <v>4</v>
      </c>
      <c r="P757" s="25" t="s">
        <v>25</v>
      </c>
      <c r="Q757" s="26" t="s">
        <v>25</v>
      </c>
      <c r="R757" s="26" t="s">
        <v>25</v>
      </c>
      <c r="S757" s="27" t="s">
        <v>25</v>
      </c>
      <c r="T757" s="28" t="s">
        <v>25</v>
      </c>
      <c r="U757" s="28" t="s">
        <v>25</v>
      </c>
      <c r="V757" s="12">
        <v>228.2</v>
      </c>
      <c r="W757" s="11">
        <v>1778</v>
      </c>
      <c r="X757" s="11">
        <v>130</v>
      </c>
    </row>
    <row r="758" spans="1:24" x14ac:dyDescent="0.35">
      <c r="A758" s="8">
        <v>2020</v>
      </c>
      <c r="B758" s="9">
        <v>12260</v>
      </c>
      <c r="C758" s="10" t="s">
        <v>1154</v>
      </c>
      <c r="D758" s="8" t="s">
        <v>709</v>
      </c>
      <c r="E758" s="10" t="s">
        <v>710</v>
      </c>
      <c r="F758" s="8" t="s">
        <v>711</v>
      </c>
      <c r="G758" s="10" t="s">
        <v>44</v>
      </c>
      <c r="H758" s="10" t="s">
        <v>714</v>
      </c>
      <c r="I758" s="10" t="s">
        <v>45</v>
      </c>
      <c r="J758" s="12">
        <v>46468.3</v>
      </c>
      <c r="K758" s="11">
        <v>348196</v>
      </c>
      <c r="L758" s="11">
        <v>29642</v>
      </c>
      <c r="M758" s="14">
        <v>8799</v>
      </c>
      <c r="N758" s="13">
        <v>83054</v>
      </c>
      <c r="O758" s="13">
        <v>1841</v>
      </c>
      <c r="P758" s="25">
        <v>9212</v>
      </c>
      <c r="Q758" s="26">
        <v>134092</v>
      </c>
      <c r="R758" s="26">
        <v>28</v>
      </c>
      <c r="S758" s="27" t="s">
        <v>25</v>
      </c>
      <c r="T758" s="28" t="s">
        <v>25</v>
      </c>
      <c r="U758" s="28" t="s">
        <v>25</v>
      </c>
      <c r="V758" s="12">
        <v>64479.3</v>
      </c>
      <c r="W758" s="11">
        <v>565342</v>
      </c>
      <c r="X758" s="11">
        <v>31511</v>
      </c>
    </row>
    <row r="759" spans="1:24" x14ac:dyDescent="0.35">
      <c r="A759" s="8">
        <v>2020</v>
      </c>
      <c r="B759" s="9">
        <v>12268</v>
      </c>
      <c r="C759" s="10" t="s">
        <v>1155</v>
      </c>
      <c r="D759" s="8" t="s">
        <v>709</v>
      </c>
      <c r="E759" s="10" t="s">
        <v>710</v>
      </c>
      <c r="F759" s="8" t="s">
        <v>711</v>
      </c>
      <c r="G759" s="10" t="s">
        <v>59</v>
      </c>
      <c r="H759" s="10" t="s">
        <v>714</v>
      </c>
      <c r="I759" s="10" t="s">
        <v>60</v>
      </c>
      <c r="J759" s="12">
        <v>41629.599999999999</v>
      </c>
      <c r="K759" s="11">
        <v>360568</v>
      </c>
      <c r="L759" s="11">
        <v>27439</v>
      </c>
      <c r="M759" s="14">
        <v>23397.5</v>
      </c>
      <c r="N759" s="13">
        <v>244902</v>
      </c>
      <c r="O759" s="13">
        <v>5763</v>
      </c>
      <c r="P759" s="25">
        <v>58819.4</v>
      </c>
      <c r="Q759" s="26">
        <v>787239</v>
      </c>
      <c r="R759" s="26">
        <v>1045</v>
      </c>
      <c r="S759" s="27" t="s">
        <v>25</v>
      </c>
      <c r="T759" s="28" t="s">
        <v>25</v>
      </c>
      <c r="U759" s="28" t="s">
        <v>25</v>
      </c>
      <c r="V759" s="12">
        <v>123846.5</v>
      </c>
      <c r="W759" s="11">
        <v>1392709</v>
      </c>
      <c r="X759" s="11">
        <v>34247</v>
      </c>
    </row>
    <row r="760" spans="1:24" x14ac:dyDescent="0.35">
      <c r="A760" s="8">
        <v>2020</v>
      </c>
      <c r="B760" s="9">
        <v>12293</v>
      </c>
      <c r="C760" s="10" t="s">
        <v>1156</v>
      </c>
      <c r="D760" s="8" t="s">
        <v>709</v>
      </c>
      <c r="E760" s="10" t="s">
        <v>710</v>
      </c>
      <c r="F760" s="8" t="s">
        <v>711</v>
      </c>
      <c r="G760" s="10" t="s">
        <v>567</v>
      </c>
      <c r="H760" s="10" t="s">
        <v>712</v>
      </c>
      <c r="I760" s="10" t="s">
        <v>566</v>
      </c>
      <c r="J760" s="12">
        <v>511955</v>
      </c>
      <c r="K760" s="11">
        <v>5109124</v>
      </c>
      <c r="L760" s="11">
        <v>375626</v>
      </c>
      <c r="M760" s="14">
        <v>584908</v>
      </c>
      <c r="N760" s="13">
        <v>5884893</v>
      </c>
      <c r="O760" s="13">
        <v>43837</v>
      </c>
      <c r="P760" s="25">
        <v>103412</v>
      </c>
      <c r="Q760" s="26">
        <v>1780161</v>
      </c>
      <c r="R760" s="26">
        <v>105</v>
      </c>
      <c r="S760" s="27">
        <v>0</v>
      </c>
      <c r="T760" s="28">
        <v>0</v>
      </c>
      <c r="U760" s="28">
        <v>0</v>
      </c>
      <c r="V760" s="12">
        <v>1200275</v>
      </c>
      <c r="W760" s="11">
        <v>12774178</v>
      </c>
      <c r="X760" s="11">
        <v>419568</v>
      </c>
    </row>
    <row r="761" spans="1:24" x14ac:dyDescent="0.35">
      <c r="A761" s="8">
        <v>2020</v>
      </c>
      <c r="B761" s="9">
        <v>12298</v>
      </c>
      <c r="C761" s="10" t="s">
        <v>1157</v>
      </c>
      <c r="D761" s="8" t="s">
        <v>709</v>
      </c>
      <c r="E761" s="10" t="s">
        <v>710</v>
      </c>
      <c r="F761" s="8" t="s">
        <v>711</v>
      </c>
      <c r="G761" s="10" t="s">
        <v>66</v>
      </c>
      <c r="H761" s="10" t="s">
        <v>712</v>
      </c>
      <c r="I761" s="10" t="s">
        <v>36</v>
      </c>
      <c r="J761" s="12">
        <v>7305.2</v>
      </c>
      <c r="K761" s="11">
        <v>63698</v>
      </c>
      <c r="L761" s="11">
        <v>8216</v>
      </c>
      <c r="M761" s="14">
        <v>5345.3</v>
      </c>
      <c r="N761" s="13">
        <v>56051</v>
      </c>
      <c r="O761" s="13">
        <v>827</v>
      </c>
      <c r="P761" s="25">
        <v>24712.3</v>
      </c>
      <c r="Q761" s="26">
        <v>376641</v>
      </c>
      <c r="R761" s="26">
        <v>8</v>
      </c>
      <c r="S761" s="27">
        <v>0</v>
      </c>
      <c r="T761" s="28">
        <v>0</v>
      </c>
      <c r="U761" s="28">
        <v>0</v>
      </c>
      <c r="V761" s="12">
        <v>37362.800000000003</v>
      </c>
      <c r="W761" s="11">
        <v>496390</v>
      </c>
      <c r="X761" s="11">
        <v>9051</v>
      </c>
    </row>
    <row r="762" spans="1:24" x14ac:dyDescent="0.35">
      <c r="A762" s="8">
        <v>2020</v>
      </c>
      <c r="B762" s="9">
        <v>12301</v>
      </c>
      <c r="C762" s="10" t="s">
        <v>1158</v>
      </c>
      <c r="D762" s="8" t="s">
        <v>709</v>
      </c>
      <c r="E762" s="10" t="s">
        <v>710</v>
      </c>
      <c r="F762" s="8" t="s">
        <v>711</v>
      </c>
      <c r="G762" s="10" t="s">
        <v>355</v>
      </c>
      <c r="H762" s="10" t="s">
        <v>714</v>
      </c>
      <c r="I762" s="10" t="s">
        <v>36</v>
      </c>
      <c r="J762" s="12">
        <v>45911</v>
      </c>
      <c r="K762" s="11">
        <v>390637</v>
      </c>
      <c r="L762" s="11">
        <v>19935</v>
      </c>
      <c r="M762" s="14" t="s">
        <v>25</v>
      </c>
      <c r="N762" s="13" t="s">
        <v>25</v>
      </c>
      <c r="O762" s="13" t="s">
        <v>25</v>
      </c>
      <c r="P762" s="25">
        <v>53007</v>
      </c>
      <c r="Q762" s="26">
        <v>678799</v>
      </c>
      <c r="R762" s="26">
        <v>516</v>
      </c>
      <c r="S762" s="27" t="s">
        <v>25</v>
      </c>
      <c r="T762" s="28" t="s">
        <v>25</v>
      </c>
      <c r="U762" s="28" t="s">
        <v>25</v>
      </c>
      <c r="V762" s="12">
        <v>98918</v>
      </c>
      <c r="W762" s="11">
        <v>1069436</v>
      </c>
      <c r="X762" s="11">
        <v>20451</v>
      </c>
    </row>
    <row r="763" spans="1:24" x14ac:dyDescent="0.35">
      <c r="A763" s="8">
        <v>2020</v>
      </c>
      <c r="B763" s="9">
        <v>12312</v>
      </c>
      <c r="C763" s="10" t="s">
        <v>359</v>
      </c>
      <c r="D763" s="8" t="s">
        <v>709</v>
      </c>
      <c r="E763" s="10" t="s">
        <v>710</v>
      </c>
      <c r="F763" s="8" t="s">
        <v>711</v>
      </c>
      <c r="G763" s="10" t="s">
        <v>32</v>
      </c>
      <c r="H763" s="10" t="s">
        <v>773</v>
      </c>
      <c r="I763" s="10" t="s">
        <v>33</v>
      </c>
      <c r="J763" s="12">
        <v>13306.1</v>
      </c>
      <c r="K763" s="11">
        <v>76177</v>
      </c>
      <c r="L763" s="11">
        <v>9217</v>
      </c>
      <c r="M763" s="14">
        <v>31032.9</v>
      </c>
      <c r="N763" s="13">
        <v>228273</v>
      </c>
      <c r="O763" s="13">
        <v>1498</v>
      </c>
      <c r="P763" s="25">
        <v>21461.3</v>
      </c>
      <c r="Q763" s="26">
        <v>211413</v>
      </c>
      <c r="R763" s="26">
        <v>99</v>
      </c>
      <c r="S763" s="27" t="s">
        <v>25</v>
      </c>
      <c r="T763" s="28" t="s">
        <v>25</v>
      </c>
      <c r="U763" s="28" t="s">
        <v>25</v>
      </c>
      <c r="V763" s="12">
        <v>65800.3</v>
      </c>
      <c r="W763" s="11">
        <v>515863</v>
      </c>
      <c r="X763" s="11">
        <v>10814</v>
      </c>
    </row>
    <row r="764" spans="1:24" x14ac:dyDescent="0.35">
      <c r="A764" s="8">
        <v>2020</v>
      </c>
      <c r="B764" s="9">
        <v>12330</v>
      </c>
      <c r="C764" s="10" t="s">
        <v>1159</v>
      </c>
      <c r="D764" s="8" t="s">
        <v>709</v>
      </c>
      <c r="E764" s="10" t="s">
        <v>710</v>
      </c>
      <c r="F764" s="8" t="s">
        <v>711</v>
      </c>
      <c r="G764" s="10" t="s">
        <v>567</v>
      </c>
      <c r="H764" s="10" t="s">
        <v>714</v>
      </c>
      <c r="I764" s="10" t="s">
        <v>566</v>
      </c>
      <c r="J764" s="12">
        <v>46460</v>
      </c>
      <c r="K764" s="11">
        <v>405262</v>
      </c>
      <c r="L764" s="11">
        <v>29510</v>
      </c>
      <c r="M764" s="14">
        <v>25258</v>
      </c>
      <c r="N764" s="13">
        <v>200695</v>
      </c>
      <c r="O764" s="13">
        <v>5492</v>
      </c>
      <c r="P764" s="25">
        <v>24409</v>
      </c>
      <c r="Q764" s="26">
        <v>459999</v>
      </c>
      <c r="R764" s="26">
        <v>10</v>
      </c>
      <c r="S764" s="27">
        <v>0</v>
      </c>
      <c r="T764" s="28">
        <v>0</v>
      </c>
      <c r="U764" s="28">
        <v>0</v>
      </c>
      <c r="V764" s="12">
        <v>96127</v>
      </c>
      <c r="W764" s="11">
        <v>1065956</v>
      </c>
      <c r="X764" s="11">
        <v>35012</v>
      </c>
    </row>
    <row r="765" spans="1:24" x14ac:dyDescent="0.35">
      <c r="A765" s="8">
        <v>2020</v>
      </c>
      <c r="B765" s="9">
        <v>12341</v>
      </c>
      <c r="C765" s="10" t="s">
        <v>360</v>
      </c>
      <c r="D765" s="8" t="s">
        <v>709</v>
      </c>
      <c r="E765" s="10" t="s">
        <v>710</v>
      </c>
      <c r="F765" s="8" t="s">
        <v>711</v>
      </c>
      <c r="G765" s="10" t="s">
        <v>40</v>
      </c>
      <c r="H765" s="10" t="s">
        <v>722</v>
      </c>
      <c r="I765" s="10" t="s">
        <v>36</v>
      </c>
      <c r="J765" s="12">
        <v>618793.1</v>
      </c>
      <c r="K765" s="11">
        <v>5986935</v>
      </c>
      <c r="L765" s="11">
        <v>604126</v>
      </c>
      <c r="M765" s="14">
        <v>371366.40000000002</v>
      </c>
      <c r="N765" s="13">
        <v>4565657</v>
      </c>
      <c r="O765" s="13">
        <v>98781</v>
      </c>
      <c r="P765" s="25">
        <v>767145.5</v>
      </c>
      <c r="Q765" s="26">
        <v>13872083</v>
      </c>
      <c r="R765" s="26">
        <v>1653</v>
      </c>
      <c r="S765" s="27" t="s">
        <v>25</v>
      </c>
      <c r="T765" s="28" t="s">
        <v>25</v>
      </c>
      <c r="U765" s="28" t="s">
        <v>25</v>
      </c>
      <c r="V765" s="12">
        <v>1757305</v>
      </c>
      <c r="W765" s="11">
        <v>24424675</v>
      </c>
      <c r="X765" s="11">
        <v>704560</v>
      </c>
    </row>
    <row r="766" spans="1:24" x14ac:dyDescent="0.35">
      <c r="A766" s="8">
        <v>2020</v>
      </c>
      <c r="B766" s="9">
        <v>12341</v>
      </c>
      <c r="C766" s="10" t="s">
        <v>360</v>
      </c>
      <c r="D766" s="8" t="s">
        <v>709</v>
      </c>
      <c r="E766" s="10" t="s">
        <v>710</v>
      </c>
      <c r="F766" s="8" t="s">
        <v>711</v>
      </c>
      <c r="G766" s="10" t="s">
        <v>163</v>
      </c>
      <c r="H766" s="10" t="s">
        <v>722</v>
      </c>
      <c r="I766" s="10" t="s">
        <v>36</v>
      </c>
      <c r="J766" s="12">
        <v>61540.5</v>
      </c>
      <c r="K766" s="11">
        <v>639263</v>
      </c>
      <c r="L766" s="11">
        <v>73949</v>
      </c>
      <c r="M766" s="14">
        <v>41293</v>
      </c>
      <c r="N766" s="13">
        <v>568653</v>
      </c>
      <c r="O766" s="13">
        <v>11376</v>
      </c>
      <c r="P766" s="25">
        <v>30086.2</v>
      </c>
      <c r="Q766" s="26">
        <v>639592</v>
      </c>
      <c r="R766" s="26">
        <v>42</v>
      </c>
      <c r="S766" s="27" t="s">
        <v>25</v>
      </c>
      <c r="T766" s="28" t="s">
        <v>25</v>
      </c>
      <c r="U766" s="28" t="s">
        <v>25</v>
      </c>
      <c r="V766" s="12">
        <v>132919.70000000001</v>
      </c>
      <c r="W766" s="11">
        <v>1847508</v>
      </c>
      <c r="X766" s="11">
        <v>85367</v>
      </c>
    </row>
    <row r="767" spans="1:24" x14ac:dyDescent="0.35">
      <c r="A767" s="8">
        <v>2020</v>
      </c>
      <c r="B767" s="9">
        <v>12341</v>
      </c>
      <c r="C767" s="10" t="s">
        <v>360</v>
      </c>
      <c r="D767" s="8" t="s">
        <v>709</v>
      </c>
      <c r="E767" s="10" t="s">
        <v>710</v>
      </c>
      <c r="F767" s="8" t="s">
        <v>711</v>
      </c>
      <c r="G767" s="10" t="s">
        <v>98</v>
      </c>
      <c r="H767" s="10" t="s">
        <v>722</v>
      </c>
      <c r="I767" s="10" t="s">
        <v>36</v>
      </c>
      <c r="J767" s="12">
        <v>4878.6000000000004</v>
      </c>
      <c r="K767" s="11">
        <v>60316</v>
      </c>
      <c r="L767" s="11">
        <v>4165</v>
      </c>
      <c r="M767" s="14">
        <v>4107.8999999999996</v>
      </c>
      <c r="N767" s="13">
        <v>57072</v>
      </c>
      <c r="O767" s="13">
        <v>969</v>
      </c>
      <c r="P767" s="25">
        <v>6743.6</v>
      </c>
      <c r="Q767" s="26">
        <v>133746</v>
      </c>
      <c r="R767" s="26">
        <v>22</v>
      </c>
      <c r="S767" s="27" t="s">
        <v>25</v>
      </c>
      <c r="T767" s="28" t="s">
        <v>25</v>
      </c>
      <c r="U767" s="28" t="s">
        <v>25</v>
      </c>
      <c r="V767" s="12">
        <v>15730.1</v>
      </c>
      <c r="W767" s="11">
        <v>251134</v>
      </c>
      <c r="X767" s="11">
        <v>5156</v>
      </c>
    </row>
    <row r="768" spans="1:24" x14ac:dyDescent="0.35">
      <c r="A768" s="8">
        <v>2020</v>
      </c>
      <c r="B768" s="9">
        <v>12341</v>
      </c>
      <c r="C768" s="10" t="s">
        <v>360</v>
      </c>
      <c r="D768" s="8" t="s">
        <v>751</v>
      </c>
      <c r="E768" s="10" t="s">
        <v>752</v>
      </c>
      <c r="F768" s="8" t="s">
        <v>711</v>
      </c>
      <c r="G768" s="10" t="s">
        <v>163</v>
      </c>
      <c r="H768" s="10" t="s">
        <v>722</v>
      </c>
      <c r="I768" s="10" t="s">
        <v>36</v>
      </c>
      <c r="J768" s="12">
        <v>19.399999999999999</v>
      </c>
      <c r="K768" s="11">
        <v>418</v>
      </c>
      <c r="L768" s="11">
        <v>76</v>
      </c>
      <c r="M768" s="14">
        <v>768</v>
      </c>
      <c r="N768" s="13">
        <v>43453</v>
      </c>
      <c r="O768" s="13">
        <v>188</v>
      </c>
      <c r="P768" s="25">
        <v>387.5</v>
      </c>
      <c r="Q768" s="26">
        <v>29247</v>
      </c>
      <c r="R768" s="26">
        <v>5</v>
      </c>
      <c r="S768" s="27" t="s">
        <v>25</v>
      </c>
      <c r="T768" s="28" t="s">
        <v>25</v>
      </c>
      <c r="U768" s="28" t="s">
        <v>25</v>
      </c>
      <c r="V768" s="12">
        <v>1174.9000000000001</v>
      </c>
      <c r="W768" s="11">
        <v>73118</v>
      </c>
      <c r="X768" s="11">
        <v>269</v>
      </c>
    </row>
    <row r="769" spans="1:24" x14ac:dyDescent="0.35">
      <c r="A769" s="8">
        <v>2020</v>
      </c>
      <c r="B769" s="9">
        <v>12351</v>
      </c>
      <c r="C769" s="10" t="s">
        <v>1160</v>
      </c>
      <c r="D769" s="8" t="s">
        <v>709</v>
      </c>
      <c r="E769" s="10" t="s">
        <v>710</v>
      </c>
      <c r="F769" s="8" t="s">
        <v>711</v>
      </c>
      <c r="G769" s="10" t="s">
        <v>48</v>
      </c>
      <c r="H769" s="10" t="s">
        <v>712</v>
      </c>
      <c r="I769" s="10" t="s">
        <v>92</v>
      </c>
      <c r="J769" s="12">
        <v>15828.3</v>
      </c>
      <c r="K769" s="11">
        <v>157195</v>
      </c>
      <c r="L769" s="11">
        <v>14447</v>
      </c>
      <c r="M769" s="14">
        <v>13551.9</v>
      </c>
      <c r="N769" s="13">
        <v>169191</v>
      </c>
      <c r="O769" s="13">
        <v>2564</v>
      </c>
      <c r="P769" s="25">
        <v>0</v>
      </c>
      <c r="Q769" s="26">
        <v>0</v>
      </c>
      <c r="R769" s="26">
        <v>0</v>
      </c>
      <c r="S769" s="27">
        <v>0</v>
      </c>
      <c r="T769" s="28">
        <v>0</v>
      </c>
      <c r="U769" s="28">
        <v>0</v>
      </c>
      <c r="V769" s="12">
        <v>29380.2</v>
      </c>
      <c r="W769" s="11">
        <v>326386</v>
      </c>
      <c r="X769" s="11">
        <v>17011</v>
      </c>
    </row>
    <row r="770" spans="1:24" x14ac:dyDescent="0.35">
      <c r="A770" s="8">
        <v>2020</v>
      </c>
      <c r="B770" s="9">
        <v>12377</v>
      </c>
      <c r="C770" s="10" t="s">
        <v>363</v>
      </c>
      <c r="D770" s="8" t="s">
        <v>709</v>
      </c>
      <c r="E770" s="10" t="s">
        <v>710</v>
      </c>
      <c r="F770" s="8" t="s">
        <v>711</v>
      </c>
      <c r="G770" s="10" t="s">
        <v>257</v>
      </c>
      <c r="H770" s="10" t="s">
        <v>714</v>
      </c>
      <c r="I770" s="10" t="s">
        <v>45</v>
      </c>
      <c r="J770" s="12">
        <v>585.6</v>
      </c>
      <c r="K770" s="11">
        <v>4091</v>
      </c>
      <c r="L770" s="11">
        <v>302</v>
      </c>
      <c r="M770" s="14">
        <v>220.7</v>
      </c>
      <c r="N770" s="13">
        <v>1234</v>
      </c>
      <c r="O770" s="13">
        <v>54</v>
      </c>
      <c r="P770" s="25" t="s">
        <v>25</v>
      </c>
      <c r="Q770" s="26" t="s">
        <v>25</v>
      </c>
      <c r="R770" s="26" t="s">
        <v>25</v>
      </c>
      <c r="S770" s="27" t="s">
        <v>25</v>
      </c>
      <c r="T770" s="28" t="s">
        <v>25</v>
      </c>
      <c r="U770" s="28" t="s">
        <v>25</v>
      </c>
      <c r="V770" s="12">
        <v>806.3</v>
      </c>
      <c r="W770" s="11">
        <v>5325</v>
      </c>
      <c r="X770" s="11">
        <v>356</v>
      </c>
    </row>
    <row r="771" spans="1:24" x14ac:dyDescent="0.35">
      <c r="A771" s="8">
        <v>2020</v>
      </c>
      <c r="B771" s="9">
        <v>12377</v>
      </c>
      <c r="C771" s="10" t="s">
        <v>363</v>
      </c>
      <c r="D771" s="8" t="s">
        <v>709</v>
      </c>
      <c r="E771" s="10" t="s">
        <v>710</v>
      </c>
      <c r="F771" s="8" t="s">
        <v>711</v>
      </c>
      <c r="G771" s="10" t="s">
        <v>70</v>
      </c>
      <c r="H771" s="10" t="s">
        <v>714</v>
      </c>
      <c r="I771" s="10" t="s">
        <v>45</v>
      </c>
      <c r="J771" s="12">
        <v>54529.7</v>
      </c>
      <c r="K771" s="11">
        <v>370969</v>
      </c>
      <c r="L771" s="11">
        <v>28899</v>
      </c>
      <c r="M771" s="14">
        <v>29928.2</v>
      </c>
      <c r="N771" s="13">
        <v>197629</v>
      </c>
      <c r="O771" s="13">
        <v>6020</v>
      </c>
      <c r="P771" s="25" t="s">
        <v>25</v>
      </c>
      <c r="Q771" s="26" t="s">
        <v>25</v>
      </c>
      <c r="R771" s="26" t="s">
        <v>25</v>
      </c>
      <c r="S771" s="27" t="s">
        <v>25</v>
      </c>
      <c r="T771" s="28" t="s">
        <v>25</v>
      </c>
      <c r="U771" s="28" t="s">
        <v>25</v>
      </c>
      <c r="V771" s="12">
        <v>84457.9</v>
      </c>
      <c r="W771" s="11">
        <v>568598</v>
      </c>
      <c r="X771" s="11">
        <v>34919</v>
      </c>
    </row>
    <row r="772" spans="1:24" x14ac:dyDescent="0.35">
      <c r="A772" s="8">
        <v>2020</v>
      </c>
      <c r="B772" s="9">
        <v>12377</v>
      </c>
      <c r="C772" s="10" t="s">
        <v>363</v>
      </c>
      <c r="D772" s="8" t="s">
        <v>709</v>
      </c>
      <c r="E772" s="10" t="s">
        <v>710</v>
      </c>
      <c r="F772" s="8" t="s">
        <v>711</v>
      </c>
      <c r="G772" s="10" t="s">
        <v>143</v>
      </c>
      <c r="H772" s="10" t="s">
        <v>714</v>
      </c>
      <c r="I772" s="10" t="s">
        <v>45</v>
      </c>
      <c r="J772" s="12">
        <v>1722.8</v>
      </c>
      <c r="K772" s="11">
        <v>12139</v>
      </c>
      <c r="L772" s="11">
        <v>870</v>
      </c>
      <c r="M772" s="14">
        <v>757.7</v>
      </c>
      <c r="N772" s="13">
        <v>4806</v>
      </c>
      <c r="O772" s="13">
        <v>190</v>
      </c>
      <c r="P772" s="25" t="s">
        <v>25</v>
      </c>
      <c r="Q772" s="26" t="s">
        <v>25</v>
      </c>
      <c r="R772" s="26" t="s">
        <v>25</v>
      </c>
      <c r="S772" s="27" t="s">
        <v>25</v>
      </c>
      <c r="T772" s="28" t="s">
        <v>25</v>
      </c>
      <c r="U772" s="28" t="s">
        <v>25</v>
      </c>
      <c r="V772" s="12">
        <v>2480.5</v>
      </c>
      <c r="W772" s="11">
        <v>16945</v>
      </c>
      <c r="X772" s="11">
        <v>1060</v>
      </c>
    </row>
    <row r="773" spans="1:24" x14ac:dyDescent="0.35">
      <c r="A773" s="8">
        <v>2020</v>
      </c>
      <c r="B773" s="9">
        <v>12390</v>
      </c>
      <c r="C773" s="10" t="s">
        <v>365</v>
      </c>
      <c r="D773" s="8" t="s">
        <v>709</v>
      </c>
      <c r="E773" s="10" t="s">
        <v>710</v>
      </c>
      <c r="F773" s="8" t="s">
        <v>711</v>
      </c>
      <c r="G773" s="10" t="s">
        <v>197</v>
      </c>
      <c r="H773" s="10" t="s">
        <v>722</v>
      </c>
      <c r="I773" s="10" t="s">
        <v>45</v>
      </c>
      <c r="J773" s="12">
        <v>510812.7</v>
      </c>
      <c r="K773" s="11">
        <v>4196704</v>
      </c>
      <c r="L773" s="11">
        <v>373769</v>
      </c>
      <c r="M773" s="14">
        <v>66403.399999999994</v>
      </c>
      <c r="N773" s="13">
        <v>659556</v>
      </c>
      <c r="O773" s="13">
        <v>38207</v>
      </c>
      <c r="P773" s="25">
        <v>11785.4</v>
      </c>
      <c r="Q773" s="26">
        <v>170439</v>
      </c>
      <c r="R773" s="26">
        <v>163</v>
      </c>
      <c r="S773" s="27">
        <v>0</v>
      </c>
      <c r="T773" s="28">
        <v>0</v>
      </c>
      <c r="U773" s="28">
        <v>0</v>
      </c>
      <c r="V773" s="12">
        <v>589001.5</v>
      </c>
      <c r="W773" s="11">
        <v>5026699</v>
      </c>
      <c r="X773" s="11">
        <v>412139</v>
      </c>
    </row>
    <row r="774" spans="1:24" x14ac:dyDescent="0.35">
      <c r="A774" s="8">
        <v>2020</v>
      </c>
      <c r="B774" s="9">
        <v>12390</v>
      </c>
      <c r="C774" s="10" t="s">
        <v>365</v>
      </c>
      <c r="D774" s="8" t="s">
        <v>751</v>
      </c>
      <c r="E774" s="10" t="s">
        <v>752</v>
      </c>
      <c r="F774" s="8" t="s">
        <v>711</v>
      </c>
      <c r="G774" s="10" t="s">
        <v>197</v>
      </c>
      <c r="H774" s="10" t="s">
        <v>722</v>
      </c>
      <c r="I774" s="10" t="s">
        <v>45</v>
      </c>
      <c r="J774" s="12">
        <v>98307.8</v>
      </c>
      <c r="K774" s="11">
        <v>1553225</v>
      </c>
      <c r="L774" s="11">
        <v>134985</v>
      </c>
      <c r="M774" s="14">
        <v>39002.800000000003</v>
      </c>
      <c r="N774" s="13">
        <v>1370920</v>
      </c>
      <c r="O774" s="13">
        <v>28723</v>
      </c>
      <c r="P774" s="25">
        <v>56231</v>
      </c>
      <c r="Q774" s="26">
        <v>5858842</v>
      </c>
      <c r="R774" s="26">
        <v>1655</v>
      </c>
      <c r="S774" s="27">
        <v>0</v>
      </c>
      <c r="T774" s="28">
        <v>0</v>
      </c>
      <c r="U774" s="28">
        <v>0</v>
      </c>
      <c r="V774" s="12">
        <v>193541.6</v>
      </c>
      <c r="W774" s="11">
        <v>8782987</v>
      </c>
      <c r="X774" s="11">
        <v>165363</v>
      </c>
    </row>
    <row r="775" spans="1:24" x14ac:dyDescent="0.35">
      <c r="A775" s="8">
        <v>2020</v>
      </c>
      <c r="B775" s="9">
        <v>12395</v>
      </c>
      <c r="C775" s="10" t="s">
        <v>367</v>
      </c>
      <c r="D775" s="8" t="s">
        <v>709</v>
      </c>
      <c r="E775" s="10" t="s">
        <v>710</v>
      </c>
      <c r="F775" s="8" t="s">
        <v>711</v>
      </c>
      <c r="G775" s="10" t="s">
        <v>163</v>
      </c>
      <c r="H775" s="10" t="s">
        <v>714</v>
      </c>
      <c r="I775" s="10" t="s">
        <v>36</v>
      </c>
      <c r="J775" s="12">
        <v>17980.2</v>
      </c>
      <c r="K775" s="11">
        <v>115683</v>
      </c>
      <c r="L775" s="11">
        <v>9104</v>
      </c>
      <c r="M775" s="14">
        <v>3908.4</v>
      </c>
      <c r="N775" s="13">
        <v>27444</v>
      </c>
      <c r="O775" s="13">
        <v>581</v>
      </c>
      <c r="P775" s="25">
        <v>6739.5</v>
      </c>
      <c r="Q775" s="26">
        <v>56415</v>
      </c>
      <c r="R775" s="26">
        <v>1255</v>
      </c>
      <c r="S775" s="27" t="s">
        <v>25</v>
      </c>
      <c r="T775" s="28" t="s">
        <v>25</v>
      </c>
      <c r="U775" s="28" t="s">
        <v>25</v>
      </c>
      <c r="V775" s="12">
        <v>28628.1</v>
      </c>
      <c r="W775" s="11">
        <v>199542</v>
      </c>
      <c r="X775" s="11">
        <v>10940</v>
      </c>
    </row>
    <row r="776" spans="1:24" x14ac:dyDescent="0.35">
      <c r="A776" s="8">
        <v>2020</v>
      </c>
      <c r="B776" s="9">
        <v>12439</v>
      </c>
      <c r="C776" s="10" t="s">
        <v>1161</v>
      </c>
      <c r="D776" s="8" t="s">
        <v>709</v>
      </c>
      <c r="E776" s="10" t="s">
        <v>710</v>
      </c>
      <c r="F776" s="8" t="s">
        <v>711</v>
      </c>
      <c r="G776" s="10" t="s">
        <v>116</v>
      </c>
      <c r="H776" s="10" t="s">
        <v>714</v>
      </c>
      <c r="I776" s="10" t="s">
        <v>75</v>
      </c>
      <c r="J776" s="12">
        <v>24396</v>
      </c>
      <c r="K776" s="11">
        <v>269961</v>
      </c>
      <c r="L776" s="11">
        <v>17344</v>
      </c>
      <c r="M776" s="14">
        <v>9532</v>
      </c>
      <c r="N776" s="13">
        <v>127369</v>
      </c>
      <c r="O776" s="13">
        <v>2625</v>
      </c>
      <c r="P776" s="25">
        <v>1523</v>
      </c>
      <c r="Q776" s="26">
        <v>21268</v>
      </c>
      <c r="R776" s="26">
        <v>3</v>
      </c>
      <c r="S776" s="27" t="s">
        <v>25</v>
      </c>
      <c r="T776" s="28" t="s">
        <v>25</v>
      </c>
      <c r="U776" s="28" t="s">
        <v>25</v>
      </c>
      <c r="V776" s="12">
        <v>35451</v>
      </c>
      <c r="W776" s="11">
        <v>418598</v>
      </c>
      <c r="X776" s="11">
        <v>19972</v>
      </c>
    </row>
    <row r="777" spans="1:24" x14ac:dyDescent="0.35">
      <c r="A777" s="8">
        <v>2020</v>
      </c>
      <c r="B777" s="9">
        <v>12450</v>
      </c>
      <c r="C777" s="10" t="s">
        <v>1162</v>
      </c>
      <c r="D777" s="8" t="s">
        <v>709</v>
      </c>
      <c r="E777" s="10" t="s">
        <v>710</v>
      </c>
      <c r="F777" s="8" t="s">
        <v>711</v>
      </c>
      <c r="G777" s="10" t="s">
        <v>40</v>
      </c>
      <c r="H777" s="10" t="s">
        <v>714</v>
      </c>
      <c r="I777" s="10" t="s">
        <v>36</v>
      </c>
      <c r="J777" s="12">
        <v>24953</v>
      </c>
      <c r="K777" s="11">
        <v>205061</v>
      </c>
      <c r="L777" s="11">
        <v>11395</v>
      </c>
      <c r="M777" s="14">
        <v>5992</v>
      </c>
      <c r="N777" s="13">
        <v>60239</v>
      </c>
      <c r="O777" s="13">
        <v>580</v>
      </c>
      <c r="P777" s="25">
        <v>14843</v>
      </c>
      <c r="Q777" s="26">
        <v>195456</v>
      </c>
      <c r="R777" s="26">
        <v>21</v>
      </c>
      <c r="S777" s="27" t="s">
        <v>25</v>
      </c>
      <c r="T777" s="28" t="s">
        <v>25</v>
      </c>
      <c r="U777" s="28" t="s">
        <v>25</v>
      </c>
      <c r="V777" s="12">
        <v>45788</v>
      </c>
      <c r="W777" s="11">
        <v>460756</v>
      </c>
      <c r="X777" s="11">
        <v>11996</v>
      </c>
    </row>
    <row r="778" spans="1:24" x14ac:dyDescent="0.35">
      <c r="A778" s="8">
        <v>2020</v>
      </c>
      <c r="B778" s="9">
        <v>12452</v>
      </c>
      <c r="C778" s="10" t="s">
        <v>1163</v>
      </c>
      <c r="D778" s="8" t="s">
        <v>709</v>
      </c>
      <c r="E778" s="10" t="s">
        <v>710</v>
      </c>
      <c r="F778" s="8" t="s">
        <v>711</v>
      </c>
      <c r="G778" s="10" t="s">
        <v>59</v>
      </c>
      <c r="H778" s="10" t="s">
        <v>714</v>
      </c>
      <c r="I778" s="10" t="s">
        <v>60</v>
      </c>
      <c r="J778" s="12">
        <v>49391</v>
      </c>
      <c r="K778" s="11">
        <v>452676</v>
      </c>
      <c r="L778" s="11">
        <v>29482</v>
      </c>
      <c r="M778" s="14">
        <v>14141.2</v>
      </c>
      <c r="N778" s="13">
        <v>124219</v>
      </c>
      <c r="O778" s="13">
        <v>3981</v>
      </c>
      <c r="P778" s="25">
        <v>15435.7</v>
      </c>
      <c r="Q778" s="26">
        <v>228183</v>
      </c>
      <c r="R778" s="26">
        <v>18</v>
      </c>
      <c r="S778" s="27" t="s">
        <v>25</v>
      </c>
      <c r="T778" s="28" t="s">
        <v>25</v>
      </c>
      <c r="U778" s="28" t="s">
        <v>25</v>
      </c>
      <c r="V778" s="12">
        <v>78967.899999999994</v>
      </c>
      <c r="W778" s="11">
        <v>805078</v>
      </c>
      <c r="X778" s="11">
        <v>33481</v>
      </c>
    </row>
    <row r="779" spans="1:24" x14ac:dyDescent="0.35">
      <c r="A779" s="8">
        <v>2020</v>
      </c>
      <c r="B779" s="9">
        <v>12462</v>
      </c>
      <c r="C779" s="10" t="s">
        <v>1164</v>
      </c>
      <c r="D779" s="8" t="s">
        <v>709</v>
      </c>
      <c r="E779" s="10" t="s">
        <v>710</v>
      </c>
      <c r="F779" s="8" t="s">
        <v>711</v>
      </c>
      <c r="G779" s="10" t="s">
        <v>24</v>
      </c>
      <c r="H779" s="10" t="s">
        <v>714</v>
      </c>
      <c r="I779" s="10" t="s">
        <v>24</v>
      </c>
      <c r="J779" s="12">
        <v>97899</v>
      </c>
      <c r="K779" s="11">
        <v>745761</v>
      </c>
      <c r="L779" s="11">
        <v>53605</v>
      </c>
      <c r="M779" s="14">
        <v>25064</v>
      </c>
      <c r="N779" s="13">
        <v>223917</v>
      </c>
      <c r="O779" s="13">
        <v>4172</v>
      </c>
      <c r="P779" s="25">
        <v>3090</v>
      </c>
      <c r="Q779" s="26">
        <v>36535</v>
      </c>
      <c r="R779" s="26">
        <v>8</v>
      </c>
      <c r="S779" s="27" t="s">
        <v>25</v>
      </c>
      <c r="T779" s="28" t="s">
        <v>25</v>
      </c>
      <c r="U779" s="28" t="s">
        <v>25</v>
      </c>
      <c r="V779" s="12">
        <v>126053</v>
      </c>
      <c r="W779" s="11">
        <v>1006213</v>
      </c>
      <c r="X779" s="11">
        <v>57785</v>
      </c>
    </row>
    <row r="780" spans="1:24" x14ac:dyDescent="0.35">
      <c r="A780" s="8">
        <v>2020</v>
      </c>
      <c r="B780" s="9">
        <v>12470</v>
      </c>
      <c r="C780" s="10" t="s">
        <v>1165</v>
      </c>
      <c r="D780" s="8" t="s">
        <v>709</v>
      </c>
      <c r="E780" s="10" t="s">
        <v>710</v>
      </c>
      <c r="F780" s="8" t="s">
        <v>711</v>
      </c>
      <c r="G780" s="10" t="s">
        <v>567</v>
      </c>
      <c r="H780" s="10" t="s">
        <v>714</v>
      </c>
      <c r="I780" s="10" t="s">
        <v>566</v>
      </c>
      <c r="J780" s="12">
        <v>411654</v>
      </c>
      <c r="K780" s="11">
        <v>4115575</v>
      </c>
      <c r="L780" s="11">
        <v>239227</v>
      </c>
      <c r="M780" s="14">
        <v>284305</v>
      </c>
      <c r="N780" s="13">
        <v>2839372</v>
      </c>
      <c r="O780" s="13">
        <v>34110</v>
      </c>
      <c r="P780" s="25">
        <v>44356</v>
      </c>
      <c r="Q780" s="26">
        <v>808410</v>
      </c>
      <c r="R780" s="26">
        <v>34</v>
      </c>
      <c r="S780" s="27">
        <v>0</v>
      </c>
      <c r="T780" s="28">
        <v>0</v>
      </c>
      <c r="U780" s="28">
        <v>0</v>
      </c>
      <c r="V780" s="12">
        <v>740315</v>
      </c>
      <c r="W780" s="11">
        <v>7763357</v>
      </c>
      <c r="X780" s="11">
        <v>273371</v>
      </c>
    </row>
    <row r="781" spans="1:24" x14ac:dyDescent="0.35">
      <c r="A781" s="8">
        <v>2020</v>
      </c>
      <c r="B781" s="9">
        <v>12473</v>
      </c>
      <c r="C781" s="10" t="s">
        <v>1166</v>
      </c>
      <c r="D781" s="8" t="s">
        <v>709</v>
      </c>
      <c r="E781" s="10" t="s">
        <v>710</v>
      </c>
      <c r="F781" s="8" t="s">
        <v>711</v>
      </c>
      <c r="G781" s="10" t="s">
        <v>139</v>
      </c>
      <c r="H781" s="10" t="s">
        <v>712</v>
      </c>
      <c r="I781" s="10" t="s">
        <v>95</v>
      </c>
      <c r="J781" s="12">
        <v>19517</v>
      </c>
      <c r="K781" s="11">
        <v>135664</v>
      </c>
      <c r="L781" s="11">
        <v>14783</v>
      </c>
      <c r="M781" s="14">
        <v>14023</v>
      </c>
      <c r="N781" s="13">
        <v>96855</v>
      </c>
      <c r="O781" s="13">
        <v>2570</v>
      </c>
      <c r="P781" s="25">
        <v>5295</v>
      </c>
      <c r="Q781" s="26">
        <v>43763</v>
      </c>
      <c r="R781" s="26">
        <v>16</v>
      </c>
      <c r="S781" s="27" t="s">
        <v>25</v>
      </c>
      <c r="T781" s="28" t="s">
        <v>25</v>
      </c>
      <c r="U781" s="28" t="s">
        <v>25</v>
      </c>
      <c r="V781" s="12">
        <v>38835</v>
      </c>
      <c r="W781" s="11">
        <v>276282</v>
      </c>
      <c r="X781" s="11">
        <v>17369</v>
      </c>
    </row>
    <row r="782" spans="1:24" x14ac:dyDescent="0.35">
      <c r="A782" s="8">
        <v>2020</v>
      </c>
      <c r="B782" s="9">
        <v>12478</v>
      </c>
      <c r="C782" s="10" t="s">
        <v>1167</v>
      </c>
      <c r="D782" s="8" t="s">
        <v>709</v>
      </c>
      <c r="E782" s="10" t="s">
        <v>710</v>
      </c>
      <c r="F782" s="8" t="s">
        <v>711</v>
      </c>
      <c r="G782" s="10" t="s">
        <v>185</v>
      </c>
      <c r="H782" s="10" t="s">
        <v>712</v>
      </c>
      <c r="I782" s="10" t="s">
        <v>45</v>
      </c>
      <c r="J782" s="12">
        <v>12884</v>
      </c>
      <c r="K782" s="11">
        <v>92979</v>
      </c>
      <c r="L782" s="11">
        <v>8288</v>
      </c>
      <c r="M782" s="14">
        <v>973</v>
      </c>
      <c r="N782" s="13">
        <v>6468</v>
      </c>
      <c r="O782" s="13">
        <v>668</v>
      </c>
      <c r="P782" s="25">
        <v>13857</v>
      </c>
      <c r="Q782" s="26">
        <v>142723</v>
      </c>
      <c r="R782" s="26">
        <v>381</v>
      </c>
      <c r="S782" s="27" t="s">
        <v>25</v>
      </c>
      <c r="T782" s="28" t="s">
        <v>25</v>
      </c>
      <c r="U782" s="28" t="s">
        <v>25</v>
      </c>
      <c r="V782" s="12">
        <v>27714</v>
      </c>
      <c r="W782" s="11">
        <v>242170</v>
      </c>
      <c r="X782" s="11">
        <v>9337</v>
      </c>
    </row>
    <row r="783" spans="1:24" x14ac:dyDescent="0.35">
      <c r="A783" s="8">
        <v>2020</v>
      </c>
      <c r="B783" s="9">
        <v>12515</v>
      </c>
      <c r="C783" s="10" t="s">
        <v>1168</v>
      </c>
      <c r="D783" s="8" t="s">
        <v>709</v>
      </c>
      <c r="E783" s="10" t="s">
        <v>710</v>
      </c>
      <c r="F783" s="8" t="s">
        <v>711</v>
      </c>
      <c r="G783" s="10" t="s">
        <v>143</v>
      </c>
      <c r="H783" s="10" t="s">
        <v>714</v>
      </c>
      <c r="I783" s="10" t="s">
        <v>45</v>
      </c>
      <c r="J783" s="12">
        <v>21754.2</v>
      </c>
      <c r="K783" s="11">
        <v>175199</v>
      </c>
      <c r="L783" s="11">
        <v>10588</v>
      </c>
      <c r="M783" s="14">
        <v>5957.4</v>
      </c>
      <c r="N783" s="13">
        <v>58777</v>
      </c>
      <c r="O783" s="13">
        <v>297</v>
      </c>
      <c r="P783" s="25">
        <v>3214.7</v>
      </c>
      <c r="Q783" s="26">
        <v>36545</v>
      </c>
      <c r="R783" s="26">
        <v>7</v>
      </c>
      <c r="S783" s="27">
        <v>0</v>
      </c>
      <c r="T783" s="28">
        <v>0</v>
      </c>
      <c r="U783" s="28">
        <v>0</v>
      </c>
      <c r="V783" s="12">
        <v>30926.3</v>
      </c>
      <c r="W783" s="11">
        <v>270521</v>
      </c>
      <c r="X783" s="11">
        <v>10892</v>
      </c>
    </row>
    <row r="784" spans="1:24" x14ac:dyDescent="0.35">
      <c r="A784" s="8">
        <v>2020</v>
      </c>
      <c r="B784" s="9">
        <v>12524</v>
      </c>
      <c r="C784" s="10" t="s">
        <v>368</v>
      </c>
      <c r="D784" s="8" t="s">
        <v>709</v>
      </c>
      <c r="E784" s="10" t="s">
        <v>710</v>
      </c>
      <c r="F784" s="8" t="s">
        <v>711</v>
      </c>
      <c r="G784" s="10" t="s">
        <v>301</v>
      </c>
      <c r="H784" s="10" t="s">
        <v>714</v>
      </c>
      <c r="I784" s="10" t="s">
        <v>54</v>
      </c>
      <c r="J784" s="12">
        <v>37748.300000000003</v>
      </c>
      <c r="K784" s="11">
        <v>310652</v>
      </c>
      <c r="L784" s="11">
        <v>29744</v>
      </c>
      <c r="M784" s="14">
        <v>41347.5</v>
      </c>
      <c r="N784" s="13">
        <v>355390</v>
      </c>
      <c r="O784" s="13">
        <v>13295</v>
      </c>
      <c r="P784" s="25">
        <v>63558.5</v>
      </c>
      <c r="Q784" s="26">
        <v>726067</v>
      </c>
      <c r="R784" s="26">
        <v>6892</v>
      </c>
      <c r="S784" s="27">
        <v>0</v>
      </c>
      <c r="T784" s="28">
        <v>0</v>
      </c>
      <c r="U784" s="28">
        <v>0</v>
      </c>
      <c r="V784" s="12">
        <v>142654.29999999999</v>
      </c>
      <c r="W784" s="11">
        <v>1392109</v>
      </c>
      <c r="X784" s="11">
        <v>49931</v>
      </c>
    </row>
    <row r="785" spans="1:24" x14ac:dyDescent="0.35">
      <c r="A785" s="8">
        <v>2020</v>
      </c>
      <c r="B785" s="9">
        <v>12532</v>
      </c>
      <c r="C785" s="10" t="s">
        <v>1169</v>
      </c>
      <c r="D785" s="8" t="s">
        <v>709</v>
      </c>
      <c r="E785" s="10" t="s">
        <v>710</v>
      </c>
      <c r="F785" s="8" t="s">
        <v>711</v>
      </c>
      <c r="G785" s="10" t="s">
        <v>567</v>
      </c>
      <c r="H785" s="10" t="s">
        <v>712</v>
      </c>
      <c r="I785" s="10" t="s">
        <v>566</v>
      </c>
      <c r="J785" s="12">
        <v>10272</v>
      </c>
      <c r="K785" s="11">
        <v>98565</v>
      </c>
      <c r="L785" s="11">
        <v>6800</v>
      </c>
      <c r="M785" s="14">
        <v>6040</v>
      </c>
      <c r="N785" s="13">
        <v>56590</v>
      </c>
      <c r="O785" s="13">
        <v>1491</v>
      </c>
      <c r="P785" s="25">
        <v>1405</v>
      </c>
      <c r="Q785" s="26">
        <v>16777</v>
      </c>
      <c r="R785" s="26">
        <v>4</v>
      </c>
      <c r="S785" s="27">
        <v>0</v>
      </c>
      <c r="T785" s="28">
        <v>0</v>
      </c>
      <c r="U785" s="28">
        <v>0</v>
      </c>
      <c r="V785" s="12">
        <v>17717</v>
      </c>
      <c r="W785" s="11">
        <v>171932</v>
      </c>
      <c r="X785" s="11">
        <v>8295</v>
      </c>
    </row>
    <row r="786" spans="1:24" x14ac:dyDescent="0.35">
      <c r="A786" s="8">
        <v>2020</v>
      </c>
      <c r="B786" s="9">
        <v>12539</v>
      </c>
      <c r="C786" s="10" t="s">
        <v>369</v>
      </c>
      <c r="D786" s="8" t="s">
        <v>709</v>
      </c>
      <c r="E786" s="10" t="s">
        <v>710</v>
      </c>
      <c r="F786" s="8" t="s">
        <v>711</v>
      </c>
      <c r="G786" s="10" t="s">
        <v>114</v>
      </c>
      <c r="H786" s="10" t="s">
        <v>714</v>
      </c>
      <c r="I786" s="10" t="s">
        <v>99</v>
      </c>
      <c r="J786" s="12">
        <v>4242.2</v>
      </c>
      <c r="K786" s="11">
        <v>35220</v>
      </c>
      <c r="L786" s="11">
        <v>3211</v>
      </c>
      <c r="M786" s="14">
        <v>4762.1000000000004</v>
      </c>
      <c r="N786" s="13">
        <v>41934</v>
      </c>
      <c r="O786" s="13">
        <v>1268</v>
      </c>
      <c r="P786" s="25">
        <v>21691.1</v>
      </c>
      <c r="Q786" s="26">
        <v>188527</v>
      </c>
      <c r="R786" s="26">
        <v>2128</v>
      </c>
      <c r="S786" s="27">
        <v>0</v>
      </c>
      <c r="T786" s="28">
        <v>0</v>
      </c>
      <c r="U786" s="28">
        <v>0</v>
      </c>
      <c r="V786" s="12">
        <v>30695.4</v>
      </c>
      <c r="W786" s="11">
        <v>265681</v>
      </c>
      <c r="X786" s="11">
        <v>6607</v>
      </c>
    </row>
    <row r="787" spans="1:24" x14ac:dyDescent="0.35">
      <c r="A787" s="8">
        <v>2020</v>
      </c>
      <c r="B787" s="9">
        <v>12540</v>
      </c>
      <c r="C787" s="10" t="s">
        <v>1170</v>
      </c>
      <c r="D787" s="8" t="s">
        <v>709</v>
      </c>
      <c r="E787" s="10" t="s">
        <v>710</v>
      </c>
      <c r="F787" s="8" t="s">
        <v>711</v>
      </c>
      <c r="G787" s="10" t="s">
        <v>185</v>
      </c>
      <c r="H787" s="10" t="s">
        <v>712</v>
      </c>
      <c r="I787" s="10" t="s">
        <v>45</v>
      </c>
      <c r="J787" s="12">
        <v>9058.2999999999993</v>
      </c>
      <c r="K787" s="11">
        <v>70909</v>
      </c>
      <c r="L787" s="11">
        <v>6347</v>
      </c>
      <c r="M787" s="14">
        <v>6851.1</v>
      </c>
      <c r="N787" s="13">
        <v>58725</v>
      </c>
      <c r="O787" s="13">
        <v>1369</v>
      </c>
      <c r="P787" s="25">
        <v>8416.1</v>
      </c>
      <c r="Q787" s="26">
        <v>90472</v>
      </c>
      <c r="R787" s="26">
        <v>15</v>
      </c>
      <c r="S787" s="27" t="s">
        <v>25</v>
      </c>
      <c r="T787" s="28" t="s">
        <v>25</v>
      </c>
      <c r="U787" s="28" t="s">
        <v>25</v>
      </c>
      <c r="V787" s="12">
        <v>24325.5</v>
      </c>
      <c r="W787" s="11">
        <v>220106</v>
      </c>
      <c r="X787" s="11">
        <v>7731</v>
      </c>
    </row>
    <row r="788" spans="1:24" x14ac:dyDescent="0.35">
      <c r="A788" s="8">
        <v>2020</v>
      </c>
      <c r="B788" s="9">
        <v>12546</v>
      </c>
      <c r="C788" s="10" t="s">
        <v>370</v>
      </c>
      <c r="D788" s="8" t="s">
        <v>709</v>
      </c>
      <c r="E788" s="10" t="s">
        <v>710</v>
      </c>
      <c r="F788" s="8" t="s">
        <v>711</v>
      </c>
      <c r="G788" s="10" t="s">
        <v>35</v>
      </c>
      <c r="H788" s="10" t="s">
        <v>714</v>
      </c>
      <c r="I788" s="10" t="s">
        <v>36</v>
      </c>
      <c r="J788" s="12">
        <v>19008.400000000001</v>
      </c>
      <c r="K788" s="11">
        <v>127599</v>
      </c>
      <c r="L788" s="11">
        <v>14051</v>
      </c>
      <c r="M788" s="14">
        <v>4648.8999999999996</v>
      </c>
      <c r="N788" s="13">
        <v>39232</v>
      </c>
      <c r="O788" s="13">
        <v>1250</v>
      </c>
      <c r="P788" s="25">
        <v>3864.7</v>
      </c>
      <c r="Q788" s="26">
        <v>32514</v>
      </c>
      <c r="R788" s="26">
        <v>113</v>
      </c>
      <c r="S788" s="27" t="s">
        <v>25</v>
      </c>
      <c r="T788" s="28" t="s">
        <v>25</v>
      </c>
      <c r="U788" s="28" t="s">
        <v>25</v>
      </c>
      <c r="V788" s="12">
        <v>27522</v>
      </c>
      <c r="W788" s="11">
        <v>199345</v>
      </c>
      <c r="X788" s="11">
        <v>15414</v>
      </c>
    </row>
    <row r="789" spans="1:24" x14ac:dyDescent="0.35">
      <c r="A789" s="8">
        <v>2020</v>
      </c>
      <c r="B789" s="9">
        <v>12642</v>
      </c>
      <c r="C789" s="10" t="s">
        <v>1171</v>
      </c>
      <c r="D789" s="8" t="s">
        <v>709</v>
      </c>
      <c r="E789" s="10" t="s">
        <v>710</v>
      </c>
      <c r="F789" s="8" t="s">
        <v>711</v>
      </c>
      <c r="G789" s="10" t="s">
        <v>40</v>
      </c>
      <c r="H789" s="10" t="s">
        <v>714</v>
      </c>
      <c r="I789" s="10" t="s">
        <v>36</v>
      </c>
      <c r="J789" s="12">
        <v>16923.400000000001</v>
      </c>
      <c r="K789" s="11">
        <v>139748</v>
      </c>
      <c r="L789" s="11">
        <v>10577</v>
      </c>
      <c r="M789" s="14">
        <v>15431</v>
      </c>
      <c r="N789" s="13">
        <v>150214</v>
      </c>
      <c r="O789" s="13">
        <v>5910</v>
      </c>
      <c r="P789" s="25" t="s">
        <v>25</v>
      </c>
      <c r="Q789" s="26" t="s">
        <v>25</v>
      </c>
      <c r="R789" s="26" t="s">
        <v>25</v>
      </c>
      <c r="S789" s="27" t="s">
        <v>25</v>
      </c>
      <c r="T789" s="28" t="s">
        <v>25</v>
      </c>
      <c r="U789" s="28" t="s">
        <v>25</v>
      </c>
      <c r="V789" s="12">
        <v>32354.400000000001</v>
      </c>
      <c r="W789" s="11">
        <v>289962</v>
      </c>
      <c r="X789" s="11">
        <v>16487</v>
      </c>
    </row>
    <row r="790" spans="1:24" x14ac:dyDescent="0.35">
      <c r="A790" s="8">
        <v>2020</v>
      </c>
      <c r="B790" s="9">
        <v>12647</v>
      </c>
      <c r="C790" s="10" t="s">
        <v>371</v>
      </c>
      <c r="D790" s="8" t="s">
        <v>709</v>
      </c>
      <c r="E790" s="10" t="s">
        <v>710</v>
      </c>
      <c r="F790" s="8" t="s">
        <v>711</v>
      </c>
      <c r="G790" s="10" t="s">
        <v>35</v>
      </c>
      <c r="H790" s="10" t="s">
        <v>722</v>
      </c>
      <c r="I790" s="10" t="s">
        <v>36</v>
      </c>
      <c r="J790" s="12">
        <v>117084.2</v>
      </c>
      <c r="K790" s="11">
        <v>1046910</v>
      </c>
      <c r="L790" s="11">
        <v>123617</v>
      </c>
      <c r="M790" s="14">
        <v>122874.8</v>
      </c>
      <c r="N790" s="13">
        <v>1190093</v>
      </c>
      <c r="O790" s="13">
        <v>24337</v>
      </c>
      <c r="P790" s="25">
        <v>394716.7</v>
      </c>
      <c r="Q790" s="26">
        <v>5652942</v>
      </c>
      <c r="R790" s="26">
        <v>378</v>
      </c>
      <c r="S790" s="27">
        <v>0</v>
      </c>
      <c r="T790" s="28">
        <v>0</v>
      </c>
      <c r="U790" s="28">
        <v>0</v>
      </c>
      <c r="V790" s="12">
        <v>634675.69999999995</v>
      </c>
      <c r="W790" s="11">
        <v>7889945</v>
      </c>
      <c r="X790" s="11">
        <v>148332</v>
      </c>
    </row>
    <row r="791" spans="1:24" x14ac:dyDescent="0.35">
      <c r="A791" s="8">
        <v>2020</v>
      </c>
      <c r="B791" s="9">
        <v>12651</v>
      </c>
      <c r="C791" s="10" t="s">
        <v>1172</v>
      </c>
      <c r="D791" s="8" t="s">
        <v>709</v>
      </c>
      <c r="E791" s="10" t="s">
        <v>710</v>
      </c>
      <c r="F791" s="8" t="s">
        <v>711</v>
      </c>
      <c r="G791" s="10" t="s">
        <v>35</v>
      </c>
      <c r="H791" s="10" t="s">
        <v>714</v>
      </c>
      <c r="I791" s="10" t="s">
        <v>36</v>
      </c>
      <c r="J791" s="12">
        <v>58253</v>
      </c>
      <c r="K791" s="11">
        <v>493286</v>
      </c>
      <c r="L791" s="11">
        <v>39894</v>
      </c>
      <c r="M791" s="14">
        <v>32689</v>
      </c>
      <c r="N791" s="13">
        <v>359511</v>
      </c>
      <c r="O791" s="13">
        <v>4126</v>
      </c>
      <c r="P791" s="25" t="s">
        <v>25</v>
      </c>
      <c r="Q791" s="26" t="s">
        <v>25</v>
      </c>
      <c r="R791" s="26" t="s">
        <v>25</v>
      </c>
      <c r="S791" s="27" t="s">
        <v>25</v>
      </c>
      <c r="T791" s="28" t="s">
        <v>25</v>
      </c>
      <c r="U791" s="28" t="s">
        <v>25</v>
      </c>
      <c r="V791" s="12">
        <v>90942</v>
      </c>
      <c r="W791" s="11">
        <v>852797</v>
      </c>
      <c r="X791" s="11">
        <v>44020</v>
      </c>
    </row>
    <row r="792" spans="1:24" x14ac:dyDescent="0.35">
      <c r="A792" s="8">
        <v>2020</v>
      </c>
      <c r="B792" s="9">
        <v>12674</v>
      </c>
      <c r="C792" s="10" t="s">
        <v>1173</v>
      </c>
      <c r="D792" s="8" t="s">
        <v>709</v>
      </c>
      <c r="E792" s="10" t="s">
        <v>710</v>
      </c>
      <c r="F792" s="8" t="s">
        <v>711</v>
      </c>
      <c r="G792" s="10" t="s">
        <v>257</v>
      </c>
      <c r="H792" s="10" t="s">
        <v>712</v>
      </c>
      <c r="I792" s="10" t="s">
        <v>45</v>
      </c>
      <c r="J792" s="12">
        <v>20291.099999999999</v>
      </c>
      <c r="K792" s="11">
        <v>173895</v>
      </c>
      <c r="L792" s="11">
        <v>24034</v>
      </c>
      <c r="M792" s="14">
        <v>38493.5</v>
      </c>
      <c r="N792" s="13">
        <v>362646</v>
      </c>
      <c r="O792" s="13">
        <v>3740</v>
      </c>
      <c r="P792" s="25" t="s">
        <v>25</v>
      </c>
      <c r="Q792" s="26" t="s">
        <v>25</v>
      </c>
      <c r="R792" s="26" t="s">
        <v>25</v>
      </c>
      <c r="S792" s="27" t="s">
        <v>25</v>
      </c>
      <c r="T792" s="28" t="s">
        <v>25</v>
      </c>
      <c r="U792" s="28" t="s">
        <v>25</v>
      </c>
      <c r="V792" s="12">
        <v>58784.6</v>
      </c>
      <c r="W792" s="11">
        <v>536541</v>
      </c>
      <c r="X792" s="11">
        <v>27774</v>
      </c>
    </row>
    <row r="793" spans="1:24" x14ac:dyDescent="0.35">
      <c r="A793" s="8">
        <v>2020</v>
      </c>
      <c r="B793" s="9">
        <v>12681</v>
      </c>
      <c r="C793" s="10" t="s">
        <v>1174</v>
      </c>
      <c r="D793" s="8" t="s">
        <v>709</v>
      </c>
      <c r="E793" s="10" t="s">
        <v>710</v>
      </c>
      <c r="F793" s="8" t="s">
        <v>711</v>
      </c>
      <c r="G793" s="10" t="s">
        <v>51</v>
      </c>
      <c r="H793" s="10" t="s">
        <v>714</v>
      </c>
      <c r="I793" s="10" t="s">
        <v>36</v>
      </c>
      <c r="J793" s="12">
        <v>3849</v>
      </c>
      <c r="K793" s="11">
        <v>55473</v>
      </c>
      <c r="L793" s="11">
        <v>3254</v>
      </c>
      <c r="M793" s="14">
        <v>1340</v>
      </c>
      <c r="N793" s="13">
        <v>18834</v>
      </c>
      <c r="O793" s="13">
        <v>760</v>
      </c>
      <c r="P793" s="25">
        <v>132293</v>
      </c>
      <c r="Q793" s="26">
        <v>3030294</v>
      </c>
      <c r="R793" s="26">
        <v>824</v>
      </c>
      <c r="S793" s="27">
        <v>0</v>
      </c>
      <c r="T793" s="28">
        <v>0</v>
      </c>
      <c r="U793" s="28">
        <v>0</v>
      </c>
      <c r="V793" s="12">
        <v>137482</v>
      </c>
      <c r="W793" s="11">
        <v>3104601</v>
      </c>
      <c r="X793" s="11">
        <v>4838</v>
      </c>
    </row>
    <row r="794" spans="1:24" x14ac:dyDescent="0.35">
      <c r="A794" s="8">
        <v>2020</v>
      </c>
      <c r="B794" s="9">
        <v>12685</v>
      </c>
      <c r="C794" s="10" t="s">
        <v>372</v>
      </c>
      <c r="D794" s="8" t="s">
        <v>709</v>
      </c>
      <c r="E794" s="10" t="s">
        <v>710</v>
      </c>
      <c r="F794" s="8" t="s">
        <v>711</v>
      </c>
      <c r="G794" s="10" t="s">
        <v>152</v>
      </c>
      <c r="H794" s="10" t="s">
        <v>722</v>
      </c>
      <c r="I794" s="10" t="s">
        <v>36</v>
      </c>
      <c r="J794" s="12">
        <v>523378.5</v>
      </c>
      <c r="K794" s="11">
        <v>5378310</v>
      </c>
      <c r="L794" s="11">
        <v>379705</v>
      </c>
      <c r="M794" s="14">
        <v>437830.6</v>
      </c>
      <c r="N794" s="13">
        <v>4680646</v>
      </c>
      <c r="O794" s="13">
        <v>70172</v>
      </c>
      <c r="P794" s="25">
        <v>145100.29999999999</v>
      </c>
      <c r="Q794" s="26">
        <v>2342917</v>
      </c>
      <c r="R794" s="26">
        <v>3620</v>
      </c>
      <c r="S794" s="27" t="s">
        <v>25</v>
      </c>
      <c r="T794" s="28" t="s">
        <v>25</v>
      </c>
      <c r="U794" s="28" t="s">
        <v>25</v>
      </c>
      <c r="V794" s="12">
        <v>1106309.3999999999</v>
      </c>
      <c r="W794" s="11">
        <v>12401873</v>
      </c>
      <c r="X794" s="11">
        <v>453497</v>
      </c>
    </row>
    <row r="795" spans="1:24" x14ac:dyDescent="0.35">
      <c r="A795" s="8">
        <v>2020</v>
      </c>
      <c r="B795" s="9">
        <v>12686</v>
      </c>
      <c r="C795" s="10" t="s">
        <v>373</v>
      </c>
      <c r="D795" s="8" t="s">
        <v>709</v>
      </c>
      <c r="E795" s="10" t="s">
        <v>710</v>
      </c>
      <c r="F795" s="8" t="s">
        <v>711</v>
      </c>
      <c r="G795" s="10" t="s">
        <v>152</v>
      </c>
      <c r="H795" s="10" t="s">
        <v>722</v>
      </c>
      <c r="I795" s="10" t="s">
        <v>30</v>
      </c>
      <c r="J795" s="12">
        <v>263228</v>
      </c>
      <c r="K795" s="11">
        <v>2023408</v>
      </c>
      <c r="L795" s="11">
        <v>155341</v>
      </c>
      <c r="M795" s="14">
        <v>266815</v>
      </c>
      <c r="N795" s="13">
        <v>2547752</v>
      </c>
      <c r="O795" s="13">
        <v>33700</v>
      </c>
      <c r="P795" s="25">
        <v>290525</v>
      </c>
      <c r="Q795" s="26">
        <v>4557750</v>
      </c>
      <c r="R795" s="26">
        <v>442</v>
      </c>
      <c r="S795" s="27">
        <v>0</v>
      </c>
      <c r="T795" s="28">
        <v>0</v>
      </c>
      <c r="U795" s="28">
        <v>0</v>
      </c>
      <c r="V795" s="12">
        <v>820568</v>
      </c>
      <c r="W795" s="11">
        <v>9128910</v>
      </c>
      <c r="X795" s="11">
        <v>189483</v>
      </c>
    </row>
    <row r="796" spans="1:24" x14ac:dyDescent="0.35">
      <c r="A796" s="8">
        <v>2020</v>
      </c>
      <c r="B796" s="9">
        <v>12692</v>
      </c>
      <c r="C796" s="10" t="s">
        <v>374</v>
      </c>
      <c r="D796" s="8" t="s">
        <v>709</v>
      </c>
      <c r="E796" s="10" t="s">
        <v>710</v>
      </c>
      <c r="F796" s="8" t="s">
        <v>711</v>
      </c>
      <c r="G796" s="10" t="s">
        <v>265</v>
      </c>
      <c r="H796" s="10" t="s">
        <v>714</v>
      </c>
      <c r="I796" s="10" t="s">
        <v>75</v>
      </c>
      <c r="J796" s="12">
        <v>60.8</v>
      </c>
      <c r="K796" s="11">
        <v>602</v>
      </c>
      <c r="L796" s="11">
        <v>39</v>
      </c>
      <c r="M796" s="14">
        <v>67.599999999999994</v>
      </c>
      <c r="N796" s="13">
        <v>730</v>
      </c>
      <c r="O796" s="13">
        <v>21</v>
      </c>
      <c r="P796" s="25">
        <v>0</v>
      </c>
      <c r="Q796" s="26">
        <v>0</v>
      </c>
      <c r="R796" s="26">
        <v>0</v>
      </c>
      <c r="S796" s="27">
        <v>0</v>
      </c>
      <c r="T796" s="28">
        <v>0</v>
      </c>
      <c r="U796" s="28">
        <v>0</v>
      </c>
      <c r="V796" s="12">
        <v>128.4</v>
      </c>
      <c r="W796" s="11">
        <v>1332</v>
      </c>
      <c r="X796" s="11">
        <v>60</v>
      </c>
    </row>
    <row r="797" spans="1:24" x14ac:dyDescent="0.35">
      <c r="A797" s="8">
        <v>2020</v>
      </c>
      <c r="B797" s="9">
        <v>12692</v>
      </c>
      <c r="C797" s="10" t="s">
        <v>374</v>
      </c>
      <c r="D797" s="8" t="s">
        <v>709</v>
      </c>
      <c r="E797" s="10" t="s">
        <v>710</v>
      </c>
      <c r="F797" s="8" t="s">
        <v>711</v>
      </c>
      <c r="G797" s="10" t="s">
        <v>219</v>
      </c>
      <c r="H797" s="10" t="s">
        <v>714</v>
      </c>
      <c r="I797" s="10" t="s">
        <v>75</v>
      </c>
      <c r="J797" s="12">
        <v>17295.099999999999</v>
      </c>
      <c r="K797" s="11">
        <v>172629</v>
      </c>
      <c r="L797" s="11">
        <v>13750</v>
      </c>
      <c r="M797" s="14">
        <v>4294.3</v>
      </c>
      <c r="N797" s="13">
        <v>47121</v>
      </c>
      <c r="O797" s="13">
        <v>1438</v>
      </c>
      <c r="P797" s="25">
        <v>1566.1</v>
      </c>
      <c r="Q797" s="26">
        <v>18552</v>
      </c>
      <c r="R797" s="26">
        <v>271</v>
      </c>
      <c r="S797" s="27" t="s">
        <v>25</v>
      </c>
      <c r="T797" s="28" t="s">
        <v>25</v>
      </c>
      <c r="U797" s="28" t="s">
        <v>25</v>
      </c>
      <c r="V797" s="12">
        <v>23155.5</v>
      </c>
      <c r="W797" s="11">
        <v>238302</v>
      </c>
      <c r="X797" s="11">
        <v>15459</v>
      </c>
    </row>
    <row r="798" spans="1:24" x14ac:dyDescent="0.35">
      <c r="A798" s="8">
        <v>2020</v>
      </c>
      <c r="B798" s="9">
        <v>12698</v>
      </c>
      <c r="C798" s="10" t="s">
        <v>375</v>
      </c>
      <c r="D798" s="8" t="s">
        <v>709</v>
      </c>
      <c r="E798" s="10" t="s">
        <v>710</v>
      </c>
      <c r="F798" s="8" t="s">
        <v>711</v>
      </c>
      <c r="G798" s="10" t="s">
        <v>53</v>
      </c>
      <c r="H798" s="10" t="s">
        <v>722</v>
      </c>
      <c r="I798" s="10" t="s">
        <v>54</v>
      </c>
      <c r="J798" s="12">
        <v>402216.6</v>
      </c>
      <c r="K798" s="11">
        <v>3561621</v>
      </c>
      <c r="L798" s="11">
        <v>291923</v>
      </c>
      <c r="M798" s="14">
        <v>273406.7</v>
      </c>
      <c r="N798" s="13">
        <v>3111552</v>
      </c>
      <c r="O798" s="13">
        <v>39801</v>
      </c>
      <c r="P798" s="25">
        <v>81806.3</v>
      </c>
      <c r="Q798" s="26">
        <v>1306754</v>
      </c>
      <c r="R798" s="26">
        <v>223</v>
      </c>
      <c r="S798" s="27">
        <v>0</v>
      </c>
      <c r="T798" s="28">
        <v>0</v>
      </c>
      <c r="U798" s="28">
        <v>0</v>
      </c>
      <c r="V798" s="12">
        <v>757429.6</v>
      </c>
      <c r="W798" s="11">
        <v>7979927</v>
      </c>
      <c r="X798" s="11">
        <v>331947</v>
      </c>
    </row>
    <row r="799" spans="1:24" x14ac:dyDescent="0.35">
      <c r="A799" s="8">
        <v>2020</v>
      </c>
      <c r="B799" s="9">
        <v>12700</v>
      </c>
      <c r="C799" s="10" t="s">
        <v>376</v>
      </c>
      <c r="D799" s="8" t="s">
        <v>709</v>
      </c>
      <c r="E799" s="10" t="s">
        <v>710</v>
      </c>
      <c r="F799" s="8" t="s">
        <v>711</v>
      </c>
      <c r="G799" s="10" t="s">
        <v>53</v>
      </c>
      <c r="H799" s="10" t="s">
        <v>714</v>
      </c>
      <c r="I799" s="10" t="s">
        <v>85</v>
      </c>
      <c r="J799" s="12">
        <v>7560</v>
      </c>
      <c r="K799" s="11">
        <v>65866</v>
      </c>
      <c r="L799" s="11">
        <v>4857</v>
      </c>
      <c r="M799" s="14">
        <v>2627</v>
      </c>
      <c r="N799" s="13">
        <v>24981</v>
      </c>
      <c r="O799" s="13">
        <v>562</v>
      </c>
      <c r="P799" s="25">
        <v>8000</v>
      </c>
      <c r="Q799" s="26">
        <v>136269</v>
      </c>
      <c r="R799" s="26">
        <v>11</v>
      </c>
      <c r="S799" s="27" t="s">
        <v>25</v>
      </c>
      <c r="T799" s="28" t="s">
        <v>25</v>
      </c>
      <c r="U799" s="28" t="s">
        <v>25</v>
      </c>
      <c r="V799" s="12">
        <v>18187</v>
      </c>
      <c r="W799" s="11">
        <v>227116</v>
      </c>
      <c r="X799" s="11">
        <v>5430</v>
      </c>
    </row>
    <row r="800" spans="1:24" x14ac:dyDescent="0.35">
      <c r="A800" s="8">
        <v>2020</v>
      </c>
      <c r="B800" s="9">
        <v>12706</v>
      </c>
      <c r="C800" s="10" t="s">
        <v>1175</v>
      </c>
      <c r="D800" s="8" t="s">
        <v>709</v>
      </c>
      <c r="E800" s="10" t="s">
        <v>710</v>
      </c>
      <c r="F800" s="8" t="s">
        <v>711</v>
      </c>
      <c r="G800" s="10" t="s">
        <v>38</v>
      </c>
      <c r="H800" s="10" t="s">
        <v>714</v>
      </c>
      <c r="I800" s="10" t="s">
        <v>30</v>
      </c>
      <c r="J800" s="12">
        <v>41737.1</v>
      </c>
      <c r="K800" s="11">
        <v>289601</v>
      </c>
      <c r="L800" s="11">
        <v>20971</v>
      </c>
      <c r="M800" s="14">
        <v>19151.2</v>
      </c>
      <c r="N800" s="13">
        <v>146902</v>
      </c>
      <c r="O800" s="13">
        <v>4192</v>
      </c>
      <c r="P800" s="25" t="s">
        <v>25</v>
      </c>
      <c r="Q800" s="26" t="s">
        <v>25</v>
      </c>
      <c r="R800" s="26" t="s">
        <v>25</v>
      </c>
      <c r="S800" s="27" t="s">
        <v>25</v>
      </c>
      <c r="T800" s="28" t="s">
        <v>25</v>
      </c>
      <c r="U800" s="28" t="s">
        <v>25</v>
      </c>
      <c r="V800" s="12">
        <v>60888.3</v>
      </c>
      <c r="W800" s="11">
        <v>436503</v>
      </c>
      <c r="X800" s="11">
        <v>25163</v>
      </c>
    </row>
    <row r="801" spans="1:24" x14ac:dyDescent="0.35">
      <c r="A801" s="8">
        <v>2020</v>
      </c>
      <c r="B801" s="9">
        <v>12744</v>
      </c>
      <c r="C801" s="10" t="s">
        <v>1176</v>
      </c>
      <c r="D801" s="8" t="s">
        <v>709</v>
      </c>
      <c r="E801" s="10" t="s">
        <v>710</v>
      </c>
      <c r="F801" s="8" t="s">
        <v>711</v>
      </c>
      <c r="G801" s="10" t="s">
        <v>74</v>
      </c>
      <c r="H801" s="10" t="s">
        <v>714</v>
      </c>
      <c r="I801" s="10" t="s">
        <v>315</v>
      </c>
      <c r="J801" s="12">
        <v>6053.9</v>
      </c>
      <c r="K801" s="11">
        <v>97346</v>
      </c>
      <c r="L801" s="11">
        <v>8651</v>
      </c>
      <c r="M801" s="14">
        <v>7808.2</v>
      </c>
      <c r="N801" s="13">
        <v>122949</v>
      </c>
      <c r="O801" s="13">
        <v>1677</v>
      </c>
      <c r="P801" s="25" t="s">
        <v>25</v>
      </c>
      <c r="Q801" s="26" t="s">
        <v>25</v>
      </c>
      <c r="R801" s="26" t="s">
        <v>25</v>
      </c>
      <c r="S801" s="27" t="s">
        <v>25</v>
      </c>
      <c r="T801" s="28" t="s">
        <v>25</v>
      </c>
      <c r="U801" s="28" t="s">
        <v>25</v>
      </c>
      <c r="V801" s="12">
        <v>13862.1</v>
      </c>
      <c r="W801" s="11">
        <v>220295</v>
      </c>
      <c r="X801" s="11">
        <v>10328</v>
      </c>
    </row>
    <row r="802" spans="1:24" x14ac:dyDescent="0.35">
      <c r="A802" s="8">
        <v>2020</v>
      </c>
      <c r="B802" s="9">
        <v>12745</v>
      </c>
      <c r="C802" s="10" t="s">
        <v>378</v>
      </c>
      <c r="D802" s="8" t="s">
        <v>709</v>
      </c>
      <c r="E802" s="10" t="s">
        <v>710</v>
      </c>
      <c r="F802" s="8" t="s">
        <v>711</v>
      </c>
      <c r="G802" s="10" t="s">
        <v>32</v>
      </c>
      <c r="H802" s="10" t="s">
        <v>773</v>
      </c>
      <c r="I802" s="10" t="s">
        <v>379</v>
      </c>
      <c r="J802" s="12">
        <v>178537</v>
      </c>
      <c r="K802" s="11">
        <v>992119</v>
      </c>
      <c r="L802" s="11">
        <v>100334</v>
      </c>
      <c r="M802" s="14">
        <v>114891.9</v>
      </c>
      <c r="N802" s="13">
        <v>805528</v>
      </c>
      <c r="O802" s="13">
        <v>29446</v>
      </c>
      <c r="P802" s="25">
        <v>78553.600000000006</v>
      </c>
      <c r="Q802" s="26">
        <v>790461</v>
      </c>
      <c r="R802" s="26">
        <v>131</v>
      </c>
      <c r="S802" s="27">
        <v>0</v>
      </c>
      <c r="T802" s="28">
        <v>0</v>
      </c>
      <c r="U802" s="28">
        <v>0</v>
      </c>
      <c r="V802" s="12">
        <v>371982.5</v>
      </c>
      <c r="W802" s="11">
        <v>2588108</v>
      </c>
      <c r="X802" s="11">
        <v>129911</v>
      </c>
    </row>
    <row r="803" spans="1:24" x14ac:dyDescent="0.35">
      <c r="A803" s="8">
        <v>2020</v>
      </c>
      <c r="B803" s="9">
        <v>12782</v>
      </c>
      <c r="C803" s="10" t="s">
        <v>1177</v>
      </c>
      <c r="D803" s="8" t="s">
        <v>709</v>
      </c>
      <c r="E803" s="10" t="s">
        <v>710</v>
      </c>
      <c r="F803" s="8" t="s">
        <v>711</v>
      </c>
      <c r="G803" s="10" t="s">
        <v>53</v>
      </c>
      <c r="H803" s="10" t="s">
        <v>712</v>
      </c>
      <c r="I803" s="10" t="s">
        <v>54</v>
      </c>
      <c r="J803" s="12">
        <v>4883.7</v>
      </c>
      <c r="K803" s="11">
        <v>45172</v>
      </c>
      <c r="L803" s="11">
        <v>3977</v>
      </c>
      <c r="M803" s="14">
        <v>4775.3999999999996</v>
      </c>
      <c r="N803" s="13">
        <v>52831</v>
      </c>
      <c r="O803" s="13">
        <v>721</v>
      </c>
      <c r="P803" s="25">
        <v>9733.4</v>
      </c>
      <c r="Q803" s="26">
        <v>115514</v>
      </c>
      <c r="R803" s="26">
        <v>40</v>
      </c>
      <c r="S803" s="27" t="s">
        <v>25</v>
      </c>
      <c r="T803" s="28" t="s">
        <v>25</v>
      </c>
      <c r="U803" s="28" t="s">
        <v>25</v>
      </c>
      <c r="V803" s="12">
        <v>19392.5</v>
      </c>
      <c r="W803" s="11">
        <v>213517</v>
      </c>
      <c r="X803" s="11">
        <v>4738</v>
      </c>
    </row>
    <row r="804" spans="1:24" x14ac:dyDescent="0.35">
      <c r="A804" s="8">
        <v>2020</v>
      </c>
      <c r="B804" s="9">
        <v>12796</v>
      </c>
      <c r="C804" s="10" t="s">
        <v>1178</v>
      </c>
      <c r="D804" s="8" t="s">
        <v>709</v>
      </c>
      <c r="E804" s="10" t="s">
        <v>710</v>
      </c>
      <c r="F804" s="8" t="s">
        <v>711</v>
      </c>
      <c r="G804" s="10" t="s">
        <v>46</v>
      </c>
      <c r="H804" s="10" t="s">
        <v>722</v>
      </c>
      <c r="I804" s="10" t="s">
        <v>45</v>
      </c>
      <c r="J804" s="12">
        <v>405268.4</v>
      </c>
      <c r="K804" s="11">
        <v>3626669</v>
      </c>
      <c r="L804" s="11">
        <v>333844</v>
      </c>
      <c r="M804" s="14">
        <v>245740.5</v>
      </c>
      <c r="N804" s="13">
        <v>2648838</v>
      </c>
      <c r="O804" s="13">
        <v>53107</v>
      </c>
      <c r="P804" s="25">
        <v>349742.3</v>
      </c>
      <c r="Q804" s="26">
        <v>5816469</v>
      </c>
      <c r="R804" s="26">
        <v>6836</v>
      </c>
      <c r="S804" s="27">
        <v>0</v>
      </c>
      <c r="T804" s="28">
        <v>0</v>
      </c>
      <c r="U804" s="28">
        <v>0</v>
      </c>
      <c r="V804" s="12">
        <v>1000751.2</v>
      </c>
      <c r="W804" s="11">
        <v>12091976</v>
      </c>
      <c r="X804" s="11">
        <v>393787</v>
      </c>
    </row>
    <row r="805" spans="1:24" x14ac:dyDescent="0.35">
      <c r="A805" s="8">
        <v>2020</v>
      </c>
      <c r="B805" s="9">
        <v>12801</v>
      </c>
      <c r="C805" s="10" t="s">
        <v>1179</v>
      </c>
      <c r="D805" s="8" t="s">
        <v>709</v>
      </c>
      <c r="E805" s="10" t="s">
        <v>710</v>
      </c>
      <c r="F805" s="8" t="s">
        <v>711</v>
      </c>
      <c r="G805" s="10" t="s">
        <v>87</v>
      </c>
      <c r="H805" s="10" t="s">
        <v>712</v>
      </c>
      <c r="I805" s="10" t="s">
        <v>88</v>
      </c>
      <c r="J805" s="12">
        <v>13497</v>
      </c>
      <c r="K805" s="11">
        <v>103033</v>
      </c>
      <c r="L805" s="11">
        <v>8935</v>
      </c>
      <c r="M805" s="14">
        <v>18017</v>
      </c>
      <c r="N805" s="13">
        <v>155385</v>
      </c>
      <c r="O805" s="13">
        <v>2029</v>
      </c>
      <c r="P805" s="25">
        <v>22414</v>
      </c>
      <c r="Q805" s="26">
        <v>331975</v>
      </c>
      <c r="R805" s="26">
        <v>115</v>
      </c>
      <c r="S805" s="27" t="s">
        <v>25</v>
      </c>
      <c r="T805" s="28" t="s">
        <v>25</v>
      </c>
      <c r="U805" s="28" t="s">
        <v>25</v>
      </c>
      <c r="V805" s="12">
        <v>53928</v>
      </c>
      <c r="W805" s="11">
        <v>590393</v>
      </c>
      <c r="X805" s="11">
        <v>11079</v>
      </c>
    </row>
    <row r="806" spans="1:24" x14ac:dyDescent="0.35">
      <c r="A806" s="8">
        <v>2020</v>
      </c>
      <c r="B806" s="9">
        <v>12825</v>
      </c>
      <c r="C806" s="10" t="s">
        <v>380</v>
      </c>
      <c r="D806" s="8" t="s">
        <v>709</v>
      </c>
      <c r="E806" s="10" t="s">
        <v>710</v>
      </c>
      <c r="F806" s="8" t="s">
        <v>711</v>
      </c>
      <c r="G806" s="10" t="s">
        <v>219</v>
      </c>
      <c r="H806" s="10" t="s">
        <v>722</v>
      </c>
      <c r="I806" s="10" t="s">
        <v>381</v>
      </c>
      <c r="J806" s="12">
        <v>320360.3</v>
      </c>
      <c r="K806" s="11">
        <v>2634235</v>
      </c>
      <c r="L806" s="11">
        <v>307237</v>
      </c>
      <c r="M806" s="14">
        <v>346122.4</v>
      </c>
      <c r="N806" s="13">
        <v>2929491</v>
      </c>
      <c r="O806" s="13">
        <v>73420</v>
      </c>
      <c r="P806" s="25">
        <v>35958.699999999997</v>
      </c>
      <c r="Q806" s="26">
        <v>383192</v>
      </c>
      <c r="R806" s="26">
        <v>1898</v>
      </c>
      <c r="S806" s="27" t="s">
        <v>25</v>
      </c>
      <c r="T806" s="28" t="s">
        <v>25</v>
      </c>
      <c r="U806" s="28" t="s">
        <v>25</v>
      </c>
      <c r="V806" s="12">
        <v>702441.4</v>
      </c>
      <c r="W806" s="11">
        <v>5946918</v>
      </c>
      <c r="X806" s="11">
        <v>382555</v>
      </c>
    </row>
    <row r="807" spans="1:24" x14ac:dyDescent="0.35">
      <c r="A807" s="8">
        <v>2020</v>
      </c>
      <c r="B807" s="9">
        <v>12825</v>
      </c>
      <c r="C807" s="10" t="s">
        <v>380</v>
      </c>
      <c r="D807" s="8" t="s">
        <v>709</v>
      </c>
      <c r="E807" s="10" t="s">
        <v>710</v>
      </c>
      <c r="F807" s="8" t="s">
        <v>711</v>
      </c>
      <c r="G807" s="10" t="s">
        <v>136</v>
      </c>
      <c r="H807" s="10" t="s">
        <v>722</v>
      </c>
      <c r="I807" s="10" t="s">
        <v>381</v>
      </c>
      <c r="J807" s="12">
        <v>157.6</v>
      </c>
      <c r="K807" s="11">
        <v>1281</v>
      </c>
      <c r="L807" s="11">
        <v>151</v>
      </c>
      <c r="M807" s="14">
        <v>3797.9</v>
      </c>
      <c r="N807" s="13">
        <v>24612</v>
      </c>
      <c r="O807" s="13">
        <v>378</v>
      </c>
      <c r="P807" s="25" t="s">
        <v>25</v>
      </c>
      <c r="Q807" s="26" t="s">
        <v>25</v>
      </c>
      <c r="R807" s="26" t="s">
        <v>25</v>
      </c>
      <c r="S807" s="27" t="s">
        <v>25</v>
      </c>
      <c r="T807" s="28" t="s">
        <v>25</v>
      </c>
      <c r="U807" s="28" t="s">
        <v>25</v>
      </c>
      <c r="V807" s="12">
        <v>3955.5</v>
      </c>
      <c r="W807" s="11">
        <v>25893</v>
      </c>
      <c r="X807" s="11">
        <v>529</v>
      </c>
    </row>
    <row r="808" spans="1:24" x14ac:dyDescent="0.35">
      <c r="A808" s="8">
        <v>2020</v>
      </c>
      <c r="B808" s="9">
        <v>12825</v>
      </c>
      <c r="C808" s="10" t="s">
        <v>380</v>
      </c>
      <c r="D808" s="8" t="s">
        <v>751</v>
      </c>
      <c r="E808" s="10" t="s">
        <v>752</v>
      </c>
      <c r="F808" s="8" t="s">
        <v>711</v>
      </c>
      <c r="G808" s="10" t="s">
        <v>219</v>
      </c>
      <c r="H808" s="10" t="s">
        <v>722</v>
      </c>
      <c r="I808" s="10" t="s">
        <v>381</v>
      </c>
      <c r="J808" s="12">
        <v>0.3</v>
      </c>
      <c r="K808" s="11">
        <v>7</v>
      </c>
      <c r="L808" s="11">
        <v>2</v>
      </c>
      <c r="M808" s="14">
        <v>3593.7</v>
      </c>
      <c r="N808" s="13">
        <v>140476</v>
      </c>
      <c r="O808" s="13">
        <v>400</v>
      </c>
      <c r="P808" s="25">
        <v>14740.5</v>
      </c>
      <c r="Q808" s="26">
        <v>2779132</v>
      </c>
      <c r="R808" s="26">
        <v>39</v>
      </c>
      <c r="S808" s="27" t="s">
        <v>25</v>
      </c>
      <c r="T808" s="28" t="s">
        <v>25</v>
      </c>
      <c r="U808" s="28" t="s">
        <v>25</v>
      </c>
      <c r="V808" s="12">
        <v>18334.5</v>
      </c>
      <c r="W808" s="11">
        <v>2919615</v>
      </c>
      <c r="X808" s="11">
        <v>441</v>
      </c>
    </row>
    <row r="809" spans="1:24" x14ac:dyDescent="0.35">
      <c r="A809" s="8">
        <v>2020</v>
      </c>
      <c r="B809" s="9">
        <v>12860</v>
      </c>
      <c r="C809" s="10" t="s">
        <v>1180</v>
      </c>
      <c r="D809" s="8" t="s">
        <v>709</v>
      </c>
      <c r="E809" s="10" t="s">
        <v>710</v>
      </c>
      <c r="F809" s="8" t="s">
        <v>711</v>
      </c>
      <c r="G809" s="10" t="s">
        <v>157</v>
      </c>
      <c r="H809" s="10" t="s">
        <v>714</v>
      </c>
      <c r="I809" s="10" t="s">
        <v>99</v>
      </c>
      <c r="J809" s="12">
        <v>9366.1</v>
      </c>
      <c r="K809" s="11">
        <v>68076</v>
      </c>
      <c r="L809" s="11">
        <v>5397</v>
      </c>
      <c r="M809" s="14">
        <v>16327.1</v>
      </c>
      <c r="N809" s="13">
        <v>150299</v>
      </c>
      <c r="O809" s="13">
        <v>1810</v>
      </c>
      <c r="P809" s="25">
        <v>17842.5</v>
      </c>
      <c r="Q809" s="26">
        <v>154536</v>
      </c>
      <c r="R809" s="26">
        <v>1594</v>
      </c>
      <c r="S809" s="27" t="s">
        <v>25</v>
      </c>
      <c r="T809" s="28" t="s">
        <v>25</v>
      </c>
      <c r="U809" s="28" t="s">
        <v>25</v>
      </c>
      <c r="V809" s="12">
        <v>43535.7</v>
      </c>
      <c r="W809" s="11">
        <v>372911</v>
      </c>
      <c r="X809" s="11">
        <v>8801</v>
      </c>
    </row>
    <row r="810" spans="1:24" x14ac:dyDescent="0.35">
      <c r="A810" s="8">
        <v>2020</v>
      </c>
      <c r="B810" s="9">
        <v>12866</v>
      </c>
      <c r="C810" s="10" t="s">
        <v>1181</v>
      </c>
      <c r="D810" s="8" t="s">
        <v>709</v>
      </c>
      <c r="E810" s="10" t="s">
        <v>710</v>
      </c>
      <c r="F810" s="8" t="s">
        <v>711</v>
      </c>
      <c r="G810" s="10" t="s">
        <v>157</v>
      </c>
      <c r="H810" s="10" t="s">
        <v>714</v>
      </c>
      <c r="I810" s="10" t="s">
        <v>99</v>
      </c>
      <c r="J810" s="12">
        <v>1242.3</v>
      </c>
      <c r="K810" s="11">
        <v>15489</v>
      </c>
      <c r="L810" s="11">
        <v>1546</v>
      </c>
      <c r="M810" s="14">
        <v>1497.4</v>
      </c>
      <c r="N810" s="13">
        <v>19051</v>
      </c>
      <c r="O810" s="13">
        <v>586</v>
      </c>
      <c r="P810" s="25">
        <v>32221.8</v>
      </c>
      <c r="Q810" s="26">
        <v>472801</v>
      </c>
      <c r="R810" s="26">
        <v>127</v>
      </c>
      <c r="S810" s="27" t="s">
        <v>25</v>
      </c>
      <c r="T810" s="28" t="s">
        <v>25</v>
      </c>
      <c r="U810" s="28" t="s">
        <v>25</v>
      </c>
      <c r="V810" s="12">
        <v>34961.5</v>
      </c>
      <c r="W810" s="11">
        <v>507341</v>
      </c>
      <c r="X810" s="11">
        <v>2259</v>
      </c>
    </row>
    <row r="811" spans="1:24" x14ac:dyDescent="0.35">
      <c r="A811" s="8">
        <v>2020</v>
      </c>
      <c r="B811" s="9">
        <v>12866</v>
      </c>
      <c r="C811" s="10" t="s">
        <v>1181</v>
      </c>
      <c r="D811" s="8" t="s">
        <v>709</v>
      </c>
      <c r="E811" s="10" t="s">
        <v>710</v>
      </c>
      <c r="F811" s="8" t="s">
        <v>711</v>
      </c>
      <c r="G811" s="10" t="s">
        <v>325</v>
      </c>
      <c r="H811" s="10" t="s">
        <v>714</v>
      </c>
      <c r="I811" s="10" t="s">
        <v>99</v>
      </c>
      <c r="J811" s="12">
        <v>11632.4</v>
      </c>
      <c r="K811" s="11">
        <v>149582</v>
      </c>
      <c r="L811" s="11">
        <v>12715</v>
      </c>
      <c r="M811" s="14">
        <v>7377</v>
      </c>
      <c r="N811" s="13">
        <v>94178</v>
      </c>
      <c r="O811" s="13">
        <v>2650</v>
      </c>
      <c r="P811" s="25">
        <v>26542.3</v>
      </c>
      <c r="Q811" s="26">
        <v>301255</v>
      </c>
      <c r="R811" s="26">
        <v>1973</v>
      </c>
      <c r="S811" s="27" t="s">
        <v>25</v>
      </c>
      <c r="T811" s="28" t="s">
        <v>25</v>
      </c>
      <c r="U811" s="28" t="s">
        <v>25</v>
      </c>
      <c r="V811" s="12">
        <v>45551.7</v>
      </c>
      <c r="W811" s="11">
        <v>545015</v>
      </c>
      <c r="X811" s="11">
        <v>17338</v>
      </c>
    </row>
    <row r="812" spans="1:24" x14ac:dyDescent="0.35">
      <c r="A812" s="8">
        <v>2020</v>
      </c>
      <c r="B812" s="9">
        <v>12894</v>
      </c>
      <c r="C812" s="10" t="s">
        <v>383</v>
      </c>
      <c r="D812" s="8" t="s">
        <v>709</v>
      </c>
      <c r="E812" s="10" t="s">
        <v>710</v>
      </c>
      <c r="F812" s="8" t="s">
        <v>711</v>
      </c>
      <c r="G812" s="10" t="s">
        <v>35</v>
      </c>
      <c r="H812" s="10" t="s">
        <v>712</v>
      </c>
      <c r="I812" s="10" t="s">
        <v>54</v>
      </c>
      <c r="J812" s="12">
        <v>19742.099999999999</v>
      </c>
      <c r="K812" s="11">
        <v>183291</v>
      </c>
      <c r="L812" s="11">
        <v>17659</v>
      </c>
      <c r="M812" s="14">
        <v>3561.9</v>
      </c>
      <c r="N812" s="13">
        <v>31490</v>
      </c>
      <c r="O812" s="13">
        <v>1976</v>
      </c>
      <c r="P812" s="25">
        <v>16626.8</v>
      </c>
      <c r="Q812" s="26">
        <v>206454</v>
      </c>
      <c r="R812" s="26">
        <v>376</v>
      </c>
      <c r="S812" s="27" t="s">
        <v>25</v>
      </c>
      <c r="T812" s="28" t="s">
        <v>25</v>
      </c>
      <c r="U812" s="28" t="s">
        <v>25</v>
      </c>
      <c r="V812" s="12">
        <v>39930.800000000003</v>
      </c>
      <c r="W812" s="11">
        <v>421235</v>
      </c>
      <c r="X812" s="11">
        <v>20011</v>
      </c>
    </row>
    <row r="813" spans="1:24" x14ac:dyDescent="0.35">
      <c r="A813" s="8">
        <v>2020</v>
      </c>
      <c r="B813" s="9">
        <v>12917</v>
      </c>
      <c r="C813" s="10" t="s">
        <v>1182</v>
      </c>
      <c r="D813" s="8" t="s">
        <v>717</v>
      </c>
      <c r="E813" s="10" t="s">
        <v>718</v>
      </c>
      <c r="F813" s="8" t="s">
        <v>711</v>
      </c>
      <c r="G813" s="10" t="s">
        <v>219</v>
      </c>
      <c r="H813" s="10" t="s">
        <v>719</v>
      </c>
      <c r="I813" s="10" t="s">
        <v>381</v>
      </c>
      <c r="J813" s="12" t="s">
        <v>25</v>
      </c>
      <c r="K813" s="11" t="s">
        <v>25</v>
      </c>
      <c r="L813" s="11" t="s">
        <v>25</v>
      </c>
      <c r="M813" s="14" t="s">
        <v>25</v>
      </c>
      <c r="N813" s="13" t="s">
        <v>25</v>
      </c>
      <c r="O813" s="13" t="s">
        <v>25</v>
      </c>
      <c r="P813" s="25">
        <v>7995</v>
      </c>
      <c r="Q813" s="26">
        <v>261971</v>
      </c>
      <c r="R813" s="26">
        <v>1</v>
      </c>
      <c r="S813" s="27" t="s">
        <v>25</v>
      </c>
      <c r="T813" s="28" t="s">
        <v>25</v>
      </c>
      <c r="U813" s="28" t="s">
        <v>25</v>
      </c>
      <c r="V813" s="12">
        <v>7995</v>
      </c>
      <c r="W813" s="11">
        <v>261971</v>
      </c>
      <c r="X813" s="11">
        <v>1</v>
      </c>
    </row>
    <row r="814" spans="1:24" x14ac:dyDescent="0.35">
      <c r="A814" s="8">
        <v>2020</v>
      </c>
      <c r="B814" s="9">
        <v>12917</v>
      </c>
      <c r="C814" s="10" t="s">
        <v>1182</v>
      </c>
      <c r="D814" s="8" t="s">
        <v>717</v>
      </c>
      <c r="E814" s="10" t="s">
        <v>718</v>
      </c>
      <c r="F814" s="8" t="s">
        <v>711</v>
      </c>
      <c r="G814" s="10" t="s">
        <v>91</v>
      </c>
      <c r="H814" s="10" t="s">
        <v>719</v>
      </c>
      <c r="I814" s="10" t="s">
        <v>394</v>
      </c>
      <c r="J814" s="12" t="s">
        <v>25</v>
      </c>
      <c r="K814" s="11" t="s">
        <v>25</v>
      </c>
      <c r="L814" s="11" t="s">
        <v>25</v>
      </c>
      <c r="M814" s="14">
        <v>8443</v>
      </c>
      <c r="N814" s="13">
        <v>315029</v>
      </c>
      <c r="O814" s="13">
        <v>1</v>
      </c>
      <c r="P814" s="25" t="s">
        <v>25</v>
      </c>
      <c r="Q814" s="26" t="s">
        <v>25</v>
      </c>
      <c r="R814" s="26" t="s">
        <v>25</v>
      </c>
      <c r="S814" s="27" t="s">
        <v>25</v>
      </c>
      <c r="T814" s="28" t="s">
        <v>25</v>
      </c>
      <c r="U814" s="28" t="s">
        <v>25</v>
      </c>
      <c r="V814" s="12">
        <v>8443</v>
      </c>
      <c r="W814" s="11">
        <v>315029</v>
      </c>
      <c r="X814" s="11">
        <v>1</v>
      </c>
    </row>
    <row r="815" spans="1:24" x14ac:dyDescent="0.35">
      <c r="A815" s="8">
        <v>2020</v>
      </c>
      <c r="B815" s="9">
        <v>12917</v>
      </c>
      <c r="C815" s="10" t="s">
        <v>1182</v>
      </c>
      <c r="D815" s="8" t="s">
        <v>739</v>
      </c>
      <c r="E815" s="10" t="s">
        <v>710</v>
      </c>
      <c r="F815" s="8" t="s">
        <v>711</v>
      </c>
      <c r="G815" s="10" t="s">
        <v>59</v>
      </c>
      <c r="H815" s="10" t="s">
        <v>719</v>
      </c>
      <c r="I815" s="10" t="s">
        <v>60</v>
      </c>
      <c r="J815" s="12" t="s">
        <v>25</v>
      </c>
      <c r="K815" s="11" t="s">
        <v>25</v>
      </c>
      <c r="L815" s="11" t="s">
        <v>25</v>
      </c>
      <c r="M815" s="14">
        <v>20338</v>
      </c>
      <c r="N815" s="13">
        <v>0</v>
      </c>
      <c r="O815" s="13">
        <v>1</v>
      </c>
      <c r="P815" s="25" t="s">
        <v>25</v>
      </c>
      <c r="Q815" s="26" t="s">
        <v>25</v>
      </c>
      <c r="R815" s="26" t="s">
        <v>25</v>
      </c>
      <c r="S815" s="27" t="s">
        <v>25</v>
      </c>
      <c r="T815" s="28" t="s">
        <v>25</v>
      </c>
      <c r="U815" s="28" t="s">
        <v>25</v>
      </c>
      <c r="V815" s="12">
        <v>20338</v>
      </c>
      <c r="W815" s="11">
        <v>0</v>
      </c>
      <c r="X815" s="11">
        <v>1</v>
      </c>
    </row>
    <row r="816" spans="1:24" x14ac:dyDescent="0.35">
      <c r="A816" s="8">
        <v>2020</v>
      </c>
      <c r="B816" s="9">
        <v>12919</v>
      </c>
      <c r="C816" s="10" t="s">
        <v>1183</v>
      </c>
      <c r="D816" s="8" t="s">
        <v>709</v>
      </c>
      <c r="E816" s="10" t="s">
        <v>710</v>
      </c>
      <c r="F816" s="8" t="s">
        <v>711</v>
      </c>
      <c r="G816" s="10" t="s">
        <v>48</v>
      </c>
      <c r="H816" s="10" t="s">
        <v>722</v>
      </c>
      <c r="I816" s="10" t="s">
        <v>92</v>
      </c>
      <c r="J816" s="12">
        <v>1718.2</v>
      </c>
      <c r="K816" s="11">
        <v>20606</v>
      </c>
      <c r="L816" s="11">
        <v>2305</v>
      </c>
      <c r="M816" s="14">
        <v>1330.6</v>
      </c>
      <c r="N816" s="13">
        <v>17616</v>
      </c>
      <c r="O816" s="13">
        <v>389</v>
      </c>
      <c r="P816" s="25">
        <v>103007.1</v>
      </c>
      <c r="Q816" s="26">
        <v>2630416</v>
      </c>
      <c r="R816" s="26">
        <v>2</v>
      </c>
      <c r="S816" s="27">
        <v>0</v>
      </c>
      <c r="T816" s="28">
        <v>0</v>
      </c>
      <c r="U816" s="28">
        <v>0</v>
      </c>
      <c r="V816" s="12">
        <v>106055.9</v>
      </c>
      <c r="W816" s="11">
        <v>2668638</v>
      </c>
      <c r="X816" s="11">
        <v>2696</v>
      </c>
    </row>
    <row r="817" spans="1:24" x14ac:dyDescent="0.35">
      <c r="A817" s="8">
        <v>2020</v>
      </c>
      <c r="B817" s="9">
        <v>12929</v>
      </c>
      <c r="C817" s="10" t="s">
        <v>1184</v>
      </c>
      <c r="D817" s="8" t="s">
        <v>709</v>
      </c>
      <c r="E817" s="10" t="s">
        <v>710</v>
      </c>
      <c r="F817" s="8" t="s">
        <v>711</v>
      </c>
      <c r="G817" s="10" t="s">
        <v>257</v>
      </c>
      <c r="H817" s="10" t="s">
        <v>714</v>
      </c>
      <c r="I817" s="10" t="s">
        <v>36</v>
      </c>
      <c r="J817" s="12">
        <v>67579</v>
      </c>
      <c r="K817" s="11">
        <v>438747</v>
      </c>
      <c r="L817" s="11">
        <v>33614</v>
      </c>
      <c r="M817" s="14">
        <v>5622</v>
      </c>
      <c r="N817" s="13">
        <v>48637</v>
      </c>
      <c r="O817" s="13">
        <v>532</v>
      </c>
      <c r="P817" s="25">
        <v>6752</v>
      </c>
      <c r="Q817" s="26">
        <v>72393</v>
      </c>
      <c r="R817" s="26">
        <v>9</v>
      </c>
      <c r="S817" s="27" t="s">
        <v>25</v>
      </c>
      <c r="T817" s="28" t="s">
        <v>25</v>
      </c>
      <c r="U817" s="28" t="s">
        <v>25</v>
      </c>
      <c r="V817" s="12">
        <v>79953</v>
      </c>
      <c r="W817" s="11">
        <v>559777</v>
      </c>
      <c r="X817" s="11">
        <v>34155</v>
      </c>
    </row>
    <row r="818" spans="1:24" x14ac:dyDescent="0.35">
      <c r="A818" s="8">
        <v>2020</v>
      </c>
      <c r="B818" s="9">
        <v>12944</v>
      </c>
      <c r="C818" s="10" t="s">
        <v>1185</v>
      </c>
      <c r="D818" s="8" t="s">
        <v>709</v>
      </c>
      <c r="E818" s="10" t="s">
        <v>710</v>
      </c>
      <c r="F818" s="8" t="s">
        <v>711</v>
      </c>
      <c r="G818" s="10" t="s">
        <v>87</v>
      </c>
      <c r="H818" s="10" t="s">
        <v>712</v>
      </c>
      <c r="I818" s="10" t="s">
        <v>88</v>
      </c>
      <c r="J818" s="12">
        <v>8276.5</v>
      </c>
      <c r="K818" s="11">
        <v>69536</v>
      </c>
      <c r="L818" s="11">
        <v>6677</v>
      </c>
      <c r="M818" s="14">
        <v>9698</v>
      </c>
      <c r="N818" s="13">
        <v>100635</v>
      </c>
      <c r="O818" s="13">
        <v>1743</v>
      </c>
      <c r="P818" s="25">
        <v>10117.9</v>
      </c>
      <c r="Q818" s="26">
        <v>134944</v>
      </c>
      <c r="R818" s="26">
        <v>45</v>
      </c>
      <c r="S818" s="27" t="s">
        <v>25</v>
      </c>
      <c r="T818" s="28" t="s">
        <v>25</v>
      </c>
      <c r="U818" s="28" t="s">
        <v>25</v>
      </c>
      <c r="V818" s="12">
        <v>28092.400000000001</v>
      </c>
      <c r="W818" s="11">
        <v>305115</v>
      </c>
      <c r="X818" s="11">
        <v>8465</v>
      </c>
    </row>
    <row r="819" spans="1:24" x14ac:dyDescent="0.35">
      <c r="A819" s="8">
        <v>2020</v>
      </c>
      <c r="B819" s="9">
        <v>12988</v>
      </c>
      <c r="C819" s="10" t="s">
        <v>1186</v>
      </c>
      <c r="D819" s="8" t="s">
        <v>709</v>
      </c>
      <c r="E819" s="10" t="s">
        <v>710</v>
      </c>
      <c r="F819" s="8" t="s">
        <v>711</v>
      </c>
      <c r="G819" s="10" t="s">
        <v>567</v>
      </c>
      <c r="H819" s="10" t="s">
        <v>712</v>
      </c>
      <c r="I819" s="10" t="s">
        <v>566</v>
      </c>
      <c r="J819" s="12">
        <v>17787</v>
      </c>
      <c r="K819" s="11">
        <v>155392</v>
      </c>
      <c r="L819" s="11">
        <v>12345</v>
      </c>
      <c r="M819" s="14">
        <v>28877</v>
      </c>
      <c r="N819" s="13">
        <v>281573</v>
      </c>
      <c r="O819" s="13">
        <v>2817</v>
      </c>
      <c r="P819" s="25">
        <v>26450</v>
      </c>
      <c r="Q819" s="26">
        <v>422711</v>
      </c>
      <c r="R819" s="26">
        <v>30</v>
      </c>
      <c r="S819" s="27">
        <v>0</v>
      </c>
      <c r="T819" s="28">
        <v>0</v>
      </c>
      <c r="U819" s="28">
        <v>0</v>
      </c>
      <c r="V819" s="12">
        <v>73114</v>
      </c>
      <c r="W819" s="11">
        <v>859676</v>
      </c>
      <c r="X819" s="11">
        <v>15192</v>
      </c>
    </row>
    <row r="820" spans="1:24" x14ac:dyDescent="0.35">
      <c r="A820" s="8">
        <v>2020</v>
      </c>
      <c r="B820" s="9">
        <v>12990</v>
      </c>
      <c r="C820" s="10" t="s">
        <v>1187</v>
      </c>
      <c r="D820" s="8" t="s">
        <v>709</v>
      </c>
      <c r="E820" s="10" t="s">
        <v>710</v>
      </c>
      <c r="F820" s="8" t="s">
        <v>711</v>
      </c>
      <c r="G820" s="10" t="s">
        <v>143</v>
      </c>
      <c r="H820" s="10" t="s">
        <v>714</v>
      </c>
      <c r="I820" s="10" t="s">
        <v>45</v>
      </c>
      <c r="J820" s="12">
        <v>34388</v>
      </c>
      <c r="K820" s="11">
        <v>243489</v>
      </c>
      <c r="L820" s="11">
        <v>15708</v>
      </c>
      <c r="M820" s="14">
        <v>10567</v>
      </c>
      <c r="N820" s="13">
        <v>86613</v>
      </c>
      <c r="O820" s="13">
        <v>2285</v>
      </c>
      <c r="P820" s="25">
        <v>6234</v>
      </c>
      <c r="Q820" s="26">
        <v>66425</v>
      </c>
      <c r="R820" s="26">
        <v>6</v>
      </c>
      <c r="S820" s="27" t="s">
        <v>25</v>
      </c>
      <c r="T820" s="28" t="s">
        <v>25</v>
      </c>
      <c r="U820" s="28" t="s">
        <v>25</v>
      </c>
      <c r="V820" s="12">
        <v>51189</v>
      </c>
      <c r="W820" s="11">
        <v>396527</v>
      </c>
      <c r="X820" s="11">
        <v>17999</v>
      </c>
    </row>
    <row r="821" spans="1:24" x14ac:dyDescent="0.35">
      <c r="A821" s="8">
        <v>2020</v>
      </c>
      <c r="B821" s="9">
        <v>13027</v>
      </c>
      <c r="C821" s="10" t="s">
        <v>1188</v>
      </c>
      <c r="D821" s="8" t="s">
        <v>709</v>
      </c>
      <c r="E821" s="10" t="s">
        <v>710</v>
      </c>
      <c r="F821" s="8" t="s">
        <v>711</v>
      </c>
      <c r="G821" s="10" t="s">
        <v>87</v>
      </c>
      <c r="H821" s="10" t="s">
        <v>714</v>
      </c>
      <c r="I821" s="10" t="s">
        <v>566</v>
      </c>
      <c r="J821" s="12">
        <v>18292</v>
      </c>
      <c r="K821" s="11">
        <v>171816</v>
      </c>
      <c r="L821" s="11">
        <v>15417</v>
      </c>
      <c r="M821" s="14">
        <v>11289</v>
      </c>
      <c r="N821" s="13">
        <v>94817</v>
      </c>
      <c r="O821" s="13">
        <v>3887</v>
      </c>
      <c r="P821" s="25">
        <v>0</v>
      </c>
      <c r="Q821" s="26">
        <v>0</v>
      </c>
      <c r="R821" s="26">
        <v>0</v>
      </c>
      <c r="S821" s="27">
        <v>0</v>
      </c>
      <c r="T821" s="28">
        <v>0</v>
      </c>
      <c r="U821" s="28">
        <v>0</v>
      </c>
      <c r="V821" s="12">
        <v>29581</v>
      </c>
      <c r="W821" s="11">
        <v>266633</v>
      </c>
      <c r="X821" s="11">
        <v>19304</v>
      </c>
    </row>
    <row r="822" spans="1:24" x14ac:dyDescent="0.35">
      <c r="A822" s="8">
        <v>2020</v>
      </c>
      <c r="B822" s="9">
        <v>13027</v>
      </c>
      <c r="C822" s="10" t="s">
        <v>1188</v>
      </c>
      <c r="D822" s="8" t="s">
        <v>709</v>
      </c>
      <c r="E822" s="10" t="s">
        <v>710</v>
      </c>
      <c r="F822" s="8" t="s">
        <v>711</v>
      </c>
      <c r="G822" s="10" t="s">
        <v>567</v>
      </c>
      <c r="H822" s="10" t="s">
        <v>714</v>
      </c>
      <c r="I822" s="10" t="s">
        <v>566</v>
      </c>
      <c r="J822" s="12">
        <v>15541</v>
      </c>
      <c r="K822" s="11">
        <v>146719</v>
      </c>
      <c r="L822" s="11">
        <v>12538</v>
      </c>
      <c r="M822" s="14">
        <v>8295</v>
      </c>
      <c r="N822" s="13">
        <v>71190</v>
      </c>
      <c r="O822" s="13">
        <v>3074</v>
      </c>
      <c r="P822" s="25">
        <v>4788</v>
      </c>
      <c r="Q822" s="26">
        <v>122029</v>
      </c>
      <c r="R822" s="26">
        <v>3</v>
      </c>
      <c r="S822" s="27">
        <v>0</v>
      </c>
      <c r="T822" s="28">
        <v>0</v>
      </c>
      <c r="U822" s="28">
        <v>0</v>
      </c>
      <c r="V822" s="12">
        <v>28624</v>
      </c>
      <c r="W822" s="11">
        <v>339938</v>
      </c>
      <c r="X822" s="11">
        <v>15615</v>
      </c>
    </row>
    <row r="823" spans="1:24" x14ac:dyDescent="0.35">
      <c r="A823" s="8">
        <v>2020</v>
      </c>
      <c r="B823" s="9">
        <v>13032</v>
      </c>
      <c r="C823" s="10" t="s">
        <v>1189</v>
      </c>
      <c r="D823" s="8" t="s">
        <v>709</v>
      </c>
      <c r="E823" s="10" t="s">
        <v>710</v>
      </c>
      <c r="F823" s="8" t="s">
        <v>711</v>
      </c>
      <c r="G823" s="10" t="s">
        <v>163</v>
      </c>
      <c r="H823" s="10" t="s">
        <v>722</v>
      </c>
      <c r="I823" s="10" t="s">
        <v>36</v>
      </c>
      <c r="J823" s="12">
        <v>7033</v>
      </c>
      <c r="K823" s="11">
        <v>47330</v>
      </c>
      <c r="L823" s="11">
        <v>4356</v>
      </c>
      <c r="M823" s="14">
        <v>2174</v>
      </c>
      <c r="N823" s="13">
        <v>14386</v>
      </c>
      <c r="O823" s="13">
        <v>815</v>
      </c>
      <c r="P823" s="25">
        <v>3137</v>
      </c>
      <c r="Q823" s="26">
        <v>24504</v>
      </c>
      <c r="R823" s="26">
        <v>92</v>
      </c>
      <c r="S823" s="27">
        <v>0</v>
      </c>
      <c r="T823" s="28">
        <v>0</v>
      </c>
      <c r="U823" s="28">
        <v>0</v>
      </c>
      <c r="V823" s="12">
        <v>12344</v>
      </c>
      <c r="W823" s="11">
        <v>86220</v>
      </c>
      <c r="X823" s="11">
        <v>5263</v>
      </c>
    </row>
    <row r="824" spans="1:24" x14ac:dyDescent="0.35">
      <c r="A824" s="8">
        <v>2020</v>
      </c>
      <c r="B824" s="9">
        <v>13036</v>
      </c>
      <c r="C824" s="10" t="s">
        <v>1190</v>
      </c>
      <c r="D824" s="8" t="s">
        <v>709</v>
      </c>
      <c r="E824" s="10" t="s">
        <v>710</v>
      </c>
      <c r="F824" s="8" t="s">
        <v>711</v>
      </c>
      <c r="G824" s="10" t="s">
        <v>66</v>
      </c>
      <c r="H824" s="10" t="s">
        <v>712</v>
      </c>
      <c r="I824" s="10" t="s">
        <v>36</v>
      </c>
      <c r="J824" s="12">
        <v>3184.7</v>
      </c>
      <c r="K824" s="11">
        <v>29211</v>
      </c>
      <c r="L824" s="11">
        <v>3456</v>
      </c>
      <c r="M824" s="14">
        <v>2666.1</v>
      </c>
      <c r="N824" s="13">
        <v>25443</v>
      </c>
      <c r="O824" s="13">
        <v>501</v>
      </c>
      <c r="P824" s="25">
        <v>0</v>
      </c>
      <c r="Q824" s="26">
        <v>0</v>
      </c>
      <c r="R824" s="26">
        <v>0</v>
      </c>
      <c r="S824" s="27">
        <v>0</v>
      </c>
      <c r="T824" s="28">
        <v>0</v>
      </c>
      <c r="U824" s="28">
        <v>0</v>
      </c>
      <c r="V824" s="12">
        <v>5850.8</v>
      </c>
      <c r="W824" s="11">
        <v>54654</v>
      </c>
      <c r="X824" s="11">
        <v>3957</v>
      </c>
    </row>
    <row r="825" spans="1:24" x14ac:dyDescent="0.35">
      <c r="A825" s="8">
        <v>2020</v>
      </c>
      <c r="B825" s="9">
        <v>13039</v>
      </c>
      <c r="C825" s="10" t="s">
        <v>1191</v>
      </c>
      <c r="D825" s="8" t="s">
        <v>709</v>
      </c>
      <c r="E825" s="10" t="s">
        <v>710</v>
      </c>
      <c r="F825" s="8" t="s">
        <v>711</v>
      </c>
      <c r="G825" s="10" t="s">
        <v>567</v>
      </c>
      <c r="H825" s="10" t="s">
        <v>712</v>
      </c>
      <c r="I825" s="10" t="s">
        <v>566</v>
      </c>
      <c r="J825" s="12">
        <v>5672</v>
      </c>
      <c r="K825" s="11">
        <v>47625</v>
      </c>
      <c r="L825" s="11">
        <v>3409</v>
      </c>
      <c r="M825" s="14">
        <v>4131</v>
      </c>
      <c r="N825" s="13">
        <v>32826</v>
      </c>
      <c r="O825" s="13">
        <v>687</v>
      </c>
      <c r="P825" s="25">
        <v>3465</v>
      </c>
      <c r="Q825" s="26">
        <v>48840</v>
      </c>
      <c r="R825" s="26">
        <v>6</v>
      </c>
      <c r="S825" s="27">
        <v>0</v>
      </c>
      <c r="T825" s="28">
        <v>0</v>
      </c>
      <c r="U825" s="28">
        <v>0</v>
      </c>
      <c r="V825" s="12">
        <v>13268</v>
      </c>
      <c r="W825" s="11">
        <v>129291</v>
      </c>
      <c r="X825" s="11">
        <v>4102</v>
      </c>
    </row>
    <row r="826" spans="1:24" x14ac:dyDescent="0.35">
      <c r="A826" s="8">
        <v>2020</v>
      </c>
      <c r="B826" s="9">
        <v>13050</v>
      </c>
      <c r="C826" s="10" t="s">
        <v>384</v>
      </c>
      <c r="D826" s="8" t="s">
        <v>709</v>
      </c>
      <c r="E826" s="10" t="s">
        <v>710</v>
      </c>
      <c r="F826" s="8" t="s">
        <v>711</v>
      </c>
      <c r="G826" s="10" t="s">
        <v>157</v>
      </c>
      <c r="H826" s="10" t="s">
        <v>714</v>
      </c>
      <c r="I826" s="10" t="s">
        <v>99</v>
      </c>
      <c r="J826" s="12">
        <v>22298.799999999999</v>
      </c>
      <c r="K826" s="11">
        <v>151998</v>
      </c>
      <c r="L826" s="11">
        <v>17662</v>
      </c>
      <c r="M826" s="14">
        <v>13567.3</v>
      </c>
      <c r="N826" s="13">
        <v>117633</v>
      </c>
      <c r="O826" s="13">
        <v>3474</v>
      </c>
      <c r="P826" s="25">
        <v>2406.6</v>
      </c>
      <c r="Q826" s="26">
        <v>25710</v>
      </c>
      <c r="R826" s="26">
        <v>14</v>
      </c>
      <c r="S826" s="27" t="s">
        <v>25</v>
      </c>
      <c r="T826" s="28" t="s">
        <v>25</v>
      </c>
      <c r="U826" s="28" t="s">
        <v>25</v>
      </c>
      <c r="V826" s="12">
        <v>38272.699999999997</v>
      </c>
      <c r="W826" s="11">
        <v>295341</v>
      </c>
      <c r="X826" s="11">
        <v>21150</v>
      </c>
    </row>
    <row r="827" spans="1:24" x14ac:dyDescent="0.35">
      <c r="A827" s="8">
        <v>2020</v>
      </c>
      <c r="B827" s="9">
        <v>13058</v>
      </c>
      <c r="C827" s="10" t="s">
        <v>385</v>
      </c>
      <c r="D827" s="8" t="s">
        <v>709</v>
      </c>
      <c r="E827" s="10" t="s">
        <v>710</v>
      </c>
      <c r="F827" s="8" t="s">
        <v>711</v>
      </c>
      <c r="G827" s="10" t="s">
        <v>157</v>
      </c>
      <c r="H827" s="10" t="s">
        <v>714</v>
      </c>
      <c r="I827" s="10" t="s">
        <v>99</v>
      </c>
      <c r="J827" s="12">
        <v>84957.8</v>
      </c>
      <c r="K827" s="11">
        <v>589320</v>
      </c>
      <c r="L827" s="11">
        <v>52390</v>
      </c>
      <c r="M827" s="14">
        <v>24224</v>
      </c>
      <c r="N827" s="13">
        <v>197935</v>
      </c>
      <c r="O827" s="13">
        <v>4062</v>
      </c>
      <c r="P827" s="25">
        <v>10844.1</v>
      </c>
      <c r="Q827" s="26">
        <v>124226</v>
      </c>
      <c r="R827" s="26">
        <v>39</v>
      </c>
      <c r="S827" s="27" t="s">
        <v>25</v>
      </c>
      <c r="T827" s="28" t="s">
        <v>25</v>
      </c>
      <c r="U827" s="28" t="s">
        <v>25</v>
      </c>
      <c r="V827" s="12">
        <v>120025.9</v>
      </c>
      <c r="W827" s="11">
        <v>911481</v>
      </c>
      <c r="X827" s="11">
        <v>56491</v>
      </c>
    </row>
    <row r="828" spans="1:24" x14ac:dyDescent="0.35">
      <c r="A828" s="8">
        <v>2020</v>
      </c>
      <c r="B828" s="9">
        <v>13073</v>
      </c>
      <c r="C828" s="10" t="s">
        <v>1192</v>
      </c>
      <c r="D828" s="8" t="s">
        <v>709</v>
      </c>
      <c r="E828" s="10" t="s">
        <v>710</v>
      </c>
      <c r="F828" s="8" t="s">
        <v>711</v>
      </c>
      <c r="G828" s="10" t="s">
        <v>91</v>
      </c>
      <c r="H828" s="10" t="s">
        <v>714</v>
      </c>
      <c r="I828" s="10" t="s">
        <v>394</v>
      </c>
      <c r="J828" s="12">
        <v>6181</v>
      </c>
      <c r="K828" s="11">
        <v>81974</v>
      </c>
      <c r="L828" s="11">
        <v>5417</v>
      </c>
      <c r="M828" s="14">
        <v>3210</v>
      </c>
      <c r="N828" s="13">
        <v>37936</v>
      </c>
      <c r="O828" s="13">
        <v>1653</v>
      </c>
      <c r="P828" s="25">
        <v>28703</v>
      </c>
      <c r="Q828" s="26">
        <v>457314</v>
      </c>
      <c r="R828" s="26">
        <v>449</v>
      </c>
      <c r="S828" s="27">
        <v>0</v>
      </c>
      <c r="T828" s="28">
        <v>0</v>
      </c>
      <c r="U828" s="28">
        <v>0</v>
      </c>
      <c r="V828" s="12">
        <v>38094</v>
      </c>
      <c r="W828" s="11">
        <v>577224</v>
      </c>
      <c r="X828" s="11">
        <v>7519</v>
      </c>
    </row>
    <row r="829" spans="1:24" x14ac:dyDescent="0.35">
      <c r="A829" s="8">
        <v>2020</v>
      </c>
      <c r="B829" s="9">
        <v>13073</v>
      </c>
      <c r="C829" s="10" t="s">
        <v>1192</v>
      </c>
      <c r="D829" s="8" t="s">
        <v>709</v>
      </c>
      <c r="E829" s="10" t="s">
        <v>710</v>
      </c>
      <c r="F829" s="8" t="s">
        <v>711</v>
      </c>
      <c r="G829" s="10" t="s">
        <v>325</v>
      </c>
      <c r="H829" s="10" t="s">
        <v>714</v>
      </c>
      <c r="I829" s="10" t="s">
        <v>394</v>
      </c>
      <c r="J829" s="12">
        <v>180</v>
      </c>
      <c r="K829" s="11">
        <v>2088</v>
      </c>
      <c r="L829" s="11">
        <v>216</v>
      </c>
      <c r="M829" s="14">
        <v>203</v>
      </c>
      <c r="N829" s="13">
        <v>2279</v>
      </c>
      <c r="O829" s="13">
        <v>131</v>
      </c>
      <c r="P829" s="25">
        <v>586</v>
      </c>
      <c r="Q829" s="26">
        <v>9729</v>
      </c>
      <c r="R829" s="26">
        <v>54</v>
      </c>
      <c r="S829" s="27">
        <v>0</v>
      </c>
      <c r="T829" s="28">
        <v>0</v>
      </c>
      <c r="U829" s="28">
        <v>0</v>
      </c>
      <c r="V829" s="12">
        <v>969</v>
      </c>
      <c r="W829" s="11">
        <v>14096</v>
      </c>
      <c r="X829" s="11">
        <v>401</v>
      </c>
    </row>
    <row r="830" spans="1:24" x14ac:dyDescent="0.35">
      <c r="A830" s="8">
        <v>2020</v>
      </c>
      <c r="B830" s="9">
        <v>13137</v>
      </c>
      <c r="C830" s="10" t="s">
        <v>1193</v>
      </c>
      <c r="D830" s="8" t="s">
        <v>709</v>
      </c>
      <c r="E830" s="10" t="s">
        <v>710</v>
      </c>
      <c r="F830" s="8" t="s">
        <v>711</v>
      </c>
      <c r="G830" s="10" t="s">
        <v>325</v>
      </c>
      <c r="H830" s="10" t="s">
        <v>712</v>
      </c>
      <c r="I830" s="10" t="s">
        <v>272</v>
      </c>
      <c r="J830" s="12">
        <v>11471</v>
      </c>
      <c r="K830" s="11">
        <v>123895</v>
      </c>
      <c r="L830" s="11">
        <v>15794</v>
      </c>
      <c r="M830" s="14">
        <v>19024</v>
      </c>
      <c r="N830" s="13">
        <v>227195</v>
      </c>
      <c r="O830" s="13">
        <v>3261</v>
      </c>
      <c r="P830" s="25">
        <v>2528</v>
      </c>
      <c r="Q830" s="26">
        <v>42053</v>
      </c>
      <c r="R830" s="26">
        <v>2</v>
      </c>
      <c r="S830" s="27" t="s">
        <v>25</v>
      </c>
      <c r="T830" s="28" t="s">
        <v>25</v>
      </c>
      <c r="U830" s="28" t="s">
        <v>25</v>
      </c>
      <c r="V830" s="12">
        <v>33023</v>
      </c>
      <c r="W830" s="11">
        <v>393143</v>
      </c>
      <c r="X830" s="11">
        <v>19057</v>
      </c>
    </row>
    <row r="831" spans="1:24" x14ac:dyDescent="0.35">
      <c r="A831" s="8">
        <v>2020</v>
      </c>
      <c r="B831" s="9">
        <v>13138</v>
      </c>
      <c r="C831" s="10" t="s">
        <v>1194</v>
      </c>
      <c r="D831" s="8" t="s">
        <v>709</v>
      </c>
      <c r="E831" s="10" t="s">
        <v>710</v>
      </c>
      <c r="F831" s="8" t="s">
        <v>711</v>
      </c>
      <c r="G831" s="10" t="s">
        <v>79</v>
      </c>
      <c r="H831" s="10" t="s">
        <v>712</v>
      </c>
      <c r="I831" s="10" t="s">
        <v>566</v>
      </c>
      <c r="J831" s="12">
        <v>7568</v>
      </c>
      <c r="K831" s="11">
        <v>62627</v>
      </c>
      <c r="L831" s="11">
        <v>6184</v>
      </c>
      <c r="M831" s="14">
        <v>13643</v>
      </c>
      <c r="N831" s="13">
        <v>139701</v>
      </c>
      <c r="O831" s="13">
        <v>1749</v>
      </c>
      <c r="P831" s="25">
        <v>2661</v>
      </c>
      <c r="Q831" s="26">
        <v>43593</v>
      </c>
      <c r="R831" s="26">
        <v>2</v>
      </c>
      <c r="S831" s="27">
        <v>0</v>
      </c>
      <c r="T831" s="28">
        <v>0</v>
      </c>
      <c r="U831" s="28">
        <v>0</v>
      </c>
      <c r="V831" s="12">
        <v>23872</v>
      </c>
      <c r="W831" s="11">
        <v>245921</v>
      </c>
      <c r="X831" s="11">
        <v>7935</v>
      </c>
    </row>
    <row r="832" spans="1:24" x14ac:dyDescent="0.35">
      <c r="A832" s="8">
        <v>2020</v>
      </c>
      <c r="B832" s="9">
        <v>13143</v>
      </c>
      <c r="C832" s="10" t="s">
        <v>386</v>
      </c>
      <c r="D832" s="8" t="s">
        <v>709</v>
      </c>
      <c r="E832" s="10" t="s">
        <v>710</v>
      </c>
      <c r="F832" s="8" t="s">
        <v>711</v>
      </c>
      <c r="G832" s="10" t="s">
        <v>40</v>
      </c>
      <c r="H832" s="10" t="s">
        <v>712</v>
      </c>
      <c r="I832" s="10" t="s">
        <v>36</v>
      </c>
      <c r="J832" s="12">
        <v>11748.6</v>
      </c>
      <c r="K832" s="11">
        <v>99817</v>
      </c>
      <c r="L832" s="11">
        <v>9958</v>
      </c>
      <c r="M832" s="14">
        <v>12042.6</v>
      </c>
      <c r="N832" s="13">
        <v>139137</v>
      </c>
      <c r="O832" s="13">
        <v>1552</v>
      </c>
      <c r="P832" s="25">
        <v>35129</v>
      </c>
      <c r="Q832" s="26">
        <v>601985</v>
      </c>
      <c r="R832" s="26">
        <v>14</v>
      </c>
      <c r="S832" s="27" t="s">
        <v>25</v>
      </c>
      <c r="T832" s="28" t="s">
        <v>25</v>
      </c>
      <c r="U832" s="28" t="s">
        <v>25</v>
      </c>
      <c r="V832" s="12">
        <v>58920.2</v>
      </c>
      <c r="W832" s="11">
        <v>840939</v>
      </c>
      <c r="X832" s="11">
        <v>11524</v>
      </c>
    </row>
    <row r="833" spans="1:24" x14ac:dyDescent="0.35">
      <c r="A833" s="8">
        <v>2020</v>
      </c>
      <c r="B833" s="9">
        <v>13144</v>
      </c>
      <c r="C833" s="10" t="s">
        <v>1195</v>
      </c>
      <c r="D833" s="8" t="s">
        <v>709</v>
      </c>
      <c r="E833" s="10" t="s">
        <v>710</v>
      </c>
      <c r="F833" s="8" t="s">
        <v>711</v>
      </c>
      <c r="G833" s="10" t="s">
        <v>27</v>
      </c>
      <c r="H833" s="10" t="s">
        <v>712</v>
      </c>
      <c r="I833" s="10" t="s">
        <v>566</v>
      </c>
      <c r="J833" s="12">
        <v>10088</v>
      </c>
      <c r="K833" s="11">
        <v>97920</v>
      </c>
      <c r="L833" s="11">
        <v>6735</v>
      </c>
      <c r="M833" s="14">
        <v>11802</v>
      </c>
      <c r="N833" s="13">
        <v>107018</v>
      </c>
      <c r="O833" s="13">
        <v>1861</v>
      </c>
      <c r="P833" s="25">
        <v>5805</v>
      </c>
      <c r="Q833" s="26">
        <v>79376</v>
      </c>
      <c r="R833" s="26">
        <v>8</v>
      </c>
      <c r="S833" s="27">
        <v>0</v>
      </c>
      <c r="T833" s="28">
        <v>0</v>
      </c>
      <c r="U833" s="28">
        <v>0</v>
      </c>
      <c r="V833" s="12">
        <v>27695</v>
      </c>
      <c r="W833" s="11">
        <v>284314</v>
      </c>
      <c r="X833" s="11">
        <v>8604</v>
      </c>
    </row>
    <row r="834" spans="1:24" x14ac:dyDescent="0.35">
      <c r="A834" s="8">
        <v>2020</v>
      </c>
      <c r="B834" s="9">
        <v>13145</v>
      </c>
      <c r="C834" s="10" t="s">
        <v>1196</v>
      </c>
      <c r="D834" s="8" t="s">
        <v>709</v>
      </c>
      <c r="E834" s="10" t="s">
        <v>710</v>
      </c>
      <c r="F834" s="8" t="s">
        <v>711</v>
      </c>
      <c r="G834" s="10" t="s">
        <v>66</v>
      </c>
      <c r="H834" s="10" t="s">
        <v>712</v>
      </c>
      <c r="I834" s="10" t="s">
        <v>36</v>
      </c>
      <c r="J834" s="12">
        <v>784.6</v>
      </c>
      <c r="K834" s="11">
        <v>7262</v>
      </c>
      <c r="L834" s="11">
        <v>893</v>
      </c>
      <c r="M834" s="14">
        <v>1074</v>
      </c>
      <c r="N834" s="13">
        <v>9364</v>
      </c>
      <c r="O834" s="13">
        <v>188</v>
      </c>
      <c r="P834" s="25">
        <v>2859.6</v>
      </c>
      <c r="Q834" s="26">
        <v>36005</v>
      </c>
      <c r="R834" s="26">
        <v>3</v>
      </c>
      <c r="S834" s="27">
        <v>0</v>
      </c>
      <c r="T834" s="28">
        <v>0</v>
      </c>
      <c r="U834" s="28">
        <v>0</v>
      </c>
      <c r="V834" s="12">
        <v>4718.2</v>
      </c>
      <c r="W834" s="11">
        <v>52631</v>
      </c>
      <c r="X834" s="11">
        <v>1084</v>
      </c>
    </row>
    <row r="835" spans="1:24" x14ac:dyDescent="0.35">
      <c r="A835" s="8">
        <v>2020</v>
      </c>
      <c r="B835" s="9">
        <v>13196</v>
      </c>
      <c r="C835" s="10" t="s">
        <v>1197</v>
      </c>
      <c r="D835" s="8" t="s">
        <v>709</v>
      </c>
      <c r="E835" s="10" t="s">
        <v>710</v>
      </c>
      <c r="F835" s="8" t="s">
        <v>711</v>
      </c>
      <c r="G835" s="10" t="s">
        <v>355</v>
      </c>
      <c r="H835" s="10" t="s">
        <v>714</v>
      </c>
      <c r="I835" s="10" t="s">
        <v>36</v>
      </c>
      <c r="J835" s="12">
        <v>24363</v>
      </c>
      <c r="K835" s="11">
        <v>238856</v>
      </c>
      <c r="L835" s="11">
        <v>10115</v>
      </c>
      <c r="M835" s="14">
        <v>8119</v>
      </c>
      <c r="N835" s="13">
        <v>78112</v>
      </c>
      <c r="O835" s="13">
        <v>1415</v>
      </c>
      <c r="P835" s="25">
        <v>9880</v>
      </c>
      <c r="Q835" s="26">
        <v>123911</v>
      </c>
      <c r="R835" s="26">
        <v>167</v>
      </c>
      <c r="S835" s="27">
        <v>0</v>
      </c>
      <c r="T835" s="28">
        <v>0</v>
      </c>
      <c r="U835" s="28">
        <v>0</v>
      </c>
      <c r="V835" s="12">
        <v>42362</v>
      </c>
      <c r="W835" s="11">
        <v>440879</v>
      </c>
      <c r="X835" s="11">
        <v>11697</v>
      </c>
    </row>
    <row r="836" spans="1:24" x14ac:dyDescent="0.35">
      <c r="A836" s="8">
        <v>2020</v>
      </c>
      <c r="B836" s="9">
        <v>13206</v>
      </c>
      <c r="C836" s="10" t="s">
        <v>1198</v>
      </c>
      <c r="D836" s="8" t="s">
        <v>709</v>
      </c>
      <c r="E836" s="10" t="s">
        <v>710</v>
      </c>
      <c r="F836" s="8" t="s">
        <v>711</v>
      </c>
      <c r="G836" s="10" t="s">
        <v>139</v>
      </c>
      <c r="H836" s="10" t="s">
        <v>722</v>
      </c>
      <c r="I836" s="10" t="s">
        <v>95</v>
      </c>
      <c r="J836" s="12">
        <v>4855.5</v>
      </c>
      <c r="K836" s="11">
        <v>19808</v>
      </c>
      <c r="L836" s="11">
        <v>2006</v>
      </c>
      <c r="M836" s="14">
        <v>698.4</v>
      </c>
      <c r="N836" s="13">
        <v>3528</v>
      </c>
      <c r="O836" s="13">
        <v>284</v>
      </c>
      <c r="P836" s="25">
        <v>6.5</v>
      </c>
      <c r="Q836" s="26">
        <v>29</v>
      </c>
      <c r="R836" s="26">
        <v>1</v>
      </c>
      <c r="S836" s="27" t="s">
        <v>25</v>
      </c>
      <c r="T836" s="28" t="s">
        <v>25</v>
      </c>
      <c r="U836" s="28" t="s">
        <v>25</v>
      </c>
      <c r="V836" s="12">
        <v>5560.4</v>
      </c>
      <c r="W836" s="11">
        <v>23365</v>
      </c>
      <c r="X836" s="11">
        <v>2291</v>
      </c>
    </row>
    <row r="837" spans="1:24" x14ac:dyDescent="0.35">
      <c r="A837" s="8">
        <v>2020</v>
      </c>
      <c r="B837" s="9">
        <v>13206</v>
      </c>
      <c r="C837" s="10" t="s">
        <v>1198</v>
      </c>
      <c r="D837" s="8" t="s">
        <v>751</v>
      </c>
      <c r="E837" s="10" t="s">
        <v>752</v>
      </c>
      <c r="F837" s="8" t="s">
        <v>711</v>
      </c>
      <c r="G837" s="10" t="s">
        <v>139</v>
      </c>
      <c r="H837" s="10" t="s">
        <v>722</v>
      </c>
      <c r="I837" s="10" t="s">
        <v>95</v>
      </c>
      <c r="J837" s="12">
        <v>13433.6</v>
      </c>
      <c r="K837" s="11">
        <v>98972</v>
      </c>
      <c r="L837" s="11">
        <v>10056</v>
      </c>
      <c r="M837" s="14">
        <v>4587.5</v>
      </c>
      <c r="N837" s="13">
        <v>48439</v>
      </c>
      <c r="O837" s="13">
        <v>1360</v>
      </c>
      <c r="P837" s="25">
        <v>42.5</v>
      </c>
      <c r="Q837" s="26">
        <v>550</v>
      </c>
      <c r="R837" s="26">
        <v>3</v>
      </c>
      <c r="S837" s="27" t="s">
        <v>25</v>
      </c>
      <c r="T837" s="28" t="s">
        <v>25</v>
      </c>
      <c r="U837" s="28" t="s">
        <v>25</v>
      </c>
      <c r="V837" s="12">
        <v>18063.599999999999</v>
      </c>
      <c r="W837" s="11">
        <v>147961</v>
      </c>
      <c r="X837" s="11">
        <v>11419</v>
      </c>
    </row>
    <row r="838" spans="1:24" x14ac:dyDescent="0.35">
      <c r="A838" s="8">
        <v>2020</v>
      </c>
      <c r="B838" s="9">
        <v>13208</v>
      </c>
      <c r="C838" s="10" t="s">
        <v>387</v>
      </c>
      <c r="D838" s="8" t="s">
        <v>709</v>
      </c>
      <c r="E838" s="10" t="s">
        <v>710</v>
      </c>
      <c r="F838" s="8" t="s">
        <v>711</v>
      </c>
      <c r="G838" s="10" t="s">
        <v>163</v>
      </c>
      <c r="H838" s="10" t="s">
        <v>712</v>
      </c>
      <c r="I838" s="10" t="s">
        <v>45</v>
      </c>
      <c r="J838" s="12">
        <v>70482.8</v>
      </c>
      <c r="K838" s="11">
        <v>525365</v>
      </c>
      <c r="L838" s="11">
        <v>54483</v>
      </c>
      <c r="M838" s="14">
        <v>74783.600000000006</v>
      </c>
      <c r="N838" s="13">
        <v>669464</v>
      </c>
      <c r="O838" s="13">
        <v>6467</v>
      </c>
      <c r="P838" s="25">
        <v>7241.9</v>
      </c>
      <c r="Q838" s="26">
        <v>63025</v>
      </c>
      <c r="R838" s="26">
        <v>8</v>
      </c>
      <c r="S838" s="27" t="s">
        <v>25</v>
      </c>
      <c r="T838" s="28" t="s">
        <v>25</v>
      </c>
      <c r="U838" s="28" t="s">
        <v>25</v>
      </c>
      <c r="V838" s="12">
        <v>152508.29999999999</v>
      </c>
      <c r="W838" s="11">
        <v>1257854</v>
      </c>
      <c r="X838" s="11">
        <v>60958</v>
      </c>
    </row>
    <row r="839" spans="1:24" x14ac:dyDescent="0.35">
      <c r="A839" s="8">
        <v>2020</v>
      </c>
      <c r="B839" s="9">
        <v>13214</v>
      </c>
      <c r="C839" s="10" t="s">
        <v>389</v>
      </c>
      <c r="D839" s="8" t="s">
        <v>709</v>
      </c>
      <c r="E839" s="10" t="s">
        <v>710</v>
      </c>
      <c r="F839" s="8" t="s">
        <v>711</v>
      </c>
      <c r="G839" s="10" t="s">
        <v>390</v>
      </c>
      <c r="H839" s="10" t="s">
        <v>722</v>
      </c>
      <c r="I839" s="10" t="s">
        <v>95</v>
      </c>
      <c r="J839" s="12">
        <v>612395.6</v>
      </c>
      <c r="K839" s="11">
        <v>2807930</v>
      </c>
      <c r="L839" s="11">
        <v>392129</v>
      </c>
      <c r="M839" s="14">
        <v>166932.9</v>
      </c>
      <c r="N839" s="13">
        <v>1075785</v>
      </c>
      <c r="O839" s="13">
        <v>43986</v>
      </c>
      <c r="P839" s="25">
        <v>19886.3</v>
      </c>
      <c r="Q839" s="26">
        <v>102316</v>
      </c>
      <c r="R839" s="26">
        <v>1141</v>
      </c>
      <c r="S839" s="27" t="s">
        <v>25</v>
      </c>
      <c r="T839" s="28" t="s">
        <v>25</v>
      </c>
      <c r="U839" s="28" t="s">
        <v>25</v>
      </c>
      <c r="V839" s="12">
        <v>799214.8</v>
      </c>
      <c r="W839" s="11">
        <v>3986031</v>
      </c>
      <c r="X839" s="11">
        <v>437256</v>
      </c>
    </row>
    <row r="840" spans="1:24" x14ac:dyDescent="0.35">
      <c r="A840" s="8">
        <v>2020</v>
      </c>
      <c r="B840" s="9">
        <v>13214</v>
      </c>
      <c r="C840" s="10" t="s">
        <v>389</v>
      </c>
      <c r="D840" s="8" t="s">
        <v>751</v>
      </c>
      <c r="E840" s="10" t="s">
        <v>752</v>
      </c>
      <c r="F840" s="8" t="s">
        <v>711</v>
      </c>
      <c r="G840" s="10" t="s">
        <v>390</v>
      </c>
      <c r="H840" s="10" t="s">
        <v>722</v>
      </c>
      <c r="I840" s="10" t="s">
        <v>95</v>
      </c>
      <c r="J840" s="12">
        <v>34282.400000000001</v>
      </c>
      <c r="K840" s="11">
        <v>288500</v>
      </c>
      <c r="L840" s="11">
        <v>43705</v>
      </c>
      <c r="M840" s="14">
        <v>202989.6</v>
      </c>
      <c r="N840" s="13">
        <v>2428814</v>
      </c>
      <c r="O840" s="13">
        <v>15009</v>
      </c>
      <c r="P840" s="25">
        <v>40698.5</v>
      </c>
      <c r="Q840" s="26">
        <v>516314</v>
      </c>
      <c r="R840" s="26">
        <v>488</v>
      </c>
      <c r="S840" s="27">
        <v>1929.9</v>
      </c>
      <c r="T840" s="28">
        <v>17566</v>
      </c>
      <c r="U840" s="28">
        <v>1</v>
      </c>
      <c r="V840" s="12">
        <v>279900.40000000002</v>
      </c>
      <c r="W840" s="11">
        <v>3251194</v>
      </c>
      <c r="X840" s="11">
        <v>59203</v>
      </c>
    </row>
    <row r="841" spans="1:24" x14ac:dyDescent="0.35">
      <c r="A841" s="8">
        <v>2020</v>
      </c>
      <c r="B841" s="9">
        <v>13216</v>
      </c>
      <c r="C841" s="10" t="s">
        <v>1199</v>
      </c>
      <c r="D841" s="8" t="s">
        <v>709</v>
      </c>
      <c r="E841" s="10" t="s">
        <v>710</v>
      </c>
      <c r="F841" s="8" t="s">
        <v>711</v>
      </c>
      <c r="G841" s="10" t="s">
        <v>567</v>
      </c>
      <c r="H841" s="10" t="s">
        <v>712</v>
      </c>
      <c r="I841" s="10" t="s">
        <v>566</v>
      </c>
      <c r="J841" s="12">
        <v>553178</v>
      </c>
      <c r="K841" s="11">
        <v>4714070</v>
      </c>
      <c r="L841" s="11">
        <v>371817</v>
      </c>
      <c r="M841" s="14">
        <v>586014</v>
      </c>
      <c r="N841" s="13">
        <v>5459683</v>
      </c>
      <c r="O841" s="13">
        <v>43963</v>
      </c>
      <c r="P841" s="25">
        <v>65339</v>
      </c>
      <c r="Q841" s="26">
        <v>1039234</v>
      </c>
      <c r="R841" s="26">
        <v>60</v>
      </c>
      <c r="S841" s="27">
        <v>0</v>
      </c>
      <c r="T841" s="28">
        <v>0</v>
      </c>
      <c r="U841" s="28">
        <v>0</v>
      </c>
      <c r="V841" s="12">
        <v>1204531</v>
      </c>
      <c r="W841" s="11">
        <v>11212987</v>
      </c>
      <c r="X841" s="11">
        <v>415840</v>
      </c>
    </row>
    <row r="842" spans="1:24" x14ac:dyDescent="0.35">
      <c r="A842" s="8">
        <v>2020</v>
      </c>
      <c r="B842" s="9">
        <v>13227</v>
      </c>
      <c r="C842" s="10" t="s">
        <v>1200</v>
      </c>
      <c r="D842" s="8" t="s">
        <v>709</v>
      </c>
      <c r="E842" s="10" t="s">
        <v>710</v>
      </c>
      <c r="F842" s="8" t="s">
        <v>711</v>
      </c>
      <c r="G842" s="10" t="s">
        <v>152</v>
      </c>
      <c r="H842" s="10" t="s">
        <v>714</v>
      </c>
      <c r="I842" s="10" t="s">
        <v>566</v>
      </c>
      <c r="J842" s="12">
        <v>18633</v>
      </c>
      <c r="K842" s="11">
        <v>163882</v>
      </c>
      <c r="L842" s="11">
        <v>12493</v>
      </c>
      <c r="M842" s="14">
        <v>12956</v>
      </c>
      <c r="N842" s="13">
        <v>105783</v>
      </c>
      <c r="O842" s="13">
        <v>3476</v>
      </c>
      <c r="P842" s="25">
        <v>2439</v>
      </c>
      <c r="Q842" s="26">
        <v>26422</v>
      </c>
      <c r="R842" s="26">
        <v>4</v>
      </c>
      <c r="S842" s="27">
        <v>0</v>
      </c>
      <c r="T842" s="28">
        <v>0</v>
      </c>
      <c r="U842" s="28">
        <v>0</v>
      </c>
      <c r="V842" s="12">
        <v>34028</v>
      </c>
      <c r="W842" s="11">
        <v>296087</v>
      </c>
      <c r="X842" s="11">
        <v>15973</v>
      </c>
    </row>
    <row r="843" spans="1:24" x14ac:dyDescent="0.35">
      <c r="A843" s="8">
        <v>2020</v>
      </c>
      <c r="B843" s="9">
        <v>13228</v>
      </c>
      <c r="C843" s="10" t="s">
        <v>1201</v>
      </c>
      <c r="D843" s="8" t="s">
        <v>709</v>
      </c>
      <c r="E843" s="10" t="s">
        <v>710</v>
      </c>
      <c r="F843" s="8" t="s">
        <v>711</v>
      </c>
      <c r="G843" s="10" t="s">
        <v>338</v>
      </c>
      <c r="H843" s="10" t="s">
        <v>712</v>
      </c>
      <c r="I843" s="10" t="s">
        <v>36</v>
      </c>
      <c r="J843" s="12">
        <v>7276.9</v>
      </c>
      <c r="K843" s="11">
        <v>88679</v>
      </c>
      <c r="L843" s="11">
        <v>7366</v>
      </c>
      <c r="M843" s="14">
        <v>7821.2</v>
      </c>
      <c r="N843" s="13">
        <v>100394</v>
      </c>
      <c r="O843" s="13">
        <v>1229</v>
      </c>
      <c r="P843" s="25">
        <v>3844.8</v>
      </c>
      <c r="Q843" s="26">
        <v>82775</v>
      </c>
      <c r="R843" s="26">
        <v>5</v>
      </c>
      <c r="S843" s="27">
        <v>0</v>
      </c>
      <c r="T843" s="28">
        <v>0</v>
      </c>
      <c r="U843" s="28">
        <v>0</v>
      </c>
      <c r="V843" s="12">
        <v>18942.900000000001</v>
      </c>
      <c r="W843" s="11">
        <v>271848</v>
      </c>
      <c r="X843" s="11">
        <v>8600</v>
      </c>
    </row>
    <row r="844" spans="1:24" x14ac:dyDescent="0.35">
      <c r="A844" s="8">
        <v>2020</v>
      </c>
      <c r="B844" s="9">
        <v>13292</v>
      </c>
      <c r="C844" s="10" t="s">
        <v>1202</v>
      </c>
      <c r="D844" s="8" t="s">
        <v>709</v>
      </c>
      <c r="E844" s="10" t="s">
        <v>710</v>
      </c>
      <c r="F844" s="8" t="s">
        <v>711</v>
      </c>
      <c r="G844" s="10" t="s">
        <v>163</v>
      </c>
      <c r="H844" s="10" t="s">
        <v>714</v>
      </c>
      <c r="I844" s="10" t="s">
        <v>36</v>
      </c>
      <c r="J844" s="12">
        <v>27124</v>
      </c>
      <c r="K844" s="11">
        <v>252912</v>
      </c>
      <c r="L844" s="11">
        <v>17859</v>
      </c>
      <c r="M844" s="14">
        <v>7940</v>
      </c>
      <c r="N844" s="13">
        <v>83282</v>
      </c>
      <c r="O844" s="13">
        <v>2185</v>
      </c>
      <c r="P844" s="25">
        <v>4513</v>
      </c>
      <c r="Q844" s="26">
        <v>14710</v>
      </c>
      <c r="R844" s="26">
        <v>12</v>
      </c>
      <c r="S844" s="27" t="s">
        <v>25</v>
      </c>
      <c r="T844" s="28" t="s">
        <v>25</v>
      </c>
      <c r="U844" s="28" t="s">
        <v>25</v>
      </c>
      <c r="V844" s="12">
        <v>39577</v>
      </c>
      <c r="W844" s="11">
        <v>350904</v>
      </c>
      <c r="X844" s="11">
        <v>20056</v>
      </c>
    </row>
    <row r="845" spans="1:24" x14ac:dyDescent="0.35">
      <c r="A845" s="8">
        <v>2020</v>
      </c>
      <c r="B845" s="9">
        <v>13314</v>
      </c>
      <c r="C845" s="10" t="s">
        <v>1203</v>
      </c>
      <c r="D845" s="8" t="s">
        <v>709</v>
      </c>
      <c r="E845" s="10" t="s">
        <v>710</v>
      </c>
      <c r="F845" s="8" t="s">
        <v>711</v>
      </c>
      <c r="G845" s="10" t="s">
        <v>48</v>
      </c>
      <c r="H845" s="10" t="s">
        <v>15</v>
      </c>
      <c r="I845" s="10" t="s">
        <v>272</v>
      </c>
      <c r="J845" s="12">
        <v>21701</v>
      </c>
      <c r="K845" s="11">
        <v>159537</v>
      </c>
      <c r="L845" s="11">
        <v>25810</v>
      </c>
      <c r="M845" s="14">
        <v>27022</v>
      </c>
      <c r="N845" s="13">
        <v>183925</v>
      </c>
      <c r="O845" s="13">
        <v>3245</v>
      </c>
      <c r="P845" s="25">
        <v>5568</v>
      </c>
      <c r="Q845" s="26">
        <v>75856</v>
      </c>
      <c r="R845" s="26">
        <v>4</v>
      </c>
      <c r="S845" s="27">
        <v>0</v>
      </c>
      <c r="T845" s="28">
        <v>0</v>
      </c>
      <c r="U845" s="28">
        <v>0</v>
      </c>
      <c r="V845" s="12">
        <v>54291</v>
      </c>
      <c r="W845" s="11">
        <v>419318</v>
      </c>
      <c r="X845" s="11">
        <v>29059</v>
      </c>
    </row>
    <row r="846" spans="1:24" x14ac:dyDescent="0.35">
      <c r="A846" s="8">
        <v>2020</v>
      </c>
      <c r="B846" s="9">
        <v>13314</v>
      </c>
      <c r="C846" s="10" t="s">
        <v>1203</v>
      </c>
      <c r="D846" s="8" t="s">
        <v>709</v>
      </c>
      <c r="E846" s="10" t="s">
        <v>710</v>
      </c>
      <c r="F846" s="8" t="s">
        <v>711</v>
      </c>
      <c r="G846" s="10" t="s">
        <v>129</v>
      </c>
      <c r="H846" s="10" t="s">
        <v>15</v>
      </c>
      <c r="I846" s="10" t="s">
        <v>272</v>
      </c>
      <c r="J846" s="12">
        <v>8563</v>
      </c>
      <c r="K846" s="11">
        <v>63184</v>
      </c>
      <c r="L846" s="11">
        <v>9688</v>
      </c>
      <c r="M846" s="14">
        <v>9016</v>
      </c>
      <c r="N846" s="13">
        <v>69689</v>
      </c>
      <c r="O846" s="13">
        <v>911</v>
      </c>
      <c r="P846" s="25">
        <v>487</v>
      </c>
      <c r="Q846" s="26">
        <v>1939</v>
      </c>
      <c r="R846" s="26">
        <v>144</v>
      </c>
      <c r="S846" s="27">
        <v>0</v>
      </c>
      <c r="T846" s="28">
        <v>0</v>
      </c>
      <c r="U846" s="28">
        <v>0</v>
      </c>
      <c r="V846" s="12">
        <v>18066</v>
      </c>
      <c r="W846" s="11">
        <v>134812</v>
      </c>
      <c r="X846" s="11">
        <v>10743</v>
      </c>
    </row>
    <row r="847" spans="1:24" x14ac:dyDescent="0.35">
      <c r="A847" s="8">
        <v>2020</v>
      </c>
      <c r="B847" s="9">
        <v>13314</v>
      </c>
      <c r="C847" s="10" t="s">
        <v>1203</v>
      </c>
      <c r="D847" s="8" t="s">
        <v>709</v>
      </c>
      <c r="E847" s="10" t="s">
        <v>710</v>
      </c>
      <c r="F847" s="8" t="s">
        <v>711</v>
      </c>
      <c r="G847" s="10" t="s">
        <v>325</v>
      </c>
      <c r="H847" s="10" t="s">
        <v>15</v>
      </c>
      <c r="I847" s="10" t="s">
        <v>272</v>
      </c>
      <c r="J847" s="12">
        <v>1458</v>
      </c>
      <c r="K847" s="11">
        <v>11626</v>
      </c>
      <c r="L847" s="11">
        <v>1765</v>
      </c>
      <c r="M847" s="14">
        <v>1577</v>
      </c>
      <c r="N847" s="13">
        <v>12069</v>
      </c>
      <c r="O847" s="13">
        <v>233</v>
      </c>
      <c r="P847" s="25">
        <v>13014</v>
      </c>
      <c r="Q847" s="26">
        <v>251854</v>
      </c>
      <c r="R847" s="26">
        <v>1</v>
      </c>
      <c r="S847" s="27">
        <v>0</v>
      </c>
      <c r="T847" s="28">
        <v>0</v>
      </c>
      <c r="U847" s="28">
        <v>0</v>
      </c>
      <c r="V847" s="12">
        <v>16049</v>
      </c>
      <c r="W847" s="11">
        <v>275549</v>
      </c>
      <c r="X847" s="11">
        <v>1999</v>
      </c>
    </row>
    <row r="848" spans="1:24" x14ac:dyDescent="0.35">
      <c r="A848" s="8">
        <v>2020</v>
      </c>
      <c r="B848" s="9">
        <v>13318</v>
      </c>
      <c r="C848" s="10" t="s">
        <v>1204</v>
      </c>
      <c r="D848" s="8" t="s">
        <v>709</v>
      </c>
      <c r="E848" s="10" t="s">
        <v>710</v>
      </c>
      <c r="F848" s="8" t="s">
        <v>711</v>
      </c>
      <c r="G848" s="10" t="s">
        <v>48</v>
      </c>
      <c r="H848" s="10" t="s">
        <v>714</v>
      </c>
      <c r="I848" s="10" t="s">
        <v>477</v>
      </c>
      <c r="J848" s="12">
        <v>34665.1</v>
      </c>
      <c r="K848" s="11">
        <v>264808</v>
      </c>
      <c r="L848" s="11">
        <v>37163</v>
      </c>
      <c r="M848" s="14">
        <v>12207</v>
      </c>
      <c r="N848" s="13">
        <v>115281</v>
      </c>
      <c r="O848" s="13">
        <v>3609</v>
      </c>
      <c r="P848" s="25">
        <v>5016</v>
      </c>
      <c r="Q848" s="26">
        <v>55482</v>
      </c>
      <c r="R848" s="26">
        <v>201</v>
      </c>
      <c r="S848" s="27" t="s">
        <v>25</v>
      </c>
      <c r="T848" s="28" t="s">
        <v>25</v>
      </c>
      <c r="U848" s="28" t="s">
        <v>25</v>
      </c>
      <c r="V848" s="12">
        <v>51888.1</v>
      </c>
      <c r="W848" s="11">
        <v>435571</v>
      </c>
      <c r="X848" s="11">
        <v>40973</v>
      </c>
    </row>
    <row r="849" spans="1:24" x14ac:dyDescent="0.35">
      <c r="A849" s="8">
        <v>2020</v>
      </c>
      <c r="B849" s="9">
        <v>13318</v>
      </c>
      <c r="C849" s="10" t="s">
        <v>1204</v>
      </c>
      <c r="D849" s="8" t="s">
        <v>709</v>
      </c>
      <c r="E849" s="10" t="s">
        <v>710</v>
      </c>
      <c r="F849" s="8" t="s">
        <v>711</v>
      </c>
      <c r="G849" s="10" t="s">
        <v>129</v>
      </c>
      <c r="H849" s="10" t="s">
        <v>714</v>
      </c>
      <c r="I849" s="10" t="s">
        <v>477</v>
      </c>
      <c r="J849" s="12">
        <v>983</v>
      </c>
      <c r="K849" s="11">
        <v>7510</v>
      </c>
      <c r="L849" s="11">
        <v>1379</v>
      </c>
      <c r="M849" s="14">
        <v>356</v>
      </c>
      <c r="N849" s="13">
        <v>3371</v>
      </c>
      <c r="O849" s="13">
        <v>214</v>
      </c>
      <c r="P849" s="25">
        <v>7</v>
      </c>
      <c r="Q849" s="26">
        <v>61</v>
      </c>
      <c r="R849" s="26">
        <v>1</v>
      </c>
      <c r="S849" s="27" t="s">
        <v>25</v>
      </c>
      <c r="T849" s="28" t="s">
        <v>25</v>
      </c>
      <c r="U849" s="28" t="s">
        <v>25</v>
      </c>
      <c r="V849" s="12">
        <v>1346</v>
      </c>
      <c r="W849" s="11">
        <v>10942</v>
      </c>
      <c r="X849" s="11">
        <v>1594</v>
      </c>
    </row>
    <row r="850" spans="1:24" x14ac:dyDescent="0.35">
      <c r="A850" s="8">
        <v>2020</v>
      </c>
      <c r="B850" s="9">
        <v>13332</v>
      </c>
      <c r="C850" s="10" t="s">
        <v>391</v>
      </c>
      <c r="D850" s="8" t="s">
        <v>709</v>
      </c>
      <c r="E850" s="10" t="s">
        <v>710</v>
      </c>
      <c r="F850" s="8" t="s">
        <v>711</v>
      </c>
      <c r="G850" s="10" t="s">
        <v>59</v>
      </c>
      <c r="H850" s="10" t="s">
        <v>714</v>
      </c>
      <c r="I850" s="10" t="s">
        <v>60</v>
      </c>
      <c r="J850" s="12">
        <v>24689.8</v>
      </c>
      <c r="K850" s="11">
        <v>244689</v>
      </c>
      <c r="L850" s="11">
        <v>15666</v>
      </c>
      <c r="M850" s="14">
        <v>3882.1</v>
      </c>
      <c r="N850" s="13">
        <v>41010</v>
      </c>
      <c r="O850" s="13">
        <v>1631</v>
      </c>
      <c r="P850" s="25">
        <v>11728.2</v>
      </c>
      <c r="Q850" s="26">
        <v>246386</v>
      </c>
      <c r="R850" s="26">
        <v>10</v>
      </c>
      <c r="S850" s="27">
        <v>0</v>
      </c>
      <c r="T850" s="28">
        <v>0</v>
      </c>
      <c r="U850" s="28">
        <v>0</v>
      </c>
      <c r="V850" s="12">
        <v>40300.1</v>
      </c>
      <c r="W850" s="11">
        <v>532085</v>
      </c>
      <c r="X850" s="11">
        <v>17307</v>
      </c>
    </row>
    <row r="851" spans="1:24" x14ac:dyDescent="0.35">
      <c r="A851" s="8">
        <v>2020</v>
      </c>
      <c r="B851" s="9">
        <v>13337</v>
      </c>
      <c r="C851" s="10" t="s">
        <v>392</v>
      </c>
      <c r="D851" s="8" t="s">
        <v>709</v>
      </c>
      <c r="E851" s="10" t="s">
        <v>710</v>
      </c>
      <c r="F851" s="8" t="s">
        <v>711</v>
      </c>
      <c r="G851" s="10" t="s">
        <v>114</v>
      </c>
      <c r="H851" s="10" t="s">
        <v>773</v>
      </c>
      <c r="I851" s="10" t="s">
        <v>54</v>
      </c>
      <c r="J851" s="12">
        <v>86895</v>
      </c>
      <c r="K851" s="11">
        <v>838578</v>
      </c>
      <c r="L851" s="11">
        <v>71753</v>
      </c>
      <c r="M851" s="14">
        <v>87985</v>
      </c>
      <c r="N851" s="13">
        <v>1060673</v>
      </c>
      <c r="O851" s="13">
        <v>19139</v>
      </c>
      <c r="P851" s="25">
        <v>61773</v>
      </c>
      <c r="Q851" s="26">
        <v>1335373</v>
      </c>
      <c r="R851" s="26">
        <v>59</v>
      </c>
      <c r="S851" s="27">
        <v>0</v>
      </c>
      <c r="T851" s="28">
        <v>0</v>
      </c>
      <c r="U851" s="28">
        <v>0</v>
      </c>
      <c r="V851" s="12">
        <v>236653</v>
      </c>
      <c r="W851" s="11">
        <v>3234624</v>
      </c>
      <c r="X851" s="11">
        <v>90951</v>
      </c>
    </row>
    <row r="852" spans="1:24" x14ac:dyDescent="0.35">
      <c r="A852" s="8">
        <v>2020</v>
      </c>
      <c r="B852" s="9">
        <v>13337</v>
      </c>
      <c r="C852" s="10" t="s">
        <v>392</v>
      </c>
      <c r="D852" s="8" t="s">
        <v>709</v>
      </c>
      <c r="E852" s="10" t="s">
        <v>710</v>
      </c>
      <c r="F852" s="8" t="s">
        <v>711</v>
      </c>
      <c r="G852" s="10" t="s">
        <v>98</v>
      </c>
      <c r="H852" s="10" t="s">
        <v>773</v>
      </c>
      <c r="I852" s="10" t="s">
        <v>54</v>
      </c>
      <c r="J852" s="12">
        <v>1634</v>
      </c>
      <c r="K852" s="11">
        <v>17573</v>
      </c>
      <c r="L852" s="11">
        <v>1093</v>
      </c>
      <c r="M852" s="14">
        <v>1321</v>
      </c>
      <c r="N852" s="13">
        <v>19872</v>
      </c>
      <c r="O852" s="13">
        <v>223</v>
      </c>
      <c r="P852" s="25">
        <v>0</v>
      </c>
      <c r="Q852" s="26">
        <v>0</v>
      </c>
      <c r="R852" s="26">
        <v>0</v>
      </c>
      <c r="S852" s="27">
        <v>0</v>
      </c>
      <c r="T852" s="28">
        <v>0</v>
      </c>
      <c r="U852" s="28">
        <v>0</v>
      </c>
      <c r="V852" s="12">
        <v>2955</v>
      </c>
      <c r="W852" s="11">
        <v>37445</v>
      </c>
      <c r="X852" s="11">
        <v>1316</v>
      </c>
    </row>
    <row r="853" spans="1:24" x14ac:dyDescent="0.35">
      <c r="A853" s="8">
        <v>2020</v>
      </c>
      <c r="B853" s="9">
        <v>13352</v>
      </c>
      <c r="C853" s="10" t="s">
        <v>1205</v>
      </c>
      <c r="D853" s="8" t="s">
        <v>709</v>
      </c>
      <c r="E853" s="10" t="s">
        <v>710</v>
      </c>
      <c r="F853" s="8" t="s">
        <v>711</v>
      </c>
      <c r="G853" s="10" t="s">
        <v>70</v>
      </c>
      <c r="H853" s="10" t="s">
        <v>712</v>
      </c>
      <c r="I853" s="10" t="s">
        <v>36</v>
      </c>
      <c r="J853" s="12">
        <v>1922</v>
      </c>
      <c r="K853" s="11">
        <v>11462</v>
      </c>
      <c r="L853" s="11">
        <v>1956</v>
      </c>
      <c r="M853" s="14">
        <v>1242.5</v>
      </c>
      <c r="N853" s="13">
        <v>9545</v>
      </c>
      <c r="O853" s="13">
        <v>294</v>
      </c>
      <c r="P853" s="25">
        <v>0</v>
      </c>
      <c r="Q853" s="26">
        <v>0</v>
      </c>
      <c r="R853" s="26">
        <v>0</v>
      </c>
      <c r="S853" s="27">
        <v>0</v>
      </c>
      <c r="T853" s="28">
        <v>0</v>
      </c>
      <c r="U853" s="28">
        <v>0</v>
      </c>
      <c r="V853" s="12">
        <v>3164.5</v>
      </c>
      <c r="W853" s="11">
        <v>21007</v>
      </c>
      <c r="X853" s="11">
        <v>2250</v>
      </c>
    </row>
    <row r="854" spans="1:24" x14ac:dyDescent="0.35">
      <c r="A854" s="8">
        <v>2020</v>
      </c>
      <c r="B854" s="9">
        <v>13374</v>
      </c>
      <c r="C854" s="10" t="s">
        <v>1206</v>
      </c>
      <c r="D854" s="8" t="s">
        <v>717</v>
      </c>
      <c r="E854" s="10" t="s">
        <v>718</v>
      </c>
      <c r="F854" s="8" t="s">
        <v>711</v>
      </c>
      <c r="G854" s="10" t="s">
        <v>32</v>
      </c>
      <c r="H854" s="10" t="s">
        <v>719</v>
      </c>
      <c r="I854" s="10" t="s">
        <v>33</v>
      </c>
      <c r="J854" s="12">
        <v>0</v>
      </c>
      <c r="K854" s="11">
        <v>0</v>
      </c>
      <c r="L854" s="11">
        <v>0</v>
      </c>
      <c r="M854" s="14">
        <v>291202.59999999998</v>
      </c>
      <c r="N854" s="13">
        <v>5110988</v>
      </c>
      <c r="O854" s="13">
        <v>7539</v>
      </c>
      <c r="P854" s="25">
        <v>50160.3</v>
      </c>
      <c r="Q854" s="26">
        <v>949404</v>
      </c>
      <c r="R854" s="26">
        <v>293</v>
      </c>
      <c r="S854" s="27">
        <v>0</v>
      </c>
      <c r="T854" s="28">
        <v>0</v>
      </c>
      <c r="U854" s="28">
        <v>0</v>
      </c>
      <c r="V854" s="12">
        <v>341362.9</v>
      </c>
      <c r="W854" s="11">
        <v>6060392</v>
      </c>
      <c r="X854" s="11">
        <v>7832</v>
      </c>
    </row>
    <row r="855" spans="1:24" x14ac:dyDescent="0.35">
      <c r="A855" s="8">
        <v>2020</v>
      </c>
      <c r="B855" s="9">
        <v>13374</v>
      </c>
      <c r="C855" s="10" t="s">
        <v>1206</v>
      </c>
      <c r="D855" s="8" t="s">
        <v>717</v>
      </c>
      <c r="E855" s="10" t="s">
        <v>718</v>
      </c>
      <c r="F855" s="8" t="s">
        <v>711</v>
      </c>
      <c r="G855" s="10" t="s">
        <v>94</v>
      </c>
      <c r="H855" s="10" t="s">
        <v>719</v>
      </c>
      <c r="I855" s="10" t="s">
        <v>95</v>
      </c>
      <c r="J855" s="12">
        <v>33422.300000000003</v>
      </c>
      <c r="K855" s="11">
        <v>360672</v>
      </c>
      <c r="L855" s="11">
        <v>38747</v>
      </c>
      <c r="M855" s="14">
        <v>223495</v>
      </c>
      <c r="N855" s="13">
        <v>2794474</v>
      </c>
      <c r="O855" s="13">
        <v>23122</v>
      </c>
      <c r="P855" s="25">
        <v>98343.9</v>
      </c>
      <c r="Q855" s="26">
        <v>1326038</v>
      </c>
      <c r="R855" s="26">
        <v>718</v>
      </c>
      <c r="S855" s="27">
        <v>0</v>
      </c>
      <c r="T855" s="28">
        <v>0</v>
      </c>
      <c r="U855" s="28">
        <v>0</v>
      </c>
      <c r="V855" s="12">
        <v>355261.2</v>
      </c>
      <c r="W855" s="11">
        <v>4481184</v>
      </c>
      <c r="X855" s="11">
        <v>62587</v>
      </c>
    </row>
    <row r="856" spans="1:24" x14ac:dyDescent="0.35">
      <c r="A856" s="8">
        <v>2020</v>
      </c>
      <c r="B856" s="9">
        <v>13374</v>
      </c>
      <c r="C856" s="10" t="s">
        <v>1206</v>
      </c>
      <c r="D856" s="8" t="s">
        <v>717</v>
      </c>
      <c r="E856" s="10" t="s">
        <v>718</v>
      </c>
      <c r="F856" s="8" t="s">
        <v>711</v>
      </c>
      <c r="G856" s="10" t="s">
        <v>682</v>
      </c>
      <c r="H856" s="10" t="s">
        <v>719</v>
      </c>
      <c r="I856" s="10" t="s">
        <v>45</v>
      </c>
      <c r="J856" s="12">
        <v>2870.2</v>
      </c>
      <c r="K856" s="11">
        <v>37386</v>
      </c>
      <c r="L856" s="11">
        <v>2640</v>
      </c>
      <c r="M856" s="14">
        <v>155249.9</v>
      </c>
      <c r="N856" s="13">
        <v>2320979</v>
      </c>
      <c r="O856" s="13">
        <v>3967</v>
      </c>
      <c r="P856" s="25">
        <v>297.89999999999998</v>
      </c>
      <c r="Q856" s="26">
        <v>4358</v>
      </c>
      <c r="R856" s="26">
        <v>13</v>
      </c>
      <c r="S856" s="27">
        <v>0</v>
      </c>
      <c r="T856" s="28">
        <v>0</v>
      </c>
      <c r="U856" s="28">
        <v>0</v>
      </c>
      <c r="V856" s="12">
        <v>158418</v>
      </c>
      <c r="W856" s="11">
        <v>2362723</v>
      </c>
      <c r="X856" s="11">
        <v>6620</v>
      </c>
    </row>
    <row r="857" spans="1:24" x14ac:dyDescent="0.35">
      <c r="A857" s="8">
        <v>2020</v>
      </c>
      <c r="B857" s="9">
        <v>13374</v>
      </c>
      <c r="C857" s="10" t="s">
        <v>1206</v>
      </c>
      <c r="D857" s="8" t="s">
        <v>717</v>
      </c>
      <c r="E857" s="10" t="s">
        <v>718</v>
      </c>
      <c r="F857" s="8" t="s">
        <v>711</v>
      </c>
      <c r="G857" s="10" t="s">
        <v>185</v>
      </c>
      <c r="H857" s="10" t="s">
        <v>719</v>
      </c>
      <c r="I857" s="10" t="s">
        <v>45</v>
      </c>
      <c r="J857" s="12">
        <v>5847.9</v>
      </c>
      <c r="K857" s="11">
        <v>97218</v>
      </c>
      <c r="L857" s="11">
        <v>1245</v>
      </c>
      <c r="M857" s="14">
        <v>39307.300000000003</v>
      </c>
      <c r="N857" s="13">
        <v>691660</v>
      </c>
      <c r="O857" s="13">
        <v>3397</v>
      </c>
      <c r="P857" s="25">
        <v>4409.2</v>
      </c>
      <c r="Q857" s="26">
        <v>104000</v>
      </c>
      <c r="R857" s="26">
        <v>29</v>
      </c>
      <c r="S857" s="27">
        <v>0</v>
      </c>
      <c r="T857" s="28">
        <v>0</v>
      </c>
      <c r="U857" s="28">
        <v>0</v>
      </c>
      <c r="V857" s="12">
        <v>49564.4</v>
      </c>
      <c r="W857" s="11">
        <v>892878</v>
      </c>
      <c r="X857" s="11">
        <v>4671</v>
      </c>
    </row>
    <row r="858" spans="1:24" x14ac:dyDescent="0.35">
      <c r="A858" s="8">
        <v>2020</v>
      </c>
      <c r="B858" s="9">
        <v>13374</v>
      </c>
      <c r="C858" s="10" t="s">
        <v>1206</v>
      </c>
      <c r="D858" s="8" t="s">
        <v>717</v>
      </c>
      <c r="E858" s="10" t="s">
        <v>718</v>
      </c>
      <c r="F858" s="8" t="s">
        <v>711</v>
      </c>
      <c r="G858" s="10" t="s">
        <v>163</v>
      </c>
      <c r="H858" s="10" t="s">
        <v>719</v>
      </c>
      <c r="I858" s="10" t="s">
        <v>45</v>
      </c>
      <c r="J858" s="12">
        <v>86400.5</v>
      </c>
      <c r="K858" s="11">
        <v>1123913</v>
      </c>
      <c r="L858" s="11">
        <v>123748</v>
      </c>
      <c r="M858" s="14">
        <v>792680.1</v>
      </c>
      <c r="N858" s="13">
        <v>14830590</v>
      </c>
      <c r="O858" s="13">
        <v>52803</v>
      </c>
      <c r="P858" s="25">
        <v>102384.5</v>
      </c>
      <c r="Q858" s="26">
        <v>2018471</v>
      </c>
      <c r="R858" s="26">
        <v>875</v>
      </c>
      <c r="S858" s="27">
        <v>0</v>
      </c>
      <c r="T858" s="28">
        <v>0</v>
      </c>
      <c r="U858" s="28">
        <v>0</v>
      </c>
      <c r="V858" s="12">
        <v>981465.1</v>
      </c>
      <c r="W858" s="11">
        <v>17972974</v>
      </c>
      <c r="X858" s="11">
        <v>177426</v>
      </c>
    </row>
    <row r="859" spans="1:24" x14ac:dyDescent="0.35">
      <c r="A859" s="8">
        <v>2020</v>
      </c>
      <c r="B859" s="9">
        <v>13374</v>
      </c>
      <c r="C859" s="10" t="s">
        <v>1206</v>
      </c>
      <c r="D859" s="8" t="s">
        <v>717</v>
      </c>
      <c r="E859" s="10" t="s">
        <v>718</v>
      </c>
      <c r="F859" s="8" t="s">
        <v>711</v>
      </c>
      <c r="G859" s="10" t="s">
        <v>163</v>
      </c>
      <c r="H859" s="10" t="s">
        <v>719</v>
      </c>
      <c r="I859" s="10" t="s">
        <v>36</v>
      </c>
      <c r="J859" s="12">
        <v>27543.4</v>
      </c>
      <c r="K859" s="11">
        <v>510480</v>
      </c>
      <c r="L859" s="11">
        <v>54331</v>
      </c>
      <c r="M859" s="14">
        <v>162873.5</v>
      </c>
      <c r="N859" s="13">
        <v>3754693</v>
      </c>
      <c r="O859" s="13">
        <v>21428</v>
      </c>
      <c r="P859" s="25">
        <v>30961.200000000001</v>
      </c>
      <c r="Q859" s="26">
        <v>780392</v>
      </c>
      <c r="R859" s="26">
        <v>968</v>
      </c>
      <c r="S859" s="27">
        <v>0</v>
      </c>
      <c r="T859" s="28">
        <v>0</v>
      </c>
      <c r="U859" s="28">
        <v>0</v>
      </c>
      <c r="V859" s="12">
        <v>221378.1</v>
      </c>
      <c r="W859" s="11">
        <v>5045565</v>
      </c>
      <c r="X859" s="11">
        <v>76727</v>
      </c>
    </row>
    <row r="860" spans="1:24" x14ac:dyDescent="0.35">
      <c r="A860" s="8">
        <v>2020</v>
      </c>
      <c r="B860" s="9">
        <v>13374</v>
      </c>
      <c r="C860" s="10" t="s">
        <v>1206</v>
      </c>
      <c r="D860" s="8" t="s">
        <v>717</v>
      </c>
      <c r="E860" s="10" t="s">
        <v>718</v>
      </c>
      <c r="F860" s="8" t="s">
        <v>711</v>
      </c>
      <c r="G860" s="10" t="s">
        <v>139</v>
      </c>
      <c r="H860" s="10" t="s">
        <v>719</v>
      </c>
      <c r="I860" s="10" t="s">
        <v>95</v>
      </c>
      <c r="J860" s="12">
        <v>98999.8</v>
      </c>
      <c r="K860" s="11">
        <v>935755</v>
      </c>
      <c r="L860" s="11">
        <v>92024</v>
      </c>
      <c r="M860" s="14">
        <v>622329.59999999998</v>
      </c>
      <c r="N860" s="13">
        <v>6649720</v>
      </c>
      <c r="O860" s="13">
        <v>52719</v>
      </c>
      <c r="P860" s="25">
        <v>94921.3</v>
      </c>
      <c r="Q860" s="26">
        <v>1084999</v>
      </c>
      <c r="R860" s="26">
        <v>511</v>
      </c>
      <c r="S860" s="27">
        <v>0</v>
      </c>
      <c r="T860" s="28">
        <v>0</v>
      </c>
      <c r="U860" s="28">
        <v>0</v>
      </c>
      <c r="V860" s="12">
        <v>816250.7</v>
      </c>
      <c r="W860" s="11">
        <v>8670474</v>
      </c>
      <c r="X860" s="11">
        <v>145254</v>
      </c>
    </row>
    <row r="861" spans="1:24" x14ac:dyDescent="0.35">
      <c r="A861" s="8">
        <v>2020</v>
      </c>
      <c r="B861" s="9">
        <v>13374</v>
      </c>
      <c r="C861" s="10" t="s">
        <v>1206</v>
      </c>
      <c r="D861" s="8" t="s">
        <v>717</v>
      </c>
      <c r="E861" s="10" t="s">
        <v>718</v>
      </c>
      <c r="F861" s="8" t="s">
        <v>711</v>
      </c>
      <c r="G861" s="10" t="s">
        <v>63</v>
      </c>
      <c r="H861" s="10" t="s">
        <v>719</v>
      </c>
      <c r="I861" s="10" t="s">
        <v>45</v>
      </c>
      <c r="J861" s="12">
        <v>128004.1</v>
      </c>
      <c r="K861" s="11">
        <v>1793368</v>
      </c>
      <c r="L861" s="11">
        <v>107277</v>
      </c>
      <c r="M861" s="14">
        <v>320670.7</v>
      </c>
      <c r="N861" s="13">
        <v>5342417</v>
      </c>
      <c r="O861" s="13">
        <v>36943</v>
      </c>
      <c r="P861" s="25">
        <v>70156</v>
      </c>
      <c r="Q861" s="26">
        <v>1380671</v>
      </c>
      <c r="R861" s="26">
        <v>826</v>
      </c>
      <c r="S861" s="27">
        <v>6031.4</v>
      </c>
      <c r="T861" s="28">
        <v>63449</v>
      </c>
      <c r="U861" s="28">
        <v>1</v>
      </c>
      <c r="V861" s="12">
        <v>524862.19999999995</v>
      </c>
      <c r="W861" s="11">
        <v>8579905</v>
      </c>
      <c r="X861" s="11">
        <v>145047</v>
      </c>
    </row>
    <row r="862" spans="1:24" x14ac:dyDescent="0.35">
      <c r="A862" s="8">
        <v>2020</v>
      </c>
      <c r="B862" s="9">
        <v>13374</v>
      </c>
      <c r="C862" s="10" t="s">
        <v>1206</v>
      </c>
      <c r="D862" s="8" t="s">
        <v>717</v>
      </c>
      <c r="E862" s="10" t="s">
        <v>718</v>
      </c>
      <c r="F862" s="8" t="s">
        <v>711</v>
      </c>
      <c r="G862" s="10" t="s">
        <v>671</v>
      </c>
      <c r="H862" s="10" t="s">
        <v>719</v>
      </c>
      <c r="I862" s="10" t="s">
        <v>95</v>
      </c>
      <c r="J862" s="12">
        <v>645.4</v>
      </c>
      <c r="K862" s="11">
        <v>9439</v>
      </c>
      <c r="L862" s="11">
        <v>739</v>
      </c>
      <c r="M862" s="14">
        <v>72077.5</v>
      </c>
      <c r="N862" s="13">
        <v>1097416</v>
      </c>
      <c r="O862" s="13">
        <v>11120</v>
      </c>
      <c r="P862" s="25">
        <v>20116.3</v>
      </c>
      <c r="Q862" s="26">
        <v>371174</v>
      </c>
      <c r="R862" s="26">
        <v>152</v>
      </c>
      <c r="S862" s="27">
        <v>0</v>
      </c>
      <c r="T862" s="28">
        <v>0</v>
      </c>
      <c r="U862" s="28">
        <v>0</v>
      </c>
      <c r="V862" s="12">
        <v>92839.2</v>
      </c>
      <c r="W862" s="11">
        <v>1478029</v>
      </c>
      <c r="X862" s="11">
        <v>12011</v>
      </c>
    </row>
    <row r="863" spans="1:24" x14ac:dyDescent="0.35">
      <c r="A863" s="8">
        <v>2020</v>
      </c>
      <c r="B863" s="9">
        <v>13374</v>
      </c>
      <c r="C863" s="10" t="s">
        <v>1206</v>
      </c>
      <c r="D863" s="8" t="s">
        <v>717</v>
      </c>
      <c r="E863" s="10" t="s">
        <v>718</v>
      </c>
      <c r="F863" s="8" t="s">
        <v>711</v>
      </c>
      <c r="G863" s="10" t="s">
        <v>70</v>
      </c>
      <c r="H863" s="10" t="s">
        <v>719</v>
      </c>
      <c r="I863" s="10" t="s">
        <v>45</v>
      </c>
      <c r="J863" s="12">
        <v>0</v>
      </c>
      <c r="K863" s="11">
        <v>0</v>
      </c>
      <c r="L863" s="11">
        <v>0</v>
      </c>
      <c r="M863" s="14">
        <v>13463.3</v>
      </c>
      <c r="N863" s="13">
        <v>262683</v>
      </c>
      <c r="O863" s="13">
        <v>41</v>
      </c>
      <c r="P863" s="25">
        <v>0</v>
      </c>
      <c r="Q863" s="26">
        <v>0</v>
      </c>
      <c r="R863" s="26">
        <v>0</v>
      </c>
      <c r="S863" s="27">
        <v>0</v>
      </c>
      <c r="T863" s="28">
        <v>0</v>
      </c>
      <c r="U863" s="28">
        <v>0</v>
      </c>
      <c r="V863" s="12">
        <v>13463.3</v>
      </c>
      <c r="W863" s="11">
        <v>262683</v>
      </c>
      <c r="X863" s="11">
        <v>41</v>
      </c>
    </row>
    <row r="864" spans="1:24" x14ac:dyDescent="0.35">
      <c r="A864" s="8">
        <v>2020</v>
      </c>
      <c r="B864" s="9">
        <v>13374</v>
      </c>
      <c r="C864" s="10" t="s">
        <v>1206</v>
      </c>
      <c r="D864" s="8" t="s">
        <v>717</v>
      </c>
      <c r="E864" s="10" t="s">
        <v>718</v>
      </c>
      <c r="F864" s="8" t="s">
        <v>711</v>
      </c>
      <c r="G864" s="10" t="s">
        <v>70</v>
      </c>
      <c r="H864" s="10" t="s">
        <v>719</v>
      </c>
      <c r="I864" s="10" t="s">
        <v>36</v>
      </c>
      <c r="J864" s="12">
        <v>0</v>
      </c>
      <c r="K864" s="11">
        <v>0</v>
      </c>
      <c r="L864" s="11">
        <v>0</v>
      </c>
      <c r="M864" s="14">
        <v>126850.7</v>
      </c>
      <c r="N864" s="13">
        <v>2289232</v>
      </c>
      <c r="O864" s="13">
        <v>2736</v>
      </c>
      <c r="P864" s="25">
        <v>81884.5</v>
      </c>
      <c r="Q864" s="26">
        <v>1556346</v>
      </c>
      <c r="R864" s="26">
        <v>339</v>
      </c>
      <c r="S864" s="27">
        <v>0</v>
      </c>
      <c r="T864" s="28">
        <v>0</v>
      </c>
      <c r="U864" s="28">
        <v>0</v>
      </c>
      <c r="V864" s="12">
        <v>208735.2</v>
      </c>
      <c r="W864" s="11">
        <v>3845578</v>
      </c>
      <c r="X864" s="11">
        <v>3075</v>
      </c>
    </row>
    <row r="865" spans="1:24" x14ac:dyDescent="0.35">
      <c r="A865" s="8">
        <v>2020</v>
      </c>
      <c r="B865" s="9">
        <v>13374</v>
      </c>
      <c r="C865" s="10" t="s">
        <v>1206</v>
      </c>
      <c r="D865" s="8" t="s">
        <v>717</v>
      </c>
      <c r="E865" s="10" t="s">
        <v>718</v>
      </c>
      <c r="F865" s="8" t="s">
        <v>711</v>
      </c>
      <c r="G865" s="10" t="s">
        <v>397</v>
      </c>
      <c r="H865" s="10" t="s">
        <v>719</v>
      </c>
      <c r="I865" s="10" t="s">
        <v>95</v>
      </c>
      <c r="J865" s="12">
        <v>1947.2</v>
      </c>
      <c r="K865" s="11">
        <v>26253</v>
      </c>
      <c r="L865" s="11">
        <v>721</v>
      </c>
      <c r="M865" s="14">
        <v>112723</v>
      </c>
      <c r="N865" s="13">
        <v>1555100</v>
      </c>
      <c r="O865" s="13">
        <v>14092</v>
      </c>
      <c r="P865" s="25">
        <v>21842.5</v>
      </c>
      <c r="Q865" s="26">
        <v>305026</v>
      </c>
      <c r="R865" s="26">
        <v>192</v>
      </c>
      <c r="S865" s="27">
        <v>0</v>
      </c>
      <c r="T865" s="28">
        <v>0</v>
      </c>
      <c r="U865" s="28">
        <v>0</v>
      </c>
      <c r="V865" s="12">
        <v>136512.70000000001</v>
      </c>
      <c r="W865" s="11">
        <v>1886379</v>
      </c>
      <c r="X865" s="11">
        <v>15005</v>
      </c>
    </row>
    <row r="866" spans="1:24" x14ac:dyDescent="0.35">
      <c r="A866" s="8">
        <v>2020</v>
      </c>
      <c r="B866" s="9">
        <v>13374</v>
      </c>
      <c r="C866" s="10" t="s">
        <v>1206</v>
      </c>
      <c r="D866" s="8" t="s">
        <v>717</v>
      </c>
      <c r="E866" s="10" t="s">
        <v>718</v>
      </c>
      <c r="F866" s="8" t="s">
        <v>711</v>
      </c>
      <c r="G866" s="10" t="s">
        <v>56</v>
      </c>
      <c r="H866" s="10" t="s">
        <v>719</v>
      </c>
      <c r="I866" s="10" t="s">
        <v>45</v>
      </c>
      <c r="J866" s="12">
        <v>73891.3</v>
      </c>
      <c r="K866" s="11">
        <v>838104</v>
      </c>
      <c r="L866" s="11">
        <v>79696</v>
      </c>
      <c r="M866" s="14">
        <v>689499.6</v>
      </c>
      <c r="N866" s="13">
        <v>8977634</v>
      </c>
      <c r="O866" s="13">
        <v>43523</v>
      </c>
      <c r="P866" s="25">
        <v>44850.3</v>
      </c>
      <c r="Q866" s="26">
        <v>655448</v>
      </c>
      <c r="R866" s="26">
        <v>369</v>
      </c>
      <c r="S866" s="27">
        <v>8109.4</v>
      </c>
      <c r="T866" s="28">
        <v>125757</v>
      </c>
      <c r="U866" s="28">
        <v>2</v>
      </c>
      <c r="V866" s="12">
        <v>816350.6</v>
      </c>
      <c r="W866" s="11">
        <v>10596943</v>
      </c>
      <c r="X866" s="11">
        <v>123590</v>
      </c>
    </row>
    <row r="867" spans="1:24" x14ac:dyDescent="0.35">
      <c r="A867" s="8">
        <v>2020</v>
      </c>
      <c r="B867" s="9">
        <v>13374</v>
      </c>
      <c r="C867" s="10" t="s">
        <v>1206</v>
      </c>
      <c r="D867" s="8" t="s">
        <v>717</v>
      </c>
      <c r="E867" s="10" t="s">
        <v>718</v>
      </c>
      <c r="F867" s="8" t="s">
        <v>711</v>
      </c>
      <c r="G867" s="10" t="s">
        <v>122</v>
      </c>
      <c r="H867" s="10" t="s">
        <v>719</v>
      </c>
      <c r="I867" s="10" t="s">
        <v>123</v>
      </c>
      <c r="J867" s="12">
        <v>109262.39999999999</v>
      </c>
      <c r="K867" s="11">
        <v>1548300</v>
      </c>
      <c r="L867" s="11">
        <v>156706</v>
      </c>
      <c r="M867" s="14">
        <v>556170</v>
      </c>
      <c r="N867" s="13">
        <v>9887934</v>
      </c>
      <c r="O867" s="13">
        <v>57606</v>
      </c>
      <c r="P867" s="25">
        <v>158549.6</v>
      </c>
      <c r="Q867" s="26">
        <v>3812871</v>
      </c>
      <c r="R867" s="26">
        <v>1281</v>
      </c>
      <c r="S867" s="27">
        <v>0</v>
      </c>
      <c r="T867" s="28">
        <v>0</v>
      </c>
      <c r="U867" s="28">
        <v>0</v>
      </c>
      <c r="V867" s="12">
        <v>823982</v>
      </c>
      <c r="W867" s="11">
        <v>15249105</v>
      </c>
      <c r="X867" s="11">
        <v>215593</v>
      </c>
    </row>
    <row r="868" spans="1:24" x14ac:dyDescent="0.35">
      <c r="A868" s="8">
        <v>2020</v>
      </c>
      <c r="B868" s="9">
        <v>13374</v>
      </c>
      <c r="C868" s="10" t="s">
        <v>1206</v>
      </c>
      <c r="D868" s="8" t="s">
        <v>717</v>
      </c>
      <c r="E868" s="10" t="s">
        <v>718</v>
      </c>
      <c r="F868" s="8" t="s">
        <v>711</v>
      </c>
      <c r="G868" s="10" t="s">
        <v>143</v>
      </c>
      <c r="H868" s="10" t="s">
        <v>719</v>
      </c>
      <c r="I868" s="10" t="s">
        <v>45</v>
      </c>
      <c r="J868" s="12">
        <v>61806.8</v>
      </c>
      <c r="K868" s="11">
        <v>1208376</v>
      </c>
      <c r="L868" s="11">
        <v>85506</v>
      </c>
      <c r="M868" s="14">
        <v>300935.40000000002</v>
      </c>
      <c r="N868" s="13">
        <v>6768419</v>
      </c>
      <c r="O868" s="13">
        <v>39910</v>
      </c>
      <c r="P868" s="25">
        <v>54679.199999999997</v>
      </c>
      <c r="Q868" s="26">
        <v>1329802</v>
      </c>
      <c r="R868" s="26">
        <v>1751</v>
      </c>
      <c r="S868" s="27">
        <v>1502.7</v>
      </c>
      <c r="T868" s="28">
        <v>34468</v>
      </c>
      <c r="U868" s="28">
        <v>1</v>
      </c>
      <c r="V868" s="12">
        <v>418924.1</v>
      </c>
      <c r="W868" s="11">
        <v>9341065</v>
      </c>
      <c r="X868" s="11">
        <v>127168</v>
      </c>
    </row>
    <row r="869" spans="1:24" x14ac:dyDescent="0.35">
      <c r="A869" s="8">
        <v>2020</v>
      </c>
      <c r="B869" s="9">
        <v>13374</v>
      </c>
      <c r="C869" s="10" t="s">
        <v>1206</v>
      </c>
      <c r="D869" s="8" t="s">
        <v>717</v>
      </c>
      <c r="E869" s="10" t="s">
        <v>718</v>
      </c>
      <c r="F869" s="8" t="s">
        <v>711</v>
      </c>
      <c r="G869" s="10" t="s">
        <v>116</v>
      </c>
      <c r="H869" s="10" t="s">
        <v>719</v>
      </c>
      <c r="I869" s="10" t="s">
        <v>668</v>
      </c>
      <c r="J869" s="12">
        <v>0</v>
      </c>
      <c r="K869" s="11">
        <v>0</v>
      </c>
      <c r="L869" s="11">
        <v>0</v>
      </c>
      <c r="M869" s="14">
        <v>7471.4</v>
      </c>
      <c r="N869" s="13">
        <v>224918</v>
      </c>
      <c r="O869" s="13">
        <v>130</v>
      </c>
      <c r="P869" s="25">
        <v>7092.6</v>
      </c>
      <c r="Q869" s="26">
        <v>235717</v>
      </c>
      <c r="R869" s="26">
        <v>19</v>
      </c>
      <c r="S869" s="27">
        <v>0</v>
      </c>
      <c r="T869" s="28">
        <v>0</v>
      </c>
      <c r="U869" s="28">
        <v>0</v>
      </c>
      <c r="V869" s="12">
        <v>14564</v>
      </c>
      <c r="W869" s="11">
        <v>460635</v>
      </c>
      <c r="X869" s="11">
        <v>149</v>
      </c>
    </row>
    <row r="870" spans="1:24" x14ac:dyDescent="0.35">
      <c r="A870" s="8">
        <v>2020</v>
      </c>
      <c r="B870" s="9">
        <v>13374</v>
      </c>
      <c r="C870" s="10" t="s">
        <v>1206</v>
      </c>
      <c r="D870" s="8" t="s">
        <v>717</v>
      </c>
      <c r="E870" s="10" t="s">
        <v>718</v>
      </c>
      <c r="F870" s="8" t="s">
        <v>711</v>
      </c>
      <c r="G870" s="10" t="s">
        <v>197</v>
      </c>
      <c r="H870" s="10" t="s">
        <v>719</v>
      </c>
      <c r="I870" s="10" t="s">
        <v>123</v>
      </c>
      <c r="J870" s="12">
        <v>1.4</v>
      </c>
      <c r="K870" s="11">
        <v>17</v>
      </c>
      <c r="L870" s="11">
        <v>5</v>
      </c>
      <c r="M870" s="14">
        <v>484.4</v>
      </c>
      <c r="N870" s="13">
        <v>7264</v>
      </c>
      <c r="O870" s="13">
        <v>5</v>
      </c>
      <c r="P870" s="25">
        <v>0</v>
      </c>
      <c r="Q870" s="26">
        <v>0</v>
      </c>
      <c r="R870" s="26">
        <v>0</v>
      </c>
      <c r="S870" s="27">
        <v>0</v>
      </c>
      <c r="T870" s="28">
        <v>0</v>
      </c>
      <c r="U870" s="28">
        <v>0</v>
      </c>
      <c r="V870" s="12">
        <v>485.8</v>
      </c>
      <c r="W870" s="11">
        <v>7281</v>
      </c>
      <c r="X870" s="11">
        <v>10</v>
      </c>
    </row>
    <row r="871" spans="1:24" x14ac:dyDescent="0.35">
      <c r="A871" s="8">
        <v>2020</v>
      </c>
      <c r="B871" s="9">
        <v>13374</v>
      </c>
      <c r="C871" s="10" t="s">
        <v>1206</v>
      </c>
      <c r="D871" s="8" t="s">
        <v>717</v>
      </c>
      <c r="E871" s="10" t="s">
        <v>718</v>
      </c>
      <c r="F871" s="8" t="s">
        <v>711</v>
      </c>
      <c r="G871" s="10" t="s">
        <v>197</v>
      </c>
      <c r="H871" s="10" t="s">
        <v>719</v>
      </c>
      <c r="I871" s="10" t="s">
        <v>45</v>
      </c>
      <c r="J871" s="12">
        <v>61003.7</v>
      </c>
      <c r="K871" s="11">
        <v>879945</v>
      </c>
      <c r="L871" s="11">
        <v>61804</v>
      </c>
      <c r="M871" s="14">
        <v>945299</v>
      </c>
      <c r="N871" s="13">
        <v>17795687</v>
      </c>
      <c r="O871" s="13">
        <v>89639</v>
      </c>
      <c r="P871" s="25">
        <v>120482</v>
      </c>
      <c r="Q871" s="26">
        <v>2559979</v>
      </c>
      <c r="R871" s="26">
        <v>1267</v>
      </c>
      <c r="S871" s="27">
        <v>11749</v>
      </c>
      <c r="T871" s="28">
        <v>161941</v>
      </c>
      <c r="U871" s="28">
        <v>1</v>
      </c>
      <c r="V871" s="12">
        <v>1138533.7</v>
      </c>
      <c r="W871" s="11">
        <v>21397552</v>
      </c>
      <c r="X871" s="11">
        <v>152711</v>
      </c>
    </row>
    <row r="872" spans="1:24" x14ac:dyDescent="0.35">
      <c r="A872" s="8">
        <v>2020</v>
      </c>
      <c r="B872" s="9">
        <v>13374</v>
      </c>
      <c r="C872" s="10" t="s">
        <v>1206</v>
      </c>
      <c r="D872" s="8" t="s">
        <v>717</v>
      </c>
      <c r="E872" s="10" t="s">
        <v>718</v>
      </c>
      <c r="F872" s="8" t="s">
        <v>711</v>
      </c>
      <c r="G872" s="10" t="s">
        <v>390</v>
      </c>
      <c r="H872" s="10" t="s">
        <v>719</v>
      </c>
      <c r="I872" s="10" t="s">
        <v>95</v>
      </c>
      <c r="J872" s="12">
        <v>201.7</v>
      </c>
      <c r="K872" s="11">
        <v>2539</v>
      </c>
      <c r="L872" s="11">
        <v>275</v>
      </c>
      <c r="M872" s="14">
        <v>69179.600000000006</v>
      </c>
      <c r="N872" s="13">
        <v>891514</v>
      </c>
      <c r="O872" s="13">
        <v>6938</v>
      </c>
      <c r="P872" s="25">
        <v>20484.5</v>
      </c>
      <c r="Q872" s="26">
        <v>293078</v>
      </c>
      <c r="R872" s="26">
        <v>67</v>
      </c>
      <c r="S872" s="27">
        <v>0</v>
      </c>
      <c r="T872" s="28">
        <v>0</v>
      </c>
      <c r="U872" s="28">
        <v>0</v>
      </c>
      <c r="V872" s="12">
        <v>89865.8</v>
      </c>
      <c r="W872" s="11">
        <v>1187131</v>
      </c>
      <c r="X872" s="11">
        <v>7280</v>
      </c>
    </row>
    <row r="873" spans="1:24" x14ac:dyDescent="0.35">
      <c r="A873" s="8">
        <v>2020</v>
      </c>
      <c r="B873" s="9">
        <v>13374</v>
      </c>
      <c r="C873" s="10" t="s">
        <v>1206</v>
      </c>
      <c r="D873" s="8" t="s">
        <v>717</v>
      </c>
      <c r="E873" s="10" t="s">
        <v>718</v>
      </c>
      <c r="F873" s="8" t="s">
        <v>711</v>
      </c>
      <c r="G873" s="10" t="s">
        <v>44</v>
      </c>
      <c r="H873" s="10" t="s">
        <v>719</v>
      </c>
      <c r="I873" s="10" t="s">
        <v>45</v>
      </c>
      <c r="J873" s="12">
        <v>0</v>
      </c>
      <c r="K873" s="11">
        <v>0</v>
      </c>
      <c r="L873" s="11">
        <v>0</v>
      </c>
      <c r="M873" s="14">
        <v>49319.199999999997</v>
      </c>
      <c r="N873" s="13">
        <v>833255</v>
      </c>
      <c r="O873" s="13">
        <v>1511</v>
      </c>
      <c r="P873" s="25">
        <v>0</v>
      </c>
      <c r="Q873" s="26">
        <v>0</v>
      </c>
      <c r="R873" s="26">
        <v>0</v>
      </c>
      <c r="S873" s="27">
        <v>0</v>
      </c>
      <c r="T873" s="28">
        <v>0</v>
      </c>
      <c r="U873" s="28">
        <v>0</v>
      </c>
      <c r="V873" s="12">
        <v>49319.199999999997</v>
      </c>
      <c r="W873" s="11">
        <v>833255</v>
      </c>
      <c r="X873" s="11">
        <v>1511</v>
      </c>
    </row>
    <row r="874" spans="1:24" x14ac:dyDescent="0.35">
      <c r="A874" s="8">
        <v>2020</v>
      </c>
      <c r="B874" s="9">
        <v>13374</v>
      </c>
      <c r="C874" s="10" t="s">
        <v>1206</v>
      </c>
      <c r="D874" s="8" t="s">
        <v>739</v>
      </c>
      <c r="E874" s="10" t="s">
        <v>710</v>
      </c>
      <c r="F874" s="8" t="s">
        <v>711</v>
      </c>
      <c r="G874" s="10" t="s">
        <v>59</v>
      </c>
      <c r="H874" s="10" t="s">
        <v>719</v>
      </c>
      <c r="I874" s="10" t="s">
        <v>60</v>
      </c>
      <c r="J874" s="12">
        <v>257819.9</v>
      </c>
      <c r="K874" s="11">
        <v>2259714</v>
      </c>
      <c r="L874" s="11">
        <v>147719</v>
      </c>
      <c r="M874" s="14">
        <v>577723.1</v>
      </c>
      <c r="N874" s="13">
        <v>8270985</v>
      </c>
      <c r="O874" s="13">
        <v>62135</v>
      </c>
      <c r="P874" s="25">
        <v>97808.4</v>
      </c>
      <c r="Q874" s="26">
        <v>1882420</v>
      </c>
      <c r="R874" s="26">
        <v>1573</v>
      </c>
      <c r="S874" s="27">
        <v>0</v>
      </c>
      <c r="T874" s="28">
        <v>0</v>
      </c>
      <c r="U874" s="28">
        <v>0</v>
      </c>
      <c r="V874" s="12">
        <v>933351.4</v>
      </c>
      <c r="W874" s="11">
        <v>12413119</v>
      </c>
      <c r="X874" s="11">
        <v>211427</v>
      </c>
    </row>
    <row r="875" spans="1:24" x14ac:dyDescent="0.35">
      <c r="A875" s="8">
        <v>2020</v>
      </c>
      <c r="B875" s="9">
        <v>13407</v>
      </c>
      <c r="C875" s="10" t="s">
        <v>393</v>
      </c>
      <c r="D875" s="8" t="s">
        <v>709</v>
      </c>
      <c r="E875" s="10" t="s">
        <v>710</v>
      </c>
      <c r="F875" s="8" t="s">
        <v>711</v>
      </c>
      <c r="G875" s="10" t="s">
        <v>91</v>
      </c>
      <c r="H875" s="10" t="s">
        <v>722</v>
      </c>
      <c r="I875" s="10" t="s">
        <v>394</v>
      </c>
      <c r="J875" s="12">
        <v>1217594</v>
      </c>
      <c r="K875" s="11">
        <v>10476628</v>
      </c>
      <c r="L875" s="11">
        <v>855549</v>
      </c>
      <c r="M875" s="14">
        <v>413940</v>
      </c>
      <c r="N875" s="13">
        <v>4734638</v>
      </c>
      <c r="O875" s="13">
        <v>110308</v>
      </c>
      <c r="P875" s="25">
        <v>368290</v>
      </c>
      <c r="Q875" s="26">
        <v>4928833</v>
      </c>
      <c r="R875" s="26">
        <v>1549</v>
      </c>
      <c r="S875" s="27">
        <v>350</v>
      </c>
      <c r="T875" s="28">
        <v>3960</v>
      </c>
      <c r="U875" s="28">
        <v>1</v>
      </c>
      <c r="V875" s="12">
        <v>2000174</v>
      </c>
      <c r="W875" s="11">
        <v>20144059</v>
      </c>
      <c r="X875" s="11">
        <v>967407</v>
      </c>
    </row>
    <row r="876" spans="1:24" x14ac:dyDescent="0.35">
      <c r="A876" s="8">
        <v>2020</v>
      </c>
      <c r="B876" s="9">
        <v>13407</v>
      </c>
      <c r="C876" s="10" t="s">
        <v>393</v>
      </c>
      <c r="D876" s="8" t="s">
        <v>751</v>
      </c>
      <c r="E876" s="10" t="s">
        <v>752</v>
      </c>
      <c r="F876" s="8" t="s">
        <v>711</v>
      </c>
      <c r="G876" s="10" t="s">
        <v>91</v>
      </c>
      <c r="H876" s="10" t="s">
        <v>722</v>
      </c>
      <c r="I876" s="10" t="s">
        <v>394</v>
      </c>
      <c r="J876" s="12">
        <v>0</v>
      </c>
      <c r="K876" s="11">
        <v>0</v>
      </c>
      <c r="L876" s="11">
        <v>0</v>
      </c>
      <c r="M876" s="14">
        <v>27487</v>
      </c>
      <c r="N876" s="13">
        <v>2388755</v>
      </c>
      <c r="O876" s="13">
        <v>12</v>
      </c>
      <c r="P876" s="25">
        <v>0</v>
      </c>
      <c r="Q876" s="26">
        <v>0</v>
      </c>
      <c r="R876" s="26">
        <v>0</v>
      </c>
      <c r="S876" s="27">
        <v>0</v>
      </c>
      <c r="T876" s="28">
        <v>0</v>
      </c>
      <c r="U876" s="28">
        <v>0</v>
      </c>
      <c r="V876" s="12">
        <v>27487</v>
      </c>
      <c r="W876" s="11">
        <v>2388755</v>
      </c>
      <c r="X876" s="11">
        <v>12</v>
      </c>
    </row>
    <row r="877" spans="1:24" x14ac:dyDescent="0.35">
      <c r="A877" s="8">
        <v>2020</v>
      </c>
      <c r="B877" s="9">
        <v>13412</v>
      </c>
      <c r="C877" s="10" t="s">
        <v>1207</v>
      </c>
      <c r="D877" s="8" t="s">
        <v>709</v>
      </c>
      <c r="E877" s="10" t="s">
        <v>710</v>
      </c>
      <c r="F877" s="8" t="s">
        <v>711</v>
      </c>
      <c r="G877" s="10" t="s">
        <v>152</v>
      </c>
      <c r="H877" s="10" t="s">
        <v>712</v>
      </c>
      <c r="I877" s="10" t="s">
        <v>566</v>
      </c>
      <c r="J877" s="12">
        <v>11610</v>
      </c>
      <c r="K877" s="11">
        <v>109274</v>
      </c>
      <c r="L877" s="11">
        <v>8018</v>
      </c>
      <c r="M877" s="14">
        <v>11556</v>
      </c>
      <c r="N877" s="13">
        <v>101541</v>
      </c>
      <c r="O877" s="13">
        <v>2956</v>
      </c>
      <c r="P877" s="25">
        <v>5263</v>
      </c>
      <c r="Q877" s="26">
        <v>96281</v>
      </c>
      <c r="R877" s="26">
        <v>4</v>
      </c>
      <c r="S877" s="27">
        <v>0</v>
      </c>
      <c r="T877" s="28">
        <v>0</v>
      </c>
      <c r="U877" s="28">
        <v>0</v>
      </c>
      <c r="V877" s="12">
        <v>28429</v>
      </c>
      <c r="W877" s="11">
        <v>307096</v>
      </c>
      <c r="X877" s="11">
        <v>10978</v>
      </c>
    </row>
    <row r="878" spans="1:24" x14ac:dyDescent="0.35">
      <c r="A878" s="8">
        <v>2020</v>
      </c>
      <c r="B878" s="9">
        <v>13416</v>
      </c>
      <c r="C878" s="10" t="s">
        <v>1208</v>
      </c>
      <c r="D878" s="8" t="s">
        <v>709</v>
      </c>
      <c r="E878" s="10" t="s">
        <v>710</v>
      </c>
      <c r="F878" s="8" t="s">
        <v>711</v>
      </c>
      <c r="G878" s="10" t="s">
        <v>87</v>
      </c>
      <c r="H878" s="10" t="s">
        <v>712</v>
      </c>
      <c r="I878" s="10" t="s">
        <v>108</v>
      </c>
      <c r="J878" s="12">
        <v>28521</v>
      </c>
      <c r="K878" s="11">
        <v>236903</v>
      </c>
      <c r="L878" s="11">
        <v>19421</v>
      </c>
      <c r="M878" s="14">
        <v>19449</v>
      </c>
      <c r="N878" s="13">
        <v>177677</v>
      </c>
      <c r="O878" s="13">
        <v>3580</v>
      </c>
      <c r="P878" s="25">
        <v>1376</v>
      </c>
      <c r="Q878" s="26">
        <v>17760</v>
      </c>
      <c r="R878" s="26">
        <v>10</v>
      </c>
      <c r="S878" s="27" t="s">
        <v>25</v>
      </c>
      <c r="T878" s="28" t="s">
        <v>25</v>
      </c>
      <c r="U878" s="28" t="s">
        <v>25</v>
      </c>
      <c r="V878" s="12">
        <v>49346</v>
      </c>
      <c r="W878" s="11">
        <v>432340</v>
      </c>
      <c r="X878" s="11">
        <v>23011</v>
      </c>
    </row>
    <row r="879" spans="1:24" x14ac:dyDescent="0.35">
      <c r="A879" s="8">
        <v>2020</v>
      </c>
      <c r="B879" s="9">
        <v>13418</v>
      </c>
      <c r="C879" s="10" t="s">
        <v>1209</v>
      </c>
      <c r="D879" s="8" t="s">
        <v>709</v>
      </c>
      <c r="E879" s="10" t="s">
        <v>710</v>
      </c>
      <c r="F879" s="8" t="s">
        <v>711</v>
      </c>
      <c r="G879" s="10" t="s">
        <v>59</v>
      </c>
      <c r="H879" s="10" t="s">
        <v>712</v>
      </c>
      <c r="I879" s="10" t="s">
        <v>60</v>
      </c>
      <c r="J879" s="12">
        <v>56909.5</v>
      </c>
      <c r="K879" s="11">
        <v>583502</v>
      </c>
      <c r="L879" s="11">
        <v>40204</v>
      </c>
      <c r="M879" s="14">
        <v>38998.1</v>
      </c>
      <c r="N879" s="13">
        <v>436500</v>
      </c>
      <c r="O879" s="13">
        <v>6707</v>
      </c>
      <c r="P879" s="25">
        <v>42411.1</v>
      </c>
      <c r="Q879" s="26">
        <v>689613</v>
      </c>
      <c r="R879" s="26">
        <v>13</v>
      </c>
      <c r="S879" s="27" t="s">
        <v>25</v>
      </c>
      <c r="T879" s="28" t="s">
        <v>25</v>
      </c>
      <c r="U879" s="28" t="s">
        <v>25</v>
      </c>
      <c r="V879" s="12">
        <v>138318.70000000001</v>
      </c>
      <c r="W879" s="11">
        <v>1709615</v>
      </c>
      <c r="X879" s="11">
        <v>46924</v>
      </c>
    </row>
    <row r="880" spans="1:24" x14ac:dyDescent="0.35">
      <c r="A880" s="8">
        <v>2020</v>
      </c>
      <c r="B880" s="9">
        <v>13437</v>
      </c>
      <c r="C880" s="10" t="s">
        <v>1210</v>
      </c>
      <c r="D880" s="8" t="s">
        <v>709</v>
      </c>
      <c r="E880" s="10" t="s">
        <v>710</v>
      </c>
      <c r="F880" s="8" t="s">
        <v>711</v>
      </c>
      <c r="G880" s="10" t="s">
        <v>567</v>
      </c>
      <c r="H880" s="10" t="s">
        <v>712</v>
      </c>
      <c r="I880" s="10" t="s">
        <v>566</v>
      </c>
      <c r="J880" s="12">
        <v>1820</v>
      </c>
      <c r="K880" s="11">
        <v>19462</v>
      </c>
      <c r="L880" s="11">
        <v>1491</v>
      </c>
      <c r="M880" s="14">
        <v>1534</v>
      </c>
      <c r="N880" s="13">
        <v>15122</v>
      </c>
      <c r="O880" s="13">
        <v>324</v>
      </c>
      <c r="P880" s="25">
        <v>4166</v>
      </c>
      <c r="Q880" s="26">
        <v>62971</v>
      </c>
      <c r="R880" s="26">
        <v>3</v>
      </c>
      <c r="S880" s="27">
        <v>0</v>
      </c>
      <c r="T880" s="28">
        <v>0</v>
      </c>
      <c r="U880" s="28">
        <v>0</v>
      </c>
      <c r="V880" s="12">
        <v>7520</v>
      </c>
      <c r="W880" s="11">
        <v>97555</v>
      </c>
      <c r="X880" s="11">
        <v>1818</v>
      </c>
    </row>
    <row r="881" spans="1:24" x14ac:dyDescent="0.35">
      <c r="A881" s="8">
        <v>2020</v>
      </c>
      <c r="B881" s="9">
        <v>13438</v>
      </c>
      <c r="C881" s="10" t="s">
        <v>1211</v>
      </c>
      <c r="D881" s="8" t="s">
        <v>709</v>
      </c>
      <c r="E881" s="10" t="s">
        <v>710</v>
      </c>
      <c r="F881" s="8" t="s">
        <v>711</v>
      </c>
      <c r="G881" s="10" t="s">
        <v>66</v>
      </c>
      <c r="H881" s="10" t="s">
        <v>712</v>
      </c>
      <c r="I881" s="10" t="s">
        <v>36</v>
      </c>
      <c r="J881" s="12">
        <v>990</v>
      </c>
      <c r="K881" s="11">
        <v>8488</v>
      </c>
      <c r="L881" s="11">
        <v>1074</v>
      </c>
      <c r="M881" s="14">
        <v>1400.5</v>
      </c>
      <c r="N881" s="13">
        <v>14989</v>
      </c>
      <c r="O881" s="13">
        <v>221</v>
      </c>
      <c r="P881" s="25">
        <v>0</v>
      </c>
      <c r="Q881" s="26">
        <v>0</v>
      </c>
      <c r="R881" s="26">
        <v>0</v>
      </c>
      <c r="S881" s="27">
        <v>0</v>
      </c>
      <c r="T881" s="28">
        <v>0</v>
      </c>
      <c r="U881" s="28">
        <v>0</v>
      </c>
      <c r="V881" s="12">
        <v>2390.5</v>
      </c>
      <c r="W881" s="11">
        <v>23477</v>
      </c>
      <c r="X881" s="11">
        <v>1295</v>
      </c>
    </row>
    <row r="882" spans="1:24" x14ac:dyDescent="0.35">
      <c r="A882" s="8">
        <v>2020</v>
      </c>
      <c r="B882" s="9">
        <v>13441</v>
      </c>
      <c r="C882" s="10" t="s">
        <v>396</v>
      </c>
      <c r="D882" s="8" t="s">
        <v>709</v>
      </c>
      <c r="E882" s="10" t="s">
        <v>710</v>
      </c>
      <c r="F882" s="8" t="s">
        <v>711</v>
      </c>
      <c r="G882" s="10" t="s">
        <v>397</v>
      </c>
      <c r="H882" s="10" t="s">
        <v>714</v>
      </c>
      <c r="I882" s="10" t="s">
        <v>95</v>
      </c>
      <c r="J882" s="12">
        <v>99440.6</v>
      </c>
      <c r="K882" s="11">
        <v>503407</v>
      </c>
      <c r="L882" s="11">
        <v>71310</v>
      </c>
      <c r="M882" s="14">
        <v>23056.5</v>
      </c>
      <c r="N882" s="13">
        <v>123791</v>
      </c>
      <c r="O882" s="13">
        <v>9034</v>
      </c>
      <c r="P882" s="25">
        <v>3994.8</v>
      </c>
      <c r="Q882" s="26">
        <v>28459</v>
      </c>
      <c r="R882" s="26">
        <v>11</v>
      </c>
      <c r="S882" s="27">
        <v>0</v>
      </c>
      <c r="T882" s="28">
        <v>0</v>
      </c>
      <c r="U882" s="28">
        <v>0</v>
      </c>
      <c r="V882" s="12">
        <v>126491.9</v>
      </c>
      <c r="W882" s="11">
        <v>655657</v>
      </c>
      <c r="X882" s="11">
        <v>80355</v>
      </c>
    </row>
    <row r="883" spans="1:24" x14ac:dyDescent="0.35">
      <c r="A883" s="8">
        <v>2020</v>
      </c>
      <c r="B883" s="9">
        <v>13441</v>
      </c>
      <c r="C883" s="10" t="s">
        <v>396</v>
      </c>
      <c r="D883" s="8" t="s">
        <v>751</v>
      </c>
      <c r="E883" s="10" t="s">
        <v>752</v>
      </c>
      <c r="F883" s="8" t="s">
        <v>711</v>
      </c>
      <c r="G883" s="10" t="s">
        <v>397</v>
      </c>
      <c r="H883" s="10" t="s">
        <v>714</v>
      </c>
      <c r="I883" s="10" t="s">
        <v>95</v>
      </c>
      <c r="J883" s="12">
        <v>512.79999999999995</v>
      </c>
      <c r="K883" s="11">
        <v>4305</v>
      </c>
      <c r="L883" s="11">
        <v>534</v>
      </c>
      <c r="M883" s="14">
        <v>6554.4</v>
      </c>
      <c r="N883" s="13">
        <v>69754</v>
      </c>
      <c r="O883" s="13">
        <v>1324</v>
      </c>
      <c r="P883" s="25">
        <v>3798.5</v>
      </c>
      <c r="Q883" s="26">
        <v>47395</v>
      </c>
      <c r="R883" s="26">
        <v>20</v>
      </c>
      <c r="S883" s="27">
        <v>0</v>
      </c>
      <c r="T883" s="28">
        <v>0</v>
      </c>
      <c r="U883" s="28">
        <v>0</v>
      </c>
      <c r="V883" s="12">
        <v>10865.7</v>
      </c>
      <c r="W883" s="11">
        <v>121454</v>
      </c>
      <c r="X883" s="11">
        <v>1878</v>
      </c>
    </row>
    <row r="884" spans="1:24" x14ac:dyDescent="0.35">
      <c r="A884" s="8">
        <v>2020</v>
      </c>
      <c r="B884" s="9">
        <v>13448</v>
      </c>
      <c r="C884" s="10" t="s">
        <v>1212</v>
      </c>
      <c r="D884" s="8" t="s">
        <v>709</v>
      </c>
      <c r="E884" s="10" t="s">
        <v>710</v>
      </c>
      <c r="F884" s="8" t="s">
        <v>711</v>
      </c>
      <c r="G884" s="10" t="s">
        <v>66</v>
      </c>
      <c r="H884" s="10" t="s">
        <v>712</v>
      </c>
      <c r="I884" s="10" t="s">
        <v>36</v>
      </c>
      <c r="J884" s="12">
        <v>2354.1</v>
      </c>
      <c r="K884" s="11">
        <v>19627</v>
      </c>
      <c r="L884" s="11">
        <v>2148</v>
      </c>
      <c r="M884" s="14">
        <v>2234.6</v>
      </c>
      <c r="N884" s="13">
        <v>20853</v>
      </c>
      <c r="O884" s="13">
        <v>364</v>
      </c>
      <c r="P884" s="25">
        <v>0</v>
      </c>
      <c r="Q884" s="26">
        <v>0</v>
      </c>
      <c r="R884" s="26">
        <v>0</v>
      </c>
      <c r="S884" s="27">
        <v>0</v>
      </c>
      <c r="T884" s="28">
        <v>0</v>
      </c>
      <c r="U884" s="28">
        <v>0</v>
      </c>
      <c r="V884" s="12">
        <v>4588.7</v>
      </c>
      <c r="W884" s="11">
        <v>40480</v>
      </c>
      <c r="X884" s="11">
        <v>2512</v>
      </c>
    </row>
    <row r="885" spans="1:24" x14ac:dyDescent="0.35">
      <c r="A885" s="8">
        <v>2020</v>
      </c>
      <c r="B885" s="9">
        <v>13467</v>
      </c>
      <c r="C885" s="10" t="s">
        <v>1213</v>
      </c>
      <c r="D885" s="8" t="s">
        <v>709</v>
      </c>
      <c r="E885" s="10" t="s">
        <v>710</v>
      </c>
      <c r="F885" s="8" t="s">
        <v>711</v>
      </c>
      <c r="G885" s="10" t="s">
        <v>66</v>
      </c>
      <c r="H885" s="10" t="s">
        <v>712</v>
      </c>
      <c r="I885" s="10" t="s">
        <v>36</v>
      </c>
      <c r="J885" s="12">
        <v>3064.9</v>
      </c>
      <c r="K885" s="11">
        <v>26928</v>
      </c>
      <c r="L885" s="11">
        <v>3432</v>
      </c>
      <c r="M885" s="14">
        <v>3285.7</v>
      </c>
      <c r="N885" s="13">
        <v>31173</v>
      </c>
      <c r="O885" s="13">
        <v>562</v>
      </c>
      <c r="P885" s="25">
        <v>8396.7999999999993</v>
      </c>
      <c r="Q885" s="26">
        <v>116783</v>
      </c>
      <c r="R885" s="26">
        <v>5</v>
      </c>
      <c r="S885" s="27">
        <v>0</v>
      </c>
      <c r="T885" s="28">
        <v>0</v>
      </c>
      <c r="U885" s="28">
        <v>0</v>
      </c>
      <c r="V885" s="12">
        <v>14747.4</v>
      </c>
      <c r="W885" s="11">
        <v>174884</v>
      </c>
      <c r="X885" s="11">
        <v>3999</v>
      </c>
    </row>
    <row r="886" spans="1:24" x14ac:dyDescent="0.35">
      <c r="A886" s="8">
        <v>2020</v>
      </c>
      <c r="B886" s="9">
        <v>13478</v>
      </c>
      <c r="C886" s="10" t="s">
        <v>398</v>
      </c>
      <c r="D886" s="8" t="s">
        <v>709</v>
      </c>
      <c r="E886" s="10" t="s">
        <v>710</v>
      </c>
      <c r="F886" s="8" t="s">
        <v>711</v>
      </c>
      <c r="G886" s="10" t="s">
        <v>338</v>
      </c>
      <c r="H886" s="10" t="s">
        <v>722</v>
      </c>
      <c r="I886" s="10" t="s">
        <v>36</v>
      </c>
      <c r="J886" s="12">
        <v>235570.9</v>
      </c>
      <c r="K886" s="11">
        <v>2294334</v>
      </c>
      <c r="L886" s="11">
        <v>186060</v>
      </c>
      <c r="M886" s="14">
        <v>231095.1</v>
      </c>
      <c r="N886" s="13">
        <v>2721766</v>
      </c>
      <c r="O886" s="13">
        <v>19120</v>
      </c>
      <c r="P886" s="25">
        <v>23515.3</v>
      </c>
      <c r="Q886" s="26">
        <v>422642</v>
      </c>
      <c r="R886" s="26">
        <v>1784</v>
      </c>
      <c r="S886" s="27">
        <v>948</v>
      </c>
      <c r="T886" s="28">
        <v>10814</v>
      </c>
      <c r="U886" s="28">
        <v>1</v>
      </c>
      <c r="V886" s="12">
        <v>491129.3</v>
      </c>
      <c r="W886" s="11">
        <v>5449556</v>
      </c>
      <c r="X886" s="11">
        <v>206965</v>
      </c>
    </row>
    <row r="887" spans="1:24" x14ac:dyDescent="0.35">
      <c r="A887" s="8">
        <v>2020</v>
      </c>
      <c r="B887" s="9">
        <v>13481</v>
      </c>
      <c r="C887" s="10" t="s">
        <v>1214</v>
      </c>
      <c r="D887" s="8" t="s">
        <v>709</v>
      </c>
      <c r="E887" s="10" t="s">
        <v>710</v>
      </c>
      <c r="F887" s="8" t="s">
        <v>711</v>
      </c>
      <c r="G887" s="10" t="s">
        <v>66</v>
      </c>
      <c r="H887" s="10" t="s">
        <v>712</v>
      </c>
      <c r="I887" s="10" t="s">
        <v>36</v>
      </c>
      <c r="J887" s="12">
        <v>4095.4</v>
      </c>
      <c r="K887" s="11">
        <v>38060</v>
      </c>
      <c r="L887" s="11">
        <v>4358</v>
      </c>
      <c r="M887" s="14">
        <v>5652.9</v>
      </c>
      <c r="N887" s="13">
        <v>61460</v>
      </c>
      <c r="O887" s="13">
        <v>682</v>
      </c>
      <c r="P887" s="25">
        <v>0</v>
      </c>
      <c r="Q887" s="26">
        <v>0</v>
      </c>
      <c r="R887" s="26">
        <v>0</v>
      </c>
      <c r="S887" s="27">
        <v>0</v>
      </c>
      <c r="T887" s="28">
        <v>0</v>
      </c>
      <c r="U887" s="28">
        <v>0</v>
      </c>
      <c r="V887" s="12">
        <v>9748.2999999999993</v>
      </c>
      <c r="W887" s="11">
        <v>99520</v>
      </c>
      <c r="X887" s="11">
        <v>5040</v>
      </c>
    </row>
    <row r="888" spans="1:24" x14ac:dyDescent="0.35">
      <c r="A888" s="8">
        <v>2020</v>
      </c>
      <c r="B888" s="9">
        <v>13482</v>
      </c>
      <c r="C888" s="10" t="s">
        <v>1215</v>
      </c>
      <c r="D888" s="8" t="s">
        <v>709</v>
      </c>
      <c r="E888" s="10" t="s">
        <v>710</v>
      </c>
      <c r="F888" s="8" t="s">
        <v>711</v>
      </c>
      <c r="G888" s="10" t="s">
        <v>87</v>
      </c>
      <c r="H888" s="10" t="s">
        <v>15</v>
      </c>
      <c r="I888" s="10" t="s">
        <v>88</v>
      </c>
      <c r="J888" s="12">
        <v>6127.4</v>
      </c>
      <c r="K888" s="11">
        <v>56001</v>
      </c>
      <c r="L888" s="11">
        <v>6778</v>
      </c>
      <c r="M888" s="14">
        <v>11656.8</v>
      </c>
      <c r="N888" s="13">
        <v>135617</v>
      </c>
      <c r="O888" s="13">
        <v>1760</v>
      </c>
      <c r="P888" s="25" t="s">
        <v>25</v>
      </c>
      <c r="Q888" s="26" t="s">
        <v>25</v>
      </c>
      <c r="R888" s="26" t="s">
        <v>25</v>
      </c>
      <c r="S888" s="27" t="s">
        <v>25</v>
      </c>
      <c r="T888" s="28" t="s">
        <v>25</v>
      </c>
      <c r="U888" s="28" t="s">
        <v>25</v>
      </c>
      <c r="V888" s="12">
        <v>17784.2</v>
      </c>
      <c r="W888" s="11">
        <v>191618</v>
      </c>
      <c r="X888" s="11">
        <v>8538</v>
      </c>
    </row>
    <row r="889" spans="1:24" x14ac:dyDescent="0.35">
      <c r="A889" s="8">
        <v>2020</v>
      </c>
      <c r="B889" s="9">
        <v>13485</v>
      </c>
      <c r="C889" s="10" t="s">
        <v>1216</v>
      </c>
      <c r="D889" s="8" t="s">
        <v>709</v>
      </c>
      <c r="E889" s="10" t="s">
        <v>710</v>
      </c>
      <c r="F889" s="8" t="s">
        <v>711</v>
      </c>
      <c r="G889" s="10" t="s">
        <v>118</v>
      </c>
      <c r="H889" s="10" t="s">
        <v>712</v>
      </c>
      <c r="I889" s="10" t="s">
        <v>1217</v>
      </c>
      <c r="J889" s="12">
        <v>29525</v>
      </c>
      <c r="K889" s="11">
        <v>305199</v>
      </c>
      <c r="L889" s="11">
        <v>26002</v>
      </c>
      <c r="M889" s="14">
        <v>5501</v>
      </c>
      <c r="N889" s="13">
        <v>55062</v>
      </c>
      <c r="O889" s="13">
        <v>3525</v>
      </c>
      <c r="P889" s="25">
        <v>8183</v>
      </c>
      <c r="Q889" s="26">
        <v>83065</v>
      </c>
      <c r="R889" s="26">
        <v>132</v>
      </c>
      <c r="S889" s="27" t="s">
        <v>25</v>
      </c>
      <c r="T889" s="28" t="s">
        <v>25</v>
      </c>
      <c r="U889" s="28" t="s">
        <v>25</v>
      </c>
      <c r="V889" s="12">
        <v>43209</v>
      </c>
      <c r="W889" s="11">
        <v>443326</v>
      </c>
      <c r="X889" s="11">
        <v>29659</v>
      </c>
    </row>
    <row r="890" spans="1:24" x14ac:dyDescent="0.35">
      <c r="A890" s="8">
        <v>2020</v>
      </c>
      <c r="B890" s="9">
        <v>13511</v>
      </c>
      <c r="C890" s="10" t="s">
        <v>399</v>
      </c>
      <c r="D890" s="8" t="s">
        <v>709</v>
      </c>
      <c r="E890" s="10" t="s">
        <v>710</v>
      </c>
      <c r="F890" s="8" t="s">
        <v>711</v>
      </c>
      <c r="G890" s="10" t="s">
        <v>122</v>
      </c>
      <c r="H890" s="10" t="s">
        <v>722</v>
      </c>
      <c r="I890" s="10" t="s">
        <v>123</v>
      </c>
      <c r="J890" s="12">
        <v>671179.9</v>
      </c>
      <c r="K890" s="11">
        <v>5841290</v>
      </c>
      <c r="L890" s="11">
        <v>656837</v>
      </c>
      <c r="M890" s="14">
        <v>145404.70000000001</v>
      </c>
      <c r="N890" s="13">
        <v>1504888</v>
      </c>
      <c r="O890" s="13">
        <v>78979</v>
      </c>
      <c r="P890" s="25">
        <v>7879</v>
      </c>
      <c r="Q890" s="26">
        <v>105418</v>
      </c>
      <c r="R890" s="26">
        <v>590</v>
      </c>
      <c r="S890" s="27">
        <v>554.4</v>
      </c>
      <c r="T890" s="28">
        <v>7800</v>
      </c>
      <c r="U890" s="28">
        <v>1</v>
      </c>
      <c r="V890" s="12">
        <v>825018</v>
      </c>
      <c r="W890" s="11">
        <v>7459396</v>
      </c>
      <c r="X890" s="11">
        <v>736407</v>
      </c>
    </row>
    <row r="891" spans="1:24" x14ac:dyDescent="0.35">
      <c r="A891" s="8">
        <v>2020</v>
      </c>
      <c r="B891" s="9">
        <v>13511</v>
      </c>
      <c r="C891" s="10" t="s">
        <v>399</v>
      </c>
      <c r="D891" s="8" t="s">
        <v>751</v>
      </c>
      <c r="E891" s="10" t="s">
        <v>752</v>
      </c>
      <c r="F891" s="8" t="s">
        <v>711</v>
      </c>
      <c r="G891" s="10" t="s">
        <v>122</v>
      </c>
      <c r="H891" s="10" t="s">
        <v>722</v>
      </c>
      <c r="I891" s="10" t="s">
        <v>123</v>
      </c>
      <c r="J891" s="12">
        <v>83848.3</v>
      </c>
      <c r="K891" s="11">
        <v>1184108</v>
      </c>
      <c r="L891" s="11">
        <v>125533</v>
      </c>
      <c r="M891" s="14">
        <v>141915.5</v>
      </c>
      <c r="N891" s="13">
        <v>3915762</v>
      </c>
      <c r="O891" s="13">
        <v>44260</v>
      </c>
      <c r="P891" s="25">
        <v>47110.1</v>
      </c>
      <c r="Q891" s="26">
        <v>2608127</v>
      </c>
      <c r="R891" s="26">
        <v>1138</v>
      </c>
      <c r="S891" s="27">
        <v>410.7</v>
      </c>
      <c r="T891" s="28">
        <v>31053</v>
      </c>
      <c r="U891" s="28">
        <v>1</v>
      </c>
      <c r="V891" s="12">
        <v>273284.59999999998</v>
      </c>
      <c r="W891" s="11">
        <v>7739050</v>
      </c>
      <c r="X891" s="11">
        <v>170932</v>
      </c>
    </row>
    <row r="892" spans="1:24" x14ac:dyDescent="0.35">
      <c r="A892" s="8">
        <v>2020</v>
      </c>
      <c r="B892" s="9">
        <v>13519</v>
      </c>
      <c r="C892" s="10" t="s">
        <v>1218</v>
      </c>
      <c r="D892" s="8" t="s">
        <v>709</v>
      </c>
      <c r="E892" s="10" t="s">
        <v>710</v>
      </c>
      <c r="F892" s="8" t="s">
        <v>711</v>
      </c>
      <c r="G892" s="10" t="s">
        <v>185</v>
      </c>
      <c r="H892" s="10" t="s">
        <v>712</v>
      </c>
      <c r="I892" s="10" t="s">
        <v>45</v>
      </c>
      <c r="J892" s="12">
        <v>15052.3</v>
      </c>
      <c r="K892" s="11">
        <v>94889</v>
      </c>
      <c r="L892" s="11">
        <v>11206</v>
      </c>
      <c r="M892" s="14">
        <v>9635.7999999999993</v>
      </c>
      <c r="N892" s="13">
        <v>66880</v>
      </c>
      <c r="O892" s="13">
        <v>1417</v>
      </c>
      <c r="P892" s="25">
        <v>25548.2</v>
      </c>
      <c r="Q892" s="26">
        <v>240328</v>
      </c>
      <c r="R892" s="26">
        <v>56</v>
      </c>
      <c r="S892" s="27" t="s">
        <v>25</v>
      </c>
      <c r="T892" s="28" t="s">
        <v>25</v>
      </c>
      <c r="U892" s="28" t="s">
        <v>25</v>
      </c>
      <c r="V892" s="12">
        <v>50236.3</v>
      </c>
      <c r="W892" s="11">
        <v>402097</v>
      </c>
      <c r="X892" s="11">
        <v>12679</v>
      </c>
    </row>
    <row r="893" spans="1:24" x14ac:dyDescent="0.35">
      <c r="A893" s="8">
        <v>2020</v>
      </c>
      <c r="B893" s="9">
        <v>13520</v>
      </c>
      <c r="C893" s="10" t="s">
        <v>1219</v>
      </c>
      <c r="D893" s="8" t="s">
        <v>709</v>
      </c>
      <c r="E893" s="10" t="s">
        <v>710</v>
      </c>
      <c r="F893" s="8" t="s">
        <v>711</v>
      </c>
      <c r="G893" s="10" t="s">
        <v>53</v>
      </c>
      <c r="H893" s="10" t="s">
        <v>714</v>
      </c>
      <c r="I893" s="10" t="s">
        <v>85</v>
      </c>
      <c r="J893" s="12">
        <v>33236</v>
      </c>
      <c r="K893" s="11">
        <v>279634</v>
      </c>
      <c r="L893" s="11">
        <v>17976</v>
      </c>
      <c r="M893" s="14">
        <v>5537</v>
      </c>
      <c r="N893" s="13">
        <v>50874</v>
      </c>
      <c r="O893" s="13">
        <v>151</v>
      </c>
      <c r="P893" s="25">
        <v>4351</v>
      </c>
      <c r="Q893" s="26">
        <v>64573</v>
      </c>
      <c r="R893" s="26">
        <v>4</v>
      </c>
      <c r="S893" s="27" t="s">
        <v>25</v>
      </c>
      <c r="T893" s="28" t="s">
        <v>25</v>
      </c>
      <c r="U893" s="28" t="s">
        <v>25</v>
      </c>
      <c r="V893" s="12">
        <v>43124</v>
      </c>
      <c r="W893" s="11">
        <v>395081</v>
      </c>
      <c r="X893" s="11">
        <v>18131</v>
      </c>
    </row>
    <row r="894" spans="1:24" x14ac:dyDescent="0.35">
      <c r="A894" s="8">
        <v>2020</v>
      </c>
      <c r="B894" s="9">
        <v>13523</v>
      </c>
      <c r="C894" s="10" t="s">
        <v>1220</v>
      </c>
      <c r="D894" s="8" t="s">
        <v>709</v>
      </c>
      <c r="E894" s="10" t="s">
        <v>710</v>
      </c>
      <c r="F894" s="8" t="s">
        <v>711</v>
      </c>
      <c r="G894" s="10" t="s">
        <v>24</v>
      </c>
      <c r="H894" s="10" t="s">
        <v>712</v>
      </c>
      <c r="I894" s="10" t="s">
        <v>88</v>
      </c>
      <c r="J894" s="12">
        <v>6257.8</v>
      </c>
      <c r="K894" s="11">
        <v>44127</v>
      </c>
      <c r="L894" s="11">
        <v>4058</v>
      </c>
      <c r="M894" s="14">
        <v>8452.5</v>
      </c>
      <c r="N894" s="13">
        <v>65885</v>
      </c>
      <c r="O894" s="13">
        <v>894</v>
      </c>
      <c r="P894" s="25">
        <v>9514.7999999999993</v>
      </c>
      <c r="Q894" s="26">
        <v>96583</v>
      </c>
      <c r="R894" s="26">
        <v>15</v>
      </c>
      <c r="S894" s="27" t="s">
        <v>25</v>
      </c>
      <c r="T894" s="28" t="s">
        <v>25</v>
      </c>
      <c r="U894" s="28" t="s">
        <v>25</v>
      </c>
      <c r="V894" s="12">
        <v>24225.1</v>
      </c>
      <c r="W894" s="11">
        <v>206595</v>
      </c>
      <c r="X894" s="11">
        <v>4967</v>
      </c>
    </row>
    <row r="895" spans="1:24" x14ac:dyDescent="0.35">
      <c r="A895" s="8">
        <v>2020</v>
      </c>
      <c r="B895" s="9">
        <v>13524</v>
      </c>
      <c r="C895" s="10" t="s">
        <v>1221</v>
      </c>
      <c r="D895" s="8" t="s">
        <v>709</v>
      </c>
      <c r="E895" s="10" t="s">
        <v>710</v>
      </c>
      <c r="F895" s="8" t="s">
        <v>711</v>
      </c>
      <c r="G895" s="10" t="s">
        <v>24</v>
      </c>
      <c r="H895" s="10" t="s">
        <v>714</v>
      </c>
      <c r="I895" s="10" t="s">
        <v>24</v>
      </c>
      <c r="J895" s="12">
        <v>22201</v>
      </c>
      <c r="K895" s="11">
        <v>148312</v>
      </c>
      <c r="L895" s="11">
        <v>12447</v>
      </c>
      <c r="M895" s="14">
        <v>4365</v>
      </c>
      <c r="N895" s="13">
        <v>35849</v>
      </c>
      <c r="O895" s="13">
        <v>737</v>
      </c>
      <c r="P895" s="25">
        <v>12853</v>
      </c>
      <c r="Q895" s="26">
        <v>164636</v>
      </c>
      <c r="R895" s="26">
        <v>21</v>
      </c>
      <c r="S895" s="27">
        <v>0</v>
      </c>
      <c r="T895" s="28">
        <v>0</v>
      </c>
      <c r="U895" s="28">
        <v>0</v>
      </c>
      <c r="V895" s="12">
        <v>39419</v>
      </c>
      <c r="W895" s="11">
        <v>348797</v>
      </c>
      <c r="X895" s="11">
        <v>13205</v>
      </c>
    </row>
    <row r="896" spans="1:24" x14ac:dyDescent="0.35">
      <c r="A896" s="8">
        <v>2020</v>
      </c>
      <c r="B896" s="9">
        <v>13547</v>
      </c>
      <c r="C896" s="10" t="s">
        <v>1222</v>
      </c>
      <c r="D896" s="8" t="s">
        <v>709</v>
      </c>
      <c r="E896" s="10" t="s">
        <v>710</v>
      </c>
      <c r="F896" s="8" t="s">
        <v>711</v>
      </c>
      <c r="G896" s="10" t="s">
        <v>38</v>
      </c>
      <c r="H896" s="10" t="s">
        <v>712</v>
      </c>
      <c r="I896" s="10" t="s">
        <v>30</v>
      </c>
      <c r="J896" s="12">
        <v>10846</v>
      </c>
      <c r="K896" s="11">
        <v>90873</v>
      </c>
      <c r="L896" s="11">
        <v>8574</v>
      </c>
      <c r="M896" s="14">
        <v>18811</v>
      </c>
      <c r="N896" s="13">
        <v>190349</v>
      </c>
      <c r="O896" s="13">
        <v>1792</v>
      </c>
      <c r="P896" s="25">
        <v>4422</v>
      </c>
      <c r="Q896" s="26">
        <v>24701</v>
      </c>
      <c r="R896" s="26">
        <v>1</v>
      </c>
      <c r="S896" s="27" t="s">
        <v>25</v>
      </c>
      <c r="T896" s="28" t="s">
        <v>25</v>
      </c>
      <c r="U896" s="28" t="s">
        <v>25</v>
      </c>
      <c r="V896" s="12">
        <v>34079</v>
      </c>
      <c r="W896" s="11">
        <v>305923</v>
      </c>
      <c r="X896" s="11">
        <v>10367</v>
      </c>
    </row>
    <row r="897" spans="1:24" x14ac:dyDescent="0.35">
      <c r="A897" s="8">
        <v>2020</v>
      </c>
      <c r="B897" s="9">
        <v>13550</v>
      </c>
      <c r="C897" s="10" t="s">
        <v>1223</v>
      </c>
      <c r="D897" s="8" t="s">
        <v>709</v>
      </c>
      <c r="E897" s="10" t="s">
        <v>710</v>
      </c>
      <c r="F897" s="8" t="s">
        <v>711</v>
      </c>
      <c r="G897" s="10" t="s">
        <v>567</v>
      </c>
      <c r="H897" s="10" t="s">
        <v>712</v>
      </c>
      <c r="I897" s="10" t="s">
        <v>566</v>
      </c>
      <c r="J897" s="12">
        <v>28300</v>
      </c>
      <c r="K897" s="11">
        <v>245786</v>
      </c>
      <c r="L897" s="11">
        <v>19048</v>
      </c>
      <c r="M897" s="14">
        <v>14012</v>
      </c>
      <c r="N897" s="13">
        <v>121631</v>
      </c>
      <c r="O897" s="13">
        <v>3345</v>
      </c>
      <c r="P897" s="25">
        <v>9835</v>
      </c>
      <c r="Q897" s="26">
        <v>168344</v>
      </c>
      <c r="R897" s="26">
        <v>7</v>
      </c>
      <c r="S897" s="27">
        <v>0</v>
      </c>
      <c r="T897" s="28">
        <v>0</v>
      </c>
      <c r="U897" s="28">
        <v>0</v>
      </c>
      <c r="V897" s="12">
        <v>52147</v>
      </c>
      <c r="W897" s="11">
        <v>535761</v>
      </c>
      <c r="X897" s="11">
        <v>22400</v>
      </c>
    </row>
    <row r="898" spans="1:24" x14ac:dyDescent="0.35">
      <c r="A898" s="8">
        <v>2020</v>
      </c>
      <c r="B898" s="9">
        <v>13573</v>
      </c>
      <c r="C898" s="10" t="s">
        <v>400</v>
      </c>
      <c r="D898" s="8" t="s">
        <v>709</v>
      </c>
      <c r="E898" s="10" t="s">
        <v>710</v>
      </c>
      <c r="F898" s="8" t="s">
        <v>711</v>
      </c>
      <c r="G898" s="10" t="s">
        <v>122</v>
      </c>
      <c r="H898" s="10" t="s">
        <v>722</v>
      </c>
      <c r="I898" s="10" t="s">
        <v>123</v>
      </c>
      <c r="J898" s="12">
        <v>1302047.7</v>
      </c>
      <c r="K898" s="11">
        <v>10300885</v>
      </c>
      <c r="L898" s="11">
        <v>1307935</v>
      </c>
      <c r="M898" s="14">
        <v>287242.2</v>
      </c>
      <c r="N898" s="13">
        <v>3339925</v>
      </c>
      <c r="O898" s="13">
        <v>112928</v>
      </c>
      <c r="P898" s="25">
        <v>46599.9</v>
      </c>
      <c r="Q898" s="26">
        <v>941761</v>
      </c>
      <c r="R898" s="26">
        <v>568</v>
      </c>
      <c r="S898" s="27">
        <v>0</v>
      </c>
      <c r="T898" s="28">
        <v>0</v>
      </c>
      <c r="U898" s="28">
        <v>0</v>
      </c>
      <c r="V898" s="12">
        <v>1635889.8</v>
      </c>
      <c r="W898" s="11">
        <v>14582571</v>
      </c>
      <c r="X898" s="11">
        <v>1421431</v>
      </c>
    </row>
    <row r="899" spans="1:24" x14ac:dyDescent="0.35">
      <c r="A899" s="8">
        <v>2020</v>
      </c>
      <c r="B899" s="9">
        <v>13573</v>
      </c>
      <c r="C899" s="10" t="s">
        <v>400</v>
      </c>
      <c r="D899" s="8" t="s">
        <v>751</v>
      </c>
      <c r="E899" s="10" t="s">
        <v>752</v>
      </c>
      <c r="F899" s="8" t="s">
        <v>711</v>
      </c>
      <c r="G899" s="10" t="s">
        <v>122</v>
      </c>
      <c r="H899" s="10" t="s">
        <v>722</v>
      </c>
      <c r="I899" s="10" t="s">
        <v>123</v>
      </c>
      <c r="J899" s="12">
        <v>157532</v>
      </c>
      <c r="K899" s="11">
        <v>1884553</v>
      </c>
      <c r="L899" s="11">
        <v>206712</v>
      </c>
      <c r="M899" s="14">
        <v>366116.1</v>
      </c>
      <c r="N899" s="13">
        <v>8424635</v>
      </c>
      <c r="O899" s="13">
        <v>66147</v>
      </c>
      <c r="P899" s="25">
        <v>118875.3</v>
      </c>
      <c r="Q899" s="26">
        <v>8408447</v>
      </c>
      <c r="R899" s="26">
        <v>1012</v>
      </c>
      <c r="S899" s="27">
        <v>75.3</v>
      </c>
      <c r="T899" s="28">
        <v>5606</v>
      </c>
      <c r="U899" s="28">
        <v>1</v>
      </c>
      <c r="V899" s="12">
        <v>642598.69999999995</v>
      </c>
      <c r="W899" s="11">
        <v>18723241</v>
      </c>
      <c r="X899" s="11">
        <v>273872</v>
      </c>
    </row>
    <row r="900" spans="1:24" x14ac:dyDescent="0.35">
      <c r="A900" s="8">
        <v>2020</v>
      </c>
      <c r="B900" s="9">
        <v>13602</v>
      </c>
      <c r="C900" s="10" t="s">
        <v>1224</v>
      </c>
      <c r="D900" s="8" t="s">
        <v>709</v>
      </c>
      <c r="E900" s="10" t="s">
        <v>710</v>
      </c>
      <c r="F900" s="8" t="s">
        <v>711</v>
      </c>
      <c r="G900" s="10" t="s">
        <v>143</v>
      </c>
      <c r="H900" s="10" t="s">
        <v>712</v>
      </c>
      <c r="I900" s="10" t="s">
        <v>45</v>
      </c>
      <c r="J900" s="12">
        <v>7146</v>
      </c>
      <c r="K900" s="11">
        <v>91663</v>
      </c>
      <c r="L900" s="11">
        <v>11783</v>
      </c>
      <c r="M900" s="14">
        <v>8397</v>
      </c>
      <c r="N900" s="13">
        <v>97618</v>
      </c>
      <c r="O900" s="13">
        <v>893</v>
      </c>
      <c r="P900" s="25">
        <v>3388</v>
      </c>
      <c r="Q900" s="26">
        <v>44035</v>
      </c>
      <c r="R900" s="26">
        <v>18</v>
      </c>
      <c r="S900" s="27" t="s">
        <v>25</v>
      </c>
      <c r="T900" s="28" t="s">
        <v>25</v>
      </c>
      <c r="U900" s="28" t="s">
        <v>25</v>
      </c>
      <c r="V900" s="12">
        <v>18931</v>
      </c>
      <c r="W900" s="11">
        <v>233316</v>
      </c>
      <c r="X900" s="11">
        <v>12694</v>
      </c>
    </row>
    <row r="901" spans="1:24" x14ac:dyDescent="0.35">
      <c r="A901" s="8">
        <v>2020</v>
      </c>
      <c r="B901" s="9">
        <v>13640</v>
      </c>
      <c r="C901" s="10" t="s">
        <v>1225</v>
      </c>
      <c r="D901" s="8" t="s">
        <v>709</v>
      </c>
      <c r="E901" s="10" t="s">
        <v>710</v>
      </c>
      <c r="F901" s="8" t="s">
        <v>711</v>
      </c>
      <c r="G901" s="10" t="s">
        <v>44</v>
      </c>
      <c r="H901" s="10" t="s">
        <v>714</v>
      </c>
      <c r="I901" s="10" t="s">
        <v>45</v>
      </c>
      <c r="J901" s="12">
        <v>256465</v>
      </c>
      <c r="K901" s="11">
        <v>2225576</v>
      </c>
      <c r="L901" s="11">
        <v>161912</v>
      </c>
      <c r="M901" s="14">
        <v>92139</v>
      </c>
      <c r="N901" s="13">
        <v>951778</v>
      </c>
      <c r="O901" s="13">
        <v>13532</v>
      </c>
      <c r="P901" s="25">
        <v>165083</v>
      </c>
      <c r="Q901" s="26">
        <v>3031358</v>
      </c>
      <c r="R901" s="26">
        <v>154</v>
      </c>
      <c r="S901" s="27" t="s">
        <v>25</v>
      </c>
      <c r="T901" s="28" t="s">
        <v>25</v>
      </c>
      <c r="U901" s="28" t="s">
        <v>25</v>
      </c>
      <c r="V901" s="12">
        <v>513687</v>
      </c>
      <c r="W901" s="11">
        <v>6208712</v>
      </c>
      <c r="X901" s="11">
        <v>175598</v>
      </c>
    </row>
    <row r="902" spans="1:24" x14ac:dyDescent="0.35">
      <c r="A902" s="8">
        <v>2020</v>
      </c>
      <c r="B902" s="9">
        <v>13647</v>
      </c>
      <c r="C902" s="10" t="s">
        <v>1226</v>
      </c>
      <c r="D902" s="8" t="s">
        <v>709</v>
      </c>
      <c r="E902" s="10" t="s">
        <v>710</v>
      </c>
      <c r="F902" s="8" t="s">
        <v>711</v>
      </c>
      <c r="G902" s="10" t="s">
        <v>257</v>
      </c>
      <c r="H902" s="10" t="s">
        <v>714</v>
      </c>
      <c r="I902" s="10" t="s">
        <v>45</v>
      </c>
      <c r="J902" s="12">
        <v>16853.7</v>
      </c>
      <c r="K902" s="11">
        <v>135673</v>
      </c>
      <c r="L902" s="11">
        <v>10783</v>
      </c>
      <c r="M902" s="14">
        <v>2065.1</v>
      </c>
      <c r="N902" s="13">
        <v>17260</v>
      </c>
      <c r="O902" s="13">
        <v>538</v>
      </c>
      <c r="P902" s="25">
        <v>5158.6000000000004</v>
      </c>
      <c r="Q902" s="26">
        <v>52014</v>
      </c>
      <c r="R902" s="26">
        <v>136</v>
      </c>
      <c r="S902" s="27" t="s">
        <v>25</v>
      </c>
      <c r="T902" s="28" t="s">
        <v>25</v>
      </c>
      <c r="U902" s="28" t="s">
        <v>25</v>
      </c>
      <c r="V902" s="12">
        <v>24077.4</v>
      </c>
      <c r="W902" s="11">
        <v>204947</v>
      </c>
      <c r="X902" s="11">
        <v>11457</v>
      </c>
    </row>
    <row r="903" spans="1:24" x14ac:dyDescent="0.35">
      <c r="A903" s="8">
        <v>2020</v>
      </c>
      <c r="B903" s="9">
        <v>13651</v>
      </c>
      <c r="C903" s="10" t="s">
        <v>1227</v>
      </c>
      <c r="D903" s="8" t="s">
        <v>709</v>
      </c>
      <c r="E903" s="10" t="s">
        <v>710</v>
      </c>
      <c r="F903" s="8" t="s">
        <v>711</v>
      </c>
      <c r="G903" s="10" t="s">
        <v>79</v>
      </c>
      <c r="H903" s="10" t="s">
        <v>714</v>
      </c>
      <c r="I903" s="10" t="s">
        <v>45</v>
      </c>
      <c r="J903" s="12">
        <v>51329</v>
      </c>
      <c r="K903" s="11">
        <v>482827</v>
      </c>
      <c r="L903" s="11">
        <v>33938</v>
      </c>
      <c r="M903" s="14">
        <v>9286</v>
      </c>
      <c r="N903" s="13">
        <v>102612</v>
      </c>
      <c r="O903" s="13">
        <v>1999</v>
      </c>
      <c r="P903" s="25">
        <v>6274</v>
      </c>
      <c r="Q903" s="26">
        <v>119826</v>
      </c>
      <c r="R903" s="26">
        <v>2</v>
      </c>
      <c r="S903" s="27" t="s">
        <v>25</v>
      </c>
      <c r="T903" s="28" t="s">
        <v>25</v>
      </c>
      <c r="U903" s="28" t="s">
        <v>25</v>
      </c>
      <c r="V903" s="12">
        <v>66889</v>
      </c>
      <c r="W903" s="11">
        <v>705265</v>
      </c>
      <c r="X903" s="11">
        <v>35939</v>
      </c>
    </row>
    <row r="904" spans="1:24" x14ac:dyDescent="0.35">
      <c r="A904" s="8">
        <v>2020</v>
      </c>
      <c r="B904" s="9">
        <v>13664</v>
      </c>
      <c r="C904" s="10" t="s">
        <v>402</v>
      </c>
      <c r="D904" s="8" t="s">
        <v>709</v>
      </c>
      <c r="E904" s="10" t="s">
        <v>710</v>
      </c>
      <c r="F904" s="8" t="s">
        <v>711</v>
      </c>
      <c r="G904" s="10" t="s">
        <v>114</v>
      </c>
      <c r="H904" s="10" t="s">
        <v>773</v>
      </c>
      <c r="I904" s="10" t="s">
        <v>54</v>
      </c>
      <c r="J904" s="12">
        <v>28669.200000000001</v>
      </c>
      <c r="K904" s="11">
        <v>317315</v>
      </c>
      <c r="L904" s="11">
        <v>16368</v>
      </c>
      <c r="M904" s="14">
        <v>9660</v>
      </c>
      <c r="N904" s="13">
        <v>89499</v>
      </c>
      <c r="O904" s="13">
        <v>5475</v>
      </c>
      <c r="P904" s="25">
        <v>37457.300000000003</v>
      </c>
      <c r="Q904" s="26">
        <v>537225</v>
      </c>
      <c r="R904" s="26">
        <v>2737</v>
      </c>
      <c r="S904" s="27">
        <v>0</v>
      </c>
      <c r="T904" s="28">
        <v>0</v>
      </c>
      <c r="U904" s="28">
        <v>0</v>
      </c>
      <c r="V904" s="12">
        <v>75786.5</v>
      </c>
      <c r="W904" s="11">
        <v>944039</v>
      </c>
      <c r="X904" s="11">
        <v>24580</v>
      </c>
    </row>
    <row r="905" spans="1:24" x14ac:dyDescent="0.35">
      <c r="A905" s="8">
        <v>2020</v>
      </c>
      <c r="B905" s="9">
        <v>13669</v>
      </c>
      <c r="C905" s="10" t="s">
        <v>1228</v>
      </c>
      <c r="D905" s="8" t="s">
        <v>709</v>
      </c>
      <c r="E905" s="10" t="s">
        <v>710</v>
      </c>
      <c r="F905" s="8" t="s">
        <v>711</v>
      </c>
      <c r="G905" s="10" t="s">
        <v>27</v>
      </c>
      <c r="H905" s="10" t="s">
        <v>714</v>
      </c>
      <c r="I905" s="10" t="s">
        <v>566</v>
      </c>
      <c r="J905" s="12">
        <v>21060</v>
      </c>
      <c r="K905" s="11">
        <v>186886</v>
      </c>
      <c r="L905" s="11">
        <v>12777</v>
      </c>
      <c r="M905" s="14">
        <v>12804</v>
      </c>
      <c r="N905" s="13">
        <v>97219</v>
      </c>
      <c r="O905" s="13">
        <v>5886</v>
      </c>
      <c r="P905" s="25">
        <v>5010</v>
      </c>
      <c r="Q905" s="26">
        <v>129351</v>
      </c>
      <c r="R905" s="26">
        <v>3</v>
      </c>
      <c r="S905" s="27">
        <v>0</v>
      </c>
      <c r="T905" s="28">
        <v>0</v>
      </c>
      <c r="U905" s="28">
        <v>0</v>
      </c>
      <c r="V905" s="12">
        <v>38874</v>
      </c>
      <c r="W905" s="11">
        <v>413456</v>
      </c>
      <c r="X905" s="11">
        <v>18666</v>
      </c>
    </row>
    <row r="906" spans="1:24" x14ac:dyDescent="0.35">
      <c r="A906" s="8">
        <v>2020</v>
      </c>
      <c r="B906" s="9">
        <v>13676</v>
      </c>
      <c r="C906" s="10" t="s">
        <v>403</v>
      </c>
      <c r="D906" s="8" t="s">
        <v>709</v>
      </c>
      <c r="E906" s="10" t="s">
        <v>710</v>
      </c>
      <c r="F906" s="8" t="s">
        <v>711</v>
      </c>
      <c r="G906" s="10" t="s">
        <v>51</v>
      </c>
      <c r="H906" s="10" t="s">
        <v>714</v>
      </c>
      <c r="I906" s="10" t="s">
        <v>36</v>
      </c>
      <c r="J906" s="12">
        <v>45887.8</v>
      </c>
      <c r="K906" s="11">
        <v>406136</v>
      </c>
      <c r="L906" s="11">
        <v>34597</v>
      </c>
      <c r="M906" s="14">
        <v>9910.9</v>
      </c>
      <c r="N906" s="13">
        <v>99911</v>
      </c>
      <c r="O906" s="13">
        <v>2753</v>
      </c>
      <c r="P906" s="25">
        <v>6821</v>
      </c>
      <c r="Q906" s="26">
        <v>95469</v>
      </c>
      <c r="R906" s="26">
        <v>8</v>
      </c>
      <c r="S906" s="27" t="s">
        <v>25</v>
      </c>
      <c r="T906" s="28" t="s">
        <v>25</v>
      </c>
      <c r="U906" s="28" t="s">
        <v>25</v>
      </c>
      <c r="V906" s="12">
        <v>62619.7</v>
      </c>
      <c r="W906" s="11">
        <v>601516</v>
      </c>
      <c r="X906" s="11">
        <v>37358</v>
      </c>
    </row>
    <row r="907" spans="1:24" x14ac:dyDescent="0.35">
      <c r="A907" s="8">
        <v>2020</v>
      </c>
      <c r="B907" s="9">
        <v>13679</v>
      </c>
      <c r="C907" s="10" t="s">
        <v>1229</v>
      </c>
      <c r="D907" s="8" t="s">
        <v>709</v>
      </c>
      <c r="E907" s="10" t="s">
        <v>710</v>
      </c>
      <c r="F907" s="8" t="s">
        <v>711</v>
      </c>
      <c r="G907" s="10" t="s">
        <v>139</v>
      </c>
      <c r="H907" s="10" t="s">
        <v>712</v>
      </c>
      <c r="I907" s="10" t="s">
        <v>95</v>
      </c>
      <c r="J907" s="12">
        <v>16921</v>
      </c>
      <c r="K907" s="11">
        <v>112159</v>
      </c>
      <c r="L907" s="11">
        <v>12266</v>
      </c>
      <c r="M907" s="14">
        <v>3098</v>
      </c>
      <c r="N907" s="13">
        <v>18888</v>
      </c>
      <c r="O907" s="13">
        <v>1114</v>
      </c>
      <c r="P907" s="25">
        <v>11032</v>
      </c>
      <c r="Q907" s="26">
        <v>78619</v>
      </c>
      <c r="R907" s="26">
        <v>154</v>
      </c>
      <c r="S907" s="27" t="s">
        <v>25</v>
      </c>
      <c r="T907" s="28" t="s">
        <v>25</v>
      </c>
      <c r="U907" s="28" t="s">
        <v>25</v>
      </c>
      <c r="V907" s="12">
        <v>31051</v>
      </c>
      <c r="W907" s="11">
        <v>209666</v>
      </c>
      <c r="X907" s="11">
        <v>13534</v>
      </c>
    </row>
    <row r="908" spans="1:24" x14ac:dyDescent="0.35">
      <c r="A908" s="8">
        <v>2020</v>
      </c>
      <c r="B908" s="9">
        <v>13693</v>
      </c>
      <c r="C908" s="10" t="s">
        <v>405</v>
      </c>
      <c r="D908" s="8" t="s">
        <v>709</v>
      </c>
      <c r="E908" s="10" t="s">
        <v>710</v>
      </c>
      <c r="F908" s="8" t="s">
        <v>711</v>
      </c>
      <c r="G908" s="10" t="s">
        <v>143</v>
      </c>
      <c r="H908" s="10" t="s">
        <v>714</v>
      </c>
      <c r="I908" s="10" t="s">
        <v>45</v>
      </c>
      <c r="J908" s="12">
        <v>16735.900000000001</v>
      </c>
      <c r="K908" s="11">
        <v>124143</v>
      </c>
      <c r="L908" s="11">
        <v>8402</v>
      </c>
      <c r="M908" s="14">
        <v>3999.7</v>
      </c>
      <c r="N908" s="13">
        <v>30282</v>
      </c>
      <c r="O908" s="13">
        <v>1233</v>
      </c>
      <c r="P908" s="25">
        <v>4717.6000000000004</v>
      </c>
      <c r="Q908" s="26">
        <v>52022</v>
      </c>
      <c r="R908" s="26">
        <v>18</v>
      </c>
      <c r="S908" s="27" t="s">
        <v>25</v>
      </c>
      <c r="T908" s="28" t="s">
        <v>25</v>
      </c>
      <c r="U908" s="28" t="s">
        <v>25</v>
      </c>
      <c r="V908" s="12">
        <v>25453.200000000001</v>
      </c>
      <c r="W908" s="11">
        <v>206447</v>
      </c>
      <c r="X908" s="11">
        <v>9653</v>
      </c>
    </row>
    <row r="909" spans="1:24" x14ac:dyDescent="0.35">
      <c r="A909" s="8">
        <v>2020</v>
      </c>
      <c r="B909" s="9">
        <v>13694</v>
      </c>
      <c r="C909" s="10" t="s">
        <v>405</v>
      </c>
      <c r="D909" s="8" t="s">
        <v>709</v>
      </c>
      <c r="E909" s="10" t="s">
        <v>710</v>
      </c>
      <c r="F909" s="8" t="s">
        <v>711</v>
      </c>
      <c r="G909" s="10" t="s">
        <v>355</v>
      </c>
      <c r="H909" s="10" t="s">
        <v>714</v>
      </c>
      <c r="I909" s="10" t="s">
        <v>36</v>
      </c>
      <c r="J909" s="12">
        <v>13326.7</v>
      </c>
      <c r="K909" s="11">
        <v>137473</v>
      </c>
      <c r="L909" s="11">
        <v>5990</v>
      </c>
      <c r="M909" s="14">
        <v>9572.2999999999993</v>
      </c>
      <c r="N909" s="13">
        <v>73257</v>
      </c>
      <c r="O909" s="13">
        <v>1611</v>
      </c>
      <c r="P909" s="25">
        <v>775.3</v>
      </c>
      <c r="Q909" s="26">
        <v>10234</v>
      </c>
      <c r="R909" s="26">
        <v>4</v>
      </c>
      <c r="S909" s="27">
        <v>0</v>
      </c>
      <c r="T909" s="28">
        <v>0</v>
      </c>
      <c r="U909" s="28">
        <v>0</v>
      </c>
      <c r="V909" s="12">
        <v>23674.3</v>
      </c>
      <c r="W909" s="11">
        <v>220964</v>
      </c>
      <c r="X909" s="11">
        <v>7605</v>
      </c>
    </row>
    <row r="910" spans="1:24" x14ac:dyDescent="0.35">
      <c r="A910" s="8">
        <v>2020</v>
      </c>
      <c r="B910" s="9">
        <v>13697</v>
      </c>
      <c r="C910" s="10" t="s">
        <v>1230</v>
      </c>
      <c r="D910" s="8" t="s">
        <v>709</v>
      </c>
      <c r="E910" s="10" t="s">
        <v>710</v>
      </c>
      <c r="F910" s="8" t="s">
        <v>711</v>
      </c>
      <c r="G910" s="10" t="s">
        <v>66</v>
      </c>
      <c r="H910" s="10" t="s">
        <v>722</v>
      </c>
      <c r="I910" s="10" t="s">
        <v>36</v>
      </c>
      <c r="J910" s="12">
        <v>3935.1</v>
      </c>
      <c r="K910" s="11">
        <v>25502</v>
      </c>
      <c r="L910" s="11">
        <v>4732</v>
      </c>
      <c r="M910" s="14">
        <v>987</v>
      </c>
      <c r="N910" s="13">
        <v>6981</v>
      </c>
      <c r="O910" s="13">
        <v>479</v>
      </c>
      <c r="P910" s="25">
        <v>311.5</v>
      </c>
      <c r="Q910" s="26">
        <v>3154</v>
      </c>
      <c r="R910" s="26">
        <v>5</v>
      </c>
      <c r="S910" s="27">
        <v>0</v>
      </c>
      <c r="T910" s="28">
        <v>0</v>
      </c>
      <c r="U910" s="28">
        <v>0</v>
      </c>
      <c r="V910" s="12">
        <v>5233.6000000000004</v>
      </c>
      <c r="W910" s="11">
        <v>35637</v>
      </c>
      <c r="X910" s="11">
        <v>5216</v>
      </c>
    </row>
    <row r="911" spans="1:24" x14ac:dyDescent="0.35">
      <c r="A911" s="8">
        <v>2020</v>
      </c>
      <c r="B911" s="9">
        <v>13716</v>
      </c>
      <c r="C911" s="10" t="s">
        <v>1231</v>
      </c>
      <c r="D911" s="8" t="s">
        <v>709</v>
      </c>
      <c r="E911" s="10" t="s">
        <v>710</v>
      </c>
      <c r="F911" s="8" t="s">
        <v>711</v>
      </c>
      <c r="G911" s="10" t="s">
        <v>38</v>
      </c>
      <c r="H911" s="10" t="s">
        <v>714</v>
      </c>
      <c r="I911" s="10" t="s">
        <v>566</v>
      </c>
      <c r="J911" s="12">
        <v>147390</v>
      </c>
      <c r="K911" s="11">
        <v>1374693</v>
      </c>
      <c r="L911" s="11">
        <v>87002</v>
      </c>
      <c r="M911" s="14">
        <v>58966</v>
      </c>
      <c r="N911" s="13">
        <v>593795</v>
      </c>
      <c r="O911" s="13">
        <v>15191</v>
      </c>
      <c r="P911" s="25">
        <v>18769</v>
      </c>
      <c r="Q911" s="26">
        <v>325022</v>
      </c>
      <c r="R911" s="26">
        <v>36</v>
      </c>
      <c r="S911" s="27">
        <v>0</v>
      </c>
      <c r="T911" s="28">
        <v>0</v>
      </c>
      <c r="U911" s="28">
        <v>0</v>
      </c>
      <c r="V911" s="12">
        <v>225125</v>
      </c>
      <c r="W911" s="11">
        <v>2293510</v>
      </c>
      <c r="X911" s="11">
        <v>102229</v>
      </c>
    </row>
    <row r="912" spans="1:24" x14ac:dyDescent="0.35">
      <c r="A912" s="8">
        <v>2020</v>
      </c>
      <c r="B912" s="9">
        <v>13718</v>
      </c>
      <c r="C912" s="10" t="s">
        <v>1232</v>
      </c>
      <c r="D912" s="8" t="s">
        <v>709</v>
      </c>
      <c r="E912" s="10" t="s">
        <v>710</v>
      </c>
      <c r="F912" s="8" t="s">
        <v>711</v>
      </c>
      <c r="G912" s="10" t="s">
        <v>51</v>
      </c>
      <c r="H912" s="10" t="s">
        <v>712</v>
      </c>
      <c r="I912" s="10" t="s">
        <v>36</v>
      </c>
      <c r="J912" s="12">
        <v>39840</v>
      </c>
      <c r="K912" s="11">
        <v>357546</v>
      </c>
      <c r="L912" s="11">
        <v>34001</v>
      </c>
      <c r="M912" s="14">
        <v>25760</v>
      </c>
      <c r="N912" s="13">
        <v>240206</v>
      </c>
      <c r="O912" s="13">
        <v>5020</v>
      </c>
      <c r="P912" s="25">
        <v>20636</v>
      </c>
      <c r="Q912" s="26">
        <v>253391</v>
      </c>
      <c r="R912" s="26">
        <v>142</v>
      </c>
      <c r="S912" s="27">
        <v>21</v>
      </c>
      <c r="T912" s="28">
        <v>160</v>
      </c>
      <c r="U912" s="28">
        <v>1</v>
      </c>
      <c r="V912" s="12">
        <v>86257</v>
      </c>
      <c r="W912" s="11">
        <v>851303</v>
      </c>
      <c r="X912" s="11">
        <v>39164</v>
      </c>
    </row>
    <row r="913" spans="1:24" x14ac:dyDescent="0.35">
      <c r="A913" s="8">
        <v>2020</v>
      </c>
      <c r="B913" s="9">
        <v>13725</v>
      </c>
      <c r="C913" s="10" t="s">
        <v>406</v>
      </c>
      <c r="D913" s="8" t="s">
        <v>709</v>
      </c>
      <c r="E913" s="10" t="s">
        <v>710</v>
      </c>
      <c r="F913" s="8" t="s">
        <v>711</v>
      </c>
      <c r="G913" s="10" t="s">
        <v>114</v>
      </c>
      <c r="H913" s="10" t="s">
        <v>712</v>
      </c>
      <c r="I913" s="10" t="s">
        <v>54</v>
      </c>
      <c r="J913" s="12">
        <v>12562</v>
      </c>
      <c r="K913" s="11">
        <v>118827</v>
      </c>
      <c r="L913" s="11">
        <v>11483</v>
      </c>
      <c r="M913" s="14">
        <v>12353</v>
      </c>
      <c r="N913" s="13">
        <v>128198</v>
      </c>
      <c r="O913" s="13">
        <v>2096</v>
      </c>
      <c r="P913" s="25">
        <v>1920</v>
      </c>
      <c r="Q913" s="26">
        <v>36674</v>
      </c>
      <c r="R913" s="26">
        <v>4</v>
      </c>
      <c r="S913" s="27" t="s">
        <v>25</v>
      </c>
      <c r="T913" s="28" t="s">
        <v>25</v>
      </c>
      <c r="U913" s="28" t="s">
        <v>25</v>
      </c>
      <c r="V913" s="12">
        <v>26835</v>
      </c>
      <c r="W913" s="11">
        <v>283699</v>
      </c>
      <c r="X913" s="11">
        <v>13583</v>
      </c>
    </row>
    <row r="914" spans="1:24" x14ac:dyDescent="0.35">
      <c r="A914" s="8">
        <v>2020</v>
      </c>
      <c r="B914" s="9">
        <v>13734</v>
      </c>
      <c r="C914" s="10" t="s">
        <v>1233</v>
      </c>
      <c r="D914" s="8" t="s">
        <v>709</v>
      </c>
      <c r="E914" s="10" t="s">
        <v>710</v>
      </c>
      <c r="F914" s="8" t="s">
        <v>711</v>
      </c>
      <c r="G914" s="10" t="s">
        <v>174</v>
      </c>
      <c r="H914" s="10" t="s">
        <v>714</v>
      </c>
      <c r="I914" s="10" t="s">
        <v>54</v>
      </c>
      <c r="J914" s="12">
        <v>56112</v>
      </c>
      <c r="K914" s="11">
        <v>476177</v>
      </c>
      <c r="L914" s="11">
        <v>35988</v>
      </c>
      <c r="M914" s="14">
        <v>15669</v>
      </c>
      <c r="N914" s="13">
        <v>145063</v>
      </c>
      <c r="O914" s="13">
        <v>3705</v>
      </c>
      <c r="P914" s="25">
        <v>2501</v>
      </c>
      <c r="Q914" s="26">
        <v>33832</v>
      </c>
      <c r="R914" s="26">
        <v>12</v>
      </c>
      <c r="S914" s="27">
        <v>0</v>
      </c>
      <c r="T914" s="28">
        <v>0</v>
      </c>
      <c r="U914" s="28">
        <v>0</v>
      </c>
      <c r="V914" s="12">
        <v>74282</v>
      </c>
      <c r="W914" s="11">
        <v>655072</v>
      </c>
      <c r="X914" s="11">
        <v>39705</v>
      </c>
    </row>
    <row r="915" spans="1:24" x14ac:dyDescent="0.35">
      <c r="A915" s="8">
        <v>2020</v>
      </c>
      <c r="B915" s="9">
        <v>13735</v>
      </c>
      <c r="C915" s="10" t="s">
        <v>1234</v>
      </c>
      <c r="D915" s="8" t="s">
        <v>709</v>
      </c>
      <c r="E915" s="10" t="s">
        <v>710</v>
      </c>
      <c r="F915" s="8" t="s">
        <v>711</v>
      </c>
      <c r="G915" s="10" t="s">
        <v>152</v>
      </c>
      <c r="H915" s="10" t="s">
        <v>714</v>
      </c>
      <c r="I915" s="10" t="s">
        <v>566</v>
      </c>
      <c r="J915" s="12">
        <v>46329</v>
      </c>
      <c r="K915" s="11">
        <v>442516</v>
      </c>
      <c r="L915" s="11">
        <v>27423</v>
      </c>
      <c r="M915" s="14">
        <v>46372</v>
      </c>
      <c r="N915" s="13">
        <v>428065</v>
      </c>
      <c r="O915" s="13">
        <v>5703</v>
      </c>
      <c r="P915" s="25">
        <v>11443</v>
      </c>
      <c r="Q915" s="26">
        <v>190494</v>
      </c>
      <c r="R915" s="26">
        <v>12</v>
      </c>
      <c r="S915" s="27">
        <v>0</v>
      </c>
      <c r="T915" s="28">
        <v>0</v>
      </c>
      <c r="U915" s="28">
        <v>0</v>
      </c>
      <c r="V915" s="12">
        <v>104144</v>
      </c>
      <c r="W915" s="11">
        <v>1061075</v>
      </c>
      <c r="X915" s="11">
        <v>33138</v>
      </c>
    </row>
    <row r="916" spans="1:24" x14ac:dyDescent="0.35">
      <c r="A916" s="8">
        <v>2020</v>
      </c>
      <c r="B916" s="9">
        <v>13739</v>
      </c>
      <c r="C916" s="10" t="s">
        <v>407</v>
      </c>
      <c r="D916" s="8" t="s">
        <v>709</v>
      </c>
      <c r="E916" s="10" t="s">
        <v>710</v>
      </c>
      <c r="F916" s="8" t="s">
        <v>711</v>
      </c>
      <c r="G916" s="10" t="s">
        <v>114</v>
      </c>
      <c r="H916" s="10" t="s">
        <v>773</v>
      </c>
      <c r="I916" s="10" t="s">
        <v>54</v>
      </c>
      <c r="J916" s="12">
        <v>11952</v>
      </c>
      <c r="K916" s="11">
        <v>121348</v>
      </c>
      <c r="L916" s="11">
        <v>6744</v>
      </c>
      <c r="M916" s="14">
        <v>14254</v>
      </c>
      <c r="N916" s="13">
        <v>217048</v>
      </c>
      <c r="O916" s="13">
        <v>967</v>
      </c>
      <c r="P916" s="25">
        <v>3008</v>
      </c>
      <c r="Q916" s="26">
        <v>24172</v>
      </c>
      <c r="R916" s="26">
        <v>692</v>
      </c>
      <c r="S916" s="27" t="s">
        <v>25</v>
      </c>
      <c r="T916" s="28" t="s">
        <v>25</v>
      </c>
      <c r="U916" s="28" t="s">
        <v>25</v>
      </c>
      <c r="V916" s="12">
        <v>29214</v>
      </c>
      <c r="W916" s="11">
        <v>362568</v>
      </c>
      <c r="X916" s="11">
        <v>8403</v>
      </c>
    </row>
    <row r="917" spans="1:24" x14ac:dyDescent="0.35">
      <c r="A917" s="8">
        <v>2020</v>
      </c>
      <c r="B917" s="9">
        <v>13750</v>
      </c>
      <c r="C917" s="10" t="s">
        <v>1235</v>
      </c>
      <c r="D917" s="8" t="s">
        <v>709</v>
      </c>
      <c r="E917" s="10" t="s">
        <v>710</v>
      </c>
      <c r="F917" s="8" t="s">
        <v>711</v>
      </c>
      <c r="G917" s="10" t="s">
        <v>98</v>
      </c>
      <c r="H917" s="10" t="s">
        <v>714</v>
      </c>
      <c r="I917" s="10" t="s">
        <v>54</v>
      </c>
      <c r="J917" s="12">
        <v>14673.1</v>
      </c>
      <c r="K917" s="11">
        <v>148451</v>
      </c>
      <c r="L917" s="11">
        <v>5350</v>
      </c>
      <c r="M917" s="14">
        <v>4881.5</v>
      </c>
      <c r="N917" s="13">
        <v>52240</v>
      </c>
      <c r="O917" s="13">
        <v>858</v>
      </c>
      <c r="P917" s="25">
        <v>8553.2000000000007</v>
      </c>
      <c r="Q917" s="26">
        <v>107459</v>
      </c>
      <c r="R917" s="26">
        <v>238</v>
      </c>
      <c r="S917" s="27">
        <v>0</v>
      </c>
      <c r="T917" s="28">
        <v>0</v>
      </c>
      <c r="U917" s="28">
        <v>0</v>
      </c>
      <c r="V917" s="12">
        <v>28107.8</v>
      </c>
      <c r="W917" s="11">
        <v>308150</v>
      </c>
      <c r="X917" s="11">
        <v>6446</v>
      </c>
    </row>
    <row r="918" spans="1:24" x14ac:dyDescent="0.35">
      <c r="A918" s="8">
        <v>2020</v>
      </c>
      <c r="B918" s="9">
        <v>13756</v>
      </c>
      <c r="C918" s="10" t="s">
        <v>408</v>
      </c>
      <c r="D918" s="8" t="s">
        <v>709</v>
      </c>
      <c r="E918" s="10" t="s">
        <v>710</v>
      </c>
      <c r="F918" s="8" t="s">
        <v>711</v>
      </c>
      <c r="G918" s="10" t="s">
        <v>257</v>
      </c>
      <c r="H918" s="10" t="s">
        <v>722</v>
      </c>
      <c r="I918" s="10" t="s">
        <v>36</v>
      </c>
      <c r="J918" s="12">
        <v>527788.30000000005</v>
      </c>
      <c r="K918" s="11">
        <v>3483963</v>
      </c>
      <c r="L918" s="11">
        <v>418871</v>
      </c>
      <c r="M918" s="14">
        <v>494069.9</v>
      </c>
      <c r="N918" s="13">
        <v>3638022</v>
      </c>
      <c r="O918" s="13">
        <v>58158</v>
      </c>
      <c r="P918" s="25">
        <v>415370.3</v>
      </c>
      <c r="Q918" s="26">
        <v>7480320</v>
      </c>
      <c r="R918" s="26">
        <v>2154</v>
      </c>
      <c r="S918" s="27">
        <v>1838.7</v>
      </c>
      <c r="T918" s="28">
        <v>18001</v>
      </c>
      <c r="U918" s="28">
        <v>1</v>
      </c>
      <c r="V918" s="12">
        <v>1439067.2</v>
      </c>
      <c r="W918" s="11">
        <v>14620306</v>
      </c>
      <c r="X918" s="11">
        <v>479184</v>
      </c>
    </row>
    <row r="919" spans="1:24" x14ac:dyDescent="0.35">
      <c r="A919" s="8">
        <v>2020</v>
      </c>
      <c r="B919" s="9">
        <v>13757</v>
      </c>
      <c r="C919" s="10" t="s">
        <v>1236</v>
      </c>
      <c r="D919" s="8" t="s">
        <v>709</v>
      </c>
      <c r="E919" s="10" t="s">
        <v>710</v>
      </c>
      <c r="F919" s="8" t="s">
        <v>711</v>
      </c>
      <c r="G919" s="10" t="s">
        <v>59</v>
      </c>
      <c r="H919" s="10" t="s">
        <v>714</v>
      </c>
      <c r="I919" s="10" t="s">
        <v>54</v>
      </c>
      <c r="J919" s="12">
        <v>3905</v>
      </c>
      <c r="K919" s="11">
        <v>35018</v>
      </c>
      <c r="L919" s="11">
        <v>3056</v>
      </c>
      <c r="M919" s="14">
        <v>23538</v>
      </c>
      <c r="N919" s="13">
        <v>259392</v>
      </c>
      <c r="O919" s="13">
        <v>4044</v>
      </c>
      <c r="P919" s="25">
        <v>5191</v>
      </c>
      <c r="Q919" s="26">
        <v>78342</v>
      </c>
      <c r="R919" s="26">
        <v>22</v>
      </c>
      <c r="S919" s="27" t="s">
        <v>25</v>
      </c>
      <c r="T919" s="28" t="s">
        <v>25</v>
      </c>
      <c r="U919" s="28" t="s">
        <v>25</v>
      </c>
      <c r="V919" s="12">
        <v>32634</v>
      </c>
      <c r="W919" s="11">
        <v>372752</v>
      </c>
      <c r="X919" s="11">
        <v>7122</v>
      </c>
    </row>
    <row r="920" spans="1:24" x14ac:dyDescent="0.35">
      <c r="A920" s="8">
        <v>2020</v>
      </c>
      <c r="B920" s="9">
        <v>13758</v>
      </c>
      <c r="C920" s="10" t="s">
        <v>1237</v>
      </c>
      <c r="D920" s="8" t="s">
        <v>709</v>
      </c>
      <c r="E920" s="10" t="s">
        <v>710</v>
      </c>
      <c r="F920" s="8" t="s">
        <v>711</v>
      </c>
      <c r="G920" s="10" t="s">
        <v>265</v>
      </c>
      <c r="H920" s="10" t="s">
        <v>714</v>
      </c>
      <c r="I920" s="10" t="s">
        <v>75</v>
      </c>
      <c r="J920" s="12">
        <v>22958</v>
      </c>
      <c r="K920" s="11">
        <v>201013</v>
      </c>
      <c r="L920" s="11">
        <v>16353</v>
      </c>
      <c r="M920" s="14">
        <v>4881</v>
      </c>
      <c r="N920" s="13">
        <v>43400</v>
      </c>
      <c r="O920" s="13">
        <v>966</v>
      </c>
      <c r="P920" s="25">
        <v>1414</v>
      </c>
      <c r="Q920" s="26">
        <v>25491</v>
      </c>
      <c r="R920" s="26">
        <v>4</v>
      </c>
      <c r="S920" s="27">
        <v>0</v>
      </c>
      <c r="T920" s="28">
        <v>0</v>
      </c>
      <c r="U920" s="28">
        <v>0</v>
      </c>
      <c r="V920" s="12">
        <v>29253</v>
      </c>
      <c r="W920" s="11">
        <v>269904</v>
      </c>
      <c r="X920" s="11">
        <v>17323</v>
      </c>
    </row>
    <row r="921" spans="1:24" x14ac:dyDescent="0.35">
      <c r="A921" s="8">
        <v>2020</v>
      </c>
      <c r="B921" s="9">
        <v>13758</v>
      </c>
      <c r="C921" s="10" t="s">
        <v>1237</v>
      </c>
      <c r="D921" s="8" t="s">
        <v>709</v>
      </c>
      <c r="E921" s="10" t="s">
        <v>710</v>
      </c>
      <c r="F921" s="8" t="s">
        <v>711</v>
      </c>
      <c r="G921" s="10" t="s">
        <v>219</v>
      </c>
      <c r="H921" s="10" t="s">
        <v>714</v>
      </c>
      <c r="I921" s="10" t="s">
        <v>75</v>
      </c>
      <c r="J921" s="12">
        <v>5628</v>
      </c>
      <c r="K921" s="11">
        <v>45456</v>
      </c>
      <c r="L921" s="11">
        <v>4363</v>
      </c>
      <c r="M921" s="14">
        <v>737</v>
      </c>
      <c r="N921" s="13">
        <v>7524</v>
      </c>
      <c r="O921" s="13">
        <v>324</v>
      </c>
      <c r="P921" s="25">
        <v>380</v>
      </c>
      <c r="Q921" s="26">
        <v>4443</v>
      </c>
      <c r="R921" s="26">
        <v>7</v>
      </c>
      <c r="S921" s="27">
        <v>0</v>
      </c>
      <c r="T921" s="28">
        <v>0</v>
      </c>
      <c r="U921" s="28">
        <v>0</v>
      </c>
      <c r="V921" s="12">
        <v>6745</v>
      </c>
      <c r="W921" s="11">
        <v>57423</v>
      </c>
      <c r="X921" s="11">
        <v>4694</v>
      </c>
    </row>
    <row r="922" spans="1:24" x14ac:dyDescent="0.35">
      <c r="A922" s="8">
        <v>2020</v>
      </c>
      <c r="B922" s="9">
        <v>13758</v>
      </c>
      <c r="C922" s="10" t="s">
        <v>1237</v>
      </c>
      <c r="D922" s="8" t="s">
        <v>709</v>
      </c>
      <c r="E922" s="10" t="s">
        <v>710</v>
      </c>
      <c r="F922" s="8" t="s">
        <v>711</v>
      </c>
      <c r="G922" s="10" t="s">
        <v>74</v>
      </c>
      <c r="H922" s="10" t="s">
        <v>714</v>
      </c>
      <c r="I922" s="10" t="s">
        <v>75</v>
      </c>
      <c r="J922" s="12">
        <v>15</v>
      </c>
      <c r="K922" s="11">
        <v>123</v>
      </c>
      <c r="L922" s="11">
        <v>14</v>
      </c>
      <c r="M922" s="14">
        <v>0</v>
      </c>
      <c r="N922" s="13">
        <v>0</v>
      </c>
      <c r="O922" s="13">
        <v>0</v>
      </c>
      <c r="P922" s="25">
        <v>0</v>
      </c>
      <c r="Q922" s="26">
        <v>0</v>
      </c>
      <c r="R922" s="26">
        <v>0</v>
      </c>
      <c r="S922" s="27">
        <v>0</v>
      </c>
      <c r="T922" s="28">
        <v>0</v>
      </c>
      <c r="U922" s="28">
        <v>0</v>
      </c>
      <c r="V922" s="12">
        <v>15</v>
      </c>
      <c r="W922" s="11">
        <v>123</v>
      </c>
      <c r="X922" s="11">
        <v>14</v>
      </c>
    </row>
    <row r="923" spans="1:24" x14ac:dyDescent="0.35">
      <c r="A923" s="8">
        <v>2020</v>
      </c>
      <c r="B923" s="9">
        <v>13762</v>
      </c>
      <c r="C923" s="10" t="s">
        <v>1238</v>
      </c>
      <c r="D923" s="8" t="s">
        <v>709</v>
      </c>
      <c r="E923" s="10" t="s">
        <v>710</v>
      </c>
      <c r="F923" s="8" t="s">
        <v>711</v>
      </c>
      <c r="G923" s="10" t="s">
        <v>44</v>
      </c>
      <c r="H923" s="10" t="s">
        <v>714</v>
      </c>
      <c r="I923" s="10" t="s">
        <v>45</v>
      </c>
      <c r="J923" s="12">
        <v>32341.4</v>
      </c>
      <c r="K923" s="11">
        <v>225737</v>
      </c>
      <c r="L923" s="11">
        <v>16950</v>
      </c>
      <c r="M923" s="14">
        <v>5186.6000000000004</v>
      </c>
      <c r="N923" s="13">
        <v>37879</v>
      </c>
      <c r="O923" s="13">
        <v>2522</v>
      </c>
      <c r="P923" s="25" t="s">
        <v>25</v>
      </c>
      <c r="Q923" s="26" t="s">
        <v>25</v>
      </c>
      <c r="R923" s="26" t="s">
        <v>25</v>
      </c>
      <c r="S923" s="27" t="s">
        <v>25</v>
      </c>
      <c r="T923" s="28" t="s">
        <v>25</v>
      </c>
      <c r="U923" s="28" t="s">
        <v>25</v>
      </c>
      <c r="V923" s="12">
        <v>37528</v>
      </c>
      <c r="W923" s="11">
        <v>263616</v>
      </c>
      <c r="X923" s="11">
        <v>19472</v>
      </c>
    </row>
    <row r="924" spans="1:24" x14ac:dyDescent="0.35">
      <c r="A924" s="8">
        <v>2020</v>
      </c>
      <c r="B924" s="9">
        <v>13780</v>
      </c>
      <c r="C924" s="10" t="s">
        <v>409</v>
      </c>
      <c r="D924" s="8" t="s">
        <v>709</v>
      </c>
      <c r="E924" s="10" t="s">
        <v>710</v>
      </c>
      <c r="F924" s="8" t="s">
        <v>711</v>
      </c>
      <c r="G924" s="10" t="s">
        <v>70</v>
      </c>
      <c r="H924" s="10" t="s">
        <v>722</v>
      </c>
      <c r="I924" s="10" t="s">
        <v>36</v>
      </c>
      <c r="J924" s="12">
        <v>7349.4</v>
      </c>
      <c r="K924" s="11">
        <v>60105</v>
      </c>
      <c r="L924" s="11">
        <v>7597</v>
      </c>
      <c r="M924" s="14">
        <v>5218.3</v>
      </c>
      <c r="N924" s="13">
        <v>46752</v>
      </c>
      <c r="O924" s="13">
        <v>1314</v>
      </c>
      <c r="P924" s="25">
        <v>1691.9</v>
      </c>
      <c r="Q924" s="26">
        <v>25645</v>
      </c>
      <c r="R924" s="26">
        <v>2</v>
      </c>
      <c r="S924" s="27">
        <v>0</v>
      </c>
      <c r="T924" s="28">
        <v>0</v>
      </c>
      <c r="U924" s="28">
        <v>0</v>
      </c>
      <c r="V924" s="12">
        <v>14259.6</v>
      </c>
      <c r="W924" s="11">
        <v>132502</v>
      </c>
      <c r="X924" s="11">
        <v>8913</v>
      </c>
    </row>
    <row r="925" spans="1:24" x14ac:dyDescent="0.35">
      <c r="A925" s="8">
        <v>2020</v>
      </c>
      <c r="B925" s="9">
        <v>13780</v>
      </c>
      <c r="C925" s="10" t="s">
        <v>409</v>
      </c>
      <c r="D925" s="8" t="s">
        <v>709</v>
      </c>
      <c r="E925" s="10" t="s">
        <v>710</v>
      </c>
      <c r="F925" s="8" t="s">
        <v>711</v>
      </c>
      <c r="G925" s="10" t="s">
        <v>66</v>
      </c>
      <c r="H925" s="10" t="s">
        <v>722</v>
      </c>
      <c r="I925" s="10" t="s">
        <v>36</v>
      </c>
      <c r="J925" s="12">
        <v>254631.1</v>
      </c>
      <c r="K925" s="11">
        <v>1909289</v>
      </c>
      <c r="L925" s="11">
        <v>213577</v>
      </c>
      <c r="M925" s="14">
        <v>270936.3</v>
      </c>
      <c r="N925" s="13">
        <v>2681928</v>
      </c>
      <c r="O925" s="13">
        <v>40496</v>
      </c>
      <c r="P925" s="25">
        <v>142288.20000000001</v>
      </c>
      <c r="Q925" s="26">
        <v>1886790</v>
      </c>
      <c r="R925" s="26">
        <v>124</v>
      </c>
      <c r="S925" s="27">
        <v>0</v>
      </c>
      <c r="T925" s="28">
        <v>0</v>
      </c>
      <c r="U925" s="28">
        <v>0</v>
      </c>
      <c r="V925" s="12">
        <v>667855.6</v>
      </c>
      <c r="W925" s="11">
        <v>6478007</v>
      </c>
      <c r="X925" s="11">
        <v>254197</v>
      </c>
    </row>
    <row r="926" spans="1:24" x14ac:dyDescent="0.35">
      <c r="A926" s="8">
        <v>2020</v>
      </c>
      <c r="B926" s="9">
        <v>13781</v>
      </c>
      <c r="C926" s="10" t="s">
        <v>411</v>
      </c>
      <c r="D926" s="8" t="s">
        <v>709</v>
      </c>
      <c r="E926" s="10" t="s">
        <v>710</v>
      </c>
      <c r="F926" s="8" t="s">
        <v>711</v>
      </c>
      <c r="G926" s="10" t="s">
        <v>35</v>
      </c>
      <c r="H926" s="10" t="s">
        <v>722</v>
      </c>
      <c r="I926" s="10" t="s">
        <v>36</v>
      </c>
      <c r="J926" s="12">
        <v>1241194.8999999999</v>
      </c>
      <c r="K926" s="11">
        <v>9033597</v>
      </c>
      <c r="L926" s="11">
        <v>1171591</v>
      </c>
      <c r="M926" s="14">
        <v>1268029</v>
      </c>
      <c r="N926" s="13">
        <v>12082902</v>
      </c>
      <c r="O926" s="13">
        <v>141360</v>
      </c>
      <c r="P926" s="25">
        <v>558613.19999999995</v>
      </c>
      <c r="Q926" s="26">
        <v>7004313</v>
      </c>
      <c r="R926" s="26">
        <v>502</v>
      </c>
      <c r="S926" s="27">
        <v>1919.4</v>
      </c>
      <c r="T926" s="28">
        <v>20410</v>
      </c>
      <c r="U926" s="28">
        <v>1</v>
      </c>
      <c r="V926" s="12">
        <v>3069756.5</v>
      </c>
      <c r="W926" s="11">
        <v>28141222</v>
      </c>
      <c r="X926" s="11">
        <v>1313454</v>
      </c>
    </row>
    <row r="927" spans="1:24" x14ac:dyDescent="0.35">
      <c r="A927" s="8">
        <v>2020</v>
      </c>
      <c r="B927" s="9">
        <v>13781</v>
      </c>
      <c r="C927" s="10" t="s">
        <v>411</v>
      </c>
      <c r="D927" s="8" t="s">
        <v>709</v>
      </c>
      <c r="E927" s="10" t="s">
        <v>710</v>
      </c>
      <c r="F927" s="8" t="s">
        <v>711</v>
      </c>
      <c r="G927" s="10" t="s">
        <v>355</v>
      </c>
      <c r="H927" s="10" t="s">
        <v>722</v>
      </c>
      <c r="I927" s="10" t="s">
        <v>36</v>
      </c>
      <c r="J927" s="12">
        <v>81239.399999999994</v>
      </c>
      <c r="K927" s="11">
        <v>779212</v>
      </c>
      <c r="L927" s="11">
        <v>81287</v>
      </c>
      <c r="M927" s="14">
        <v>93724.800000000003</v>
      </c>
      <c r="N927" s="13">
        <v>1006315</v>
      </c>
      <c r="O927" s="13">
        <v>13200</v>
      </c>
      <c r="P927" s="25">
        <v>25169.599999999999</v>
      </c>
      <c r="Q927" s="26">
        <v>342142</v>
      </c>
      <c r="R927" s="26">
        <v>24</v>
      </c>
      <c r="S927" s="27">
        <v>0</v>
      </c>
      <c r="T927" s="28">
        <v>0</v>
      </c>
      <c r="U927" s="28">
        <v>0</v>
      </c>
      <c r="V927" s="12">
        <v>200133.8</v>
      </c>
      <c r="W927" s="11">
        <v>2127669</v>
      </c>
      <c r="X927" s="11">
        <v>94511</v>
      </c>
    </row>
    <row r="928" spans="1:24" x14ac:dyDescent="0.35">
      <c r="A928" s="8">
        <v>2020</v>
      </c>
      <c r="B928" s="9">
        <v>13781</v>
      </c>
      <c r="C928" s="10" t="s">
        <v>411</v>
      </c>
      <c r="D928" s="8" t="s">
        <v>709</v>
      </c>
      <c r="E928" s="10" t="s">
        <v>710</v>
      </c>
      <c r="F928" s="8" t="s">
        <v>711</v>
      </c>
      <c r="G928" s="10" t="s">
        <v>98</v>
      </c>
      <c r="H928" s="10" t="s">
        <v>722</v>
      </c>
      <c r="I928" s="10" t="s">
        <v>36</v>
      </c>
      <c r="J928" s="12">
        <v>95715.3</v>
      </c>
      <c r="K928" s="11">
        <v>802478</v>
      </c>
      <c r="L928" s="11">
        <v>84374</v>
      </c>
      <c r="M928" s="14">
        <v>92956</v>
      </c>
      <c r="N928" s="13">
        <v>972326</v>
      </c>
      <c r="O928" s="13">
        <v>12528</v>
      </c>
      <c r="P928" s="25">
        <v>28977.8</v>
      </c>
      <c r="Q928" s="26">
        <v>379186</v>
      </c>
      <c r="R928" s="26">
        <v>26</v>
      </c>
      <c r="S928" s="27">
        <v>0</v>
      </c>
      <c r="T928" s="28">
        <v>0</v>
      </c>
      <c r="U928" s="28">
        <v>0</v>
      </c>
      <c r="V928" s="12">
        <v>217649.1</v>
      </c>
      <c r="W928" s="11">
        <v>2153990</v>
      </c>
      <c r="X928" s="11">
        <v>96928</v>
      </c>
    </row>
    <row r="929" spans="1:24" x14ac:dyDescent="0.35">
      <c r="A929" s="8">
        <v>2020</v>
      </c>
      <c r="B929" s="9">
        <v>13783</v>
      </c>
      <c r="C929" s="10" t="s">
        <v>1239</v>
      </c>
      <c r="D929" s="8" t="s">
        <v>709</v>
      </c>
      <c r="E929" s="10" t="s">
        <v>710</v>
      </c>
      <c r="F929" s="8" t="s">
        <v>711</v>
      </c>
      <c r="G929" s="10" t="s">
        <v>338</v>
      </c>
      <c r="H929" s="10" t="s">
        <v>714</v>
      </c>
      <c r="I929" s="10" t="s">
        <v>36</v>
      </c>
      <c r="J929" s="12">
        <v>16133</v>
      </c>
      <c r="K929" s="11">
        <v>188994</v>
      </c>
      <c r="L929" s="11">
        <v>11551</v>
      </c>
      <c r="M929" s="14">
        <v>6594</v>
      </c>
      <c r="N929" s="13">
        <v>68488</v>
      </c>
      <c r="O929" s="13">
        <v>3199</v>
      </c>
      <c r="P929" s="25">
        <v>1430</v>
      </c>
      <c r="Q929" s="26">
        <v>9556</v>
      </c>
      <c r="R929" s="26">
        <v>2595</v>
      </c>
      <c r="S929" s="27" t="s">
        <v>25</v>
      </c>
      <c r="T929" s="28" t="s">
        <v>25</v>
      </c>
      <c r="U929" s="28" t="s">
        <v>25</v>
      </c>
      <c r="V929" s="12">
        <v>24157</v>
      </c>
      <c r="W929" s="11">
        <v>267038</v>
      </c>
      <c r="X929" s="11">
        <v>17345</v>
      </c>
    </row>
    <row r="930" spans="1:24" x14ac:dyDescent="0.35">
      <c r="A930" s="8">
        <v>2020</v>
      </c>
      <c r="B930" s="9">
        <v>13788</v>
      </c>
      <c r="C930" s="10" t="s">
        <v>413</v>
      </c>
      <c r="D930" s="8" t="s">
        <v>709</v>
      </c>
      <c r="E930" s="10" t="s">
        <v>710</v>
      </c>
      <c r="F930" s="8" t="s">
        <v>711</v>
      </c>
      <c r="G930" s="10" t="s">
        <v>116</v>
      </c>
      <c r="H930" s="10" t="s">
        <v>773</v>
      </c>
      <c r="I930" s="10" t="s">
        <v>75</v>
      </c>
      <c r="J930" s="12">
        <v>9757.5</v>
      </c>
      <c r="K930" s="11">
        <v>137949</v>
      </c>
      <c r="L930" s="11">
        <v>9586</v>
      </c>
      <c r="M930" s="14">
        <v>1699.1</v>
      </c>
      <c r="N930" s="13">
        <v>19547</v>
      </c>
      <c r="O930" s="13">
        <v>471</v>
      </c>
      <c r="P930" s="25">
        <v>42582.2</v>
      </c>
      <c r="Q930" s="26">
        <v>823553</v>
      </c>
      <c r="R930" s="26">
        <v>229</v>
      </c>
      <c r="S930" s="27" t="s">
        <v>25</v>
      </c>
      <c r="T930" s="28" t="s">
        <v>25</v>
      </c>
      <c r="U930" s="28" t="s">
        <v>25</v>
      </c>
      <c r="V930" s="12">
        <v>54038.8</v>
      </c>
      <c r="W930" s="11">
        <v>981049</v>
      </c>
      <c r="X930" s="11">
        <v>10286</v>
      </c>
    </row>
    <row r="931" spans="1:24" x14ac:dyDescent="0.35">
      <c r="A931" s="8">
        <v>2020</v>
      </c>
      <c r="B931" s="9">
        <v>13799</v>
      </c>
      <c r="C931" s="10" t="s">
        <v>1240</v>
      </c>
      <c r="D931" s="8" t="s">
        <v>709</v>
      </c>
      <c r="E931" s="10" t="s">
        <v>710</v>
      </c>
      <c r="F931" s="8" t="s">
        <v>711</v>
      </c>
      <c r="G931" s="10" t="s">
        <v>301</v>
      </c>
      <c r="H931" s="10" t="s">
        <v>714</v>
      </c>
      <c r="I931" s="10" t="s">
        <v>54</v>
      </c>
      <c r="J931" s="12">
        <v>16599.8</v>
      </c>
      <c r="K931" s="11">
        <v>132718</v>
      </c>
      <c r="L931" s="11">
        <v>13446</v>
      </c>
      <c r="M931" s="14">
        <v>21642.400000000001</v>
      </c>
      <c r="N931" s="13">
        <v>175545</v>
      </c>
      <c r="O931" s="13">
        <v>8807</v>
      </c>
      <c r="P931" s="25">
        <v>15878.1</v>
      </c>
      <c r="Q931" s="26">
        <v>181858</v>
      </c>
      <c r="R931" s="26">
        <v>2333</v>
      </c>
      <c r="S931" s="27" t="s">
        <v>25</v>
      </c>
      <c r="T931" s="28" t="s">
        <v>25</v>
      </c>
      <c r="U931" s="28" t="s">
        <v>25</v>
      </c>
      <c r="V931" s="12">
        <v>54120.3</v>
      </c>
      <c r="W931" s="11">
        <v>490121</v>
      </c>
      <c r="X931" s="11">
        <v>24586</v>
      </c>
    </row>
    <row r="932" spans="1:24" x14ac:dyDescent="0.35">
      <c r="A932" s="8">
        <v>2020</v>
      </c>
      <c r="B932" s="9">
        <v>13807</v>
      </c>
      <c r="C932" s="10" t="s">
        <v>415</v>
      </c>
      <c r="D932" s="8" t="s">
        <v>709</v>
      </c>
      <c r="E932" s="10" t="s">
        <v>710</v>
      </c>
      <c r="F932" s="8" t="s">
        <v>711</v>
      </c>
      <c r="G932" s="10" t="s">
        <v>174</v>
      </c>
      <c r="H932" s="10" t="s">
        <v>714</v>
      </c>
      <c r="I932" s="10" t="s">
        <v>54</v>
      </c>
      <c r="J932" s="12">
        <v>14639</v>
      </c>
      <c r="K932" s="11">
        <v>105996</v>
      </c>
      <c r="L932" s="11">
        <v>9596</v>
      </c>
      <c r="M932" s="14">
        <v>11700</v>
      </c>
      <c r="N932" s="13">
        <v>103409</v>
      </c>
      <c r="O932" s="13">
        <v>2242</v>
      </c>
      <c r="P932" s="25">
        <v>6045</v>
      </c>
      <c r="Q932" s="26">
        <v>101531</v>
      </c>
      <c r="R932" s="26">
        <v>10</v>
      </c>
      <c r="S932" s="27" t="s">
        <v>25</v>
      </c>
      <c r="T932" s="28" t="s">
        <v>25</v>
      </c>
      <c r="U932" s="28" t="s">
        <v>25</v>
      </c>
      <c r="V932" s="12">
        <v>32384</v>
      </c>
      <c r="W932" s="11">
        <v>310936</v>
      </c>
      <c r="X932" s="11">
        <v>11848</v>
      </c>
    </row>
    <row r="933" spans="1:24" x14ac:dyDescent="0.35">
      <c r="A933" s="8">
        <v>2020</v>
      </c>
      <c r="B933" s="9">
        <v>13809</v>
      </c>
      <c r="C933" s="10" t="s">
        <v>1241</v>
      </c>
      <c r="D933" s="8" t="s">
        <v>709</v>
      </c>
      <c r="E933" s="10" t="s">
        <v>710</v>
      </c>
      <c r="F933" s="8" t="s">
        <v>711</v>
      </c>
      <c r="G933" s="10" t="s">
        <v>98</v>
      </c>
      <c r="H933" s="10" t="s">
        <v>722</v>
      </c>
      <c r="I933" s="10" t="s">
        <v>54</v>
      </c>
      <c r="J933" s="12">
        <v>66509</v>
      </c>
      <c r="K933" s="11">
        <v>583357</v>
      </c>
      <c r="L933" s="11">
        <v>50646</v>
      </c>
      <c r="M933" s="14">
        <v>73368</v>
      </c>
      <c r="N933" s="13">
        <v>676793</v>
      </c>
      <c r="O933" s="13">
        <v>13160</v>
      </c>
      <c r="P933" s="25">
        <v>30474</v>
      </c>
      <c r="Q933" s="26">
        <v>415340</v>
      </c>
      <c r="R933" s="26">
        <v>63</v>
      </c>
      <c r="S933" s="27" t="s">
        <v>25</v>
      </c>
      <c r="T933" s="28" t="s">
        <v>25</v>
      </c>
      <c r="U933" s="28" t="s">
        <v>25</v>
      </c>
      <c r="V933" s="12">
        <v>170351</v>
      </c>
      <c r="W933" s="11">
        <v>1675490</v>
      </c>
      <c r="X933" s="11">
        <v>63869</v>
      </c>
    </row>
    <row r="934" spans="1:24" x14ac:dyDescent="0.35">
      <c r="A934" s="8">
        <v>2020</v>
      </c>
      <c r="B934" s="9">
        <v>13815</v>
      </c>
      <c r="C934" s="10" t="s">
        <v>1242</v>
      </c>
      <c r="D934" s="8" t="s">
        <v>709</v>
      </c>
      <c r="E934" s="10" t="s">
        <v>710</v>
      </c>
      <c r="F934" s="8" t="s">
        <v>711</v>
      </c>
      <c r="G934" s="10" t="s">
        <v>35</v>
      </c>
      <c r="H934" s="10" t="s">
        <v>722</v>
      </c>
      <c r="I934" s="10" t="s">
        <v>36</v>
      </c>
      <c r="J934" s="12">
        <v>62.5</v>
      </c>
      <c r="K934" s="11">
        <v>441</v>
      </c>
      <c r="L934" s="11">
        <v>73</v>
      </c>
      <c r="M934" s="14">
        <v>22.3</v>
      </c>
      <c r="N934" s="13">
        <v>152</v>
      </c>
      <c r="O934" s="13">
        <v>29</v>
      </c>
      <c r="P934" s="25" t="s">
        <v>25</v>
      </c>
      <c r="Q934" s="26" t="s">
        <v>25</v>
      </c>
      <c r="R934" s="26" t="s">
        <v>25</v>
      </c>
      <c r="S934" s="27" t="s">
        <v>25</v>
      </c>
      <c r="T934" s="28" t="s">
        <v>25</v>
      </c>
      <c r="U934" s="28" t="s">
        <v>25</v>
      </c>
      <c r="V934" s="12">
        <v>84.8</v>
      </c>
      <c r="W934" s="11">
        <v>593</v>
      </c>
      <c r="X934" s="11">
        <v>102</v>
      </c>
    </row>
    <row r="935" spans="1:24" x14ac:dyDescent="0.35">
      <c r="A935" s="8">
        <v>2020</v>
      </c>
      <c r="B935" s="9">
        <v>13815</v>
      </c>
      <c r="C935" s="10" t="s">
        <v>1242</v>
      </c>
      <c r="D935" s="8" t="s">
        <v>709</v>
      </c>
      <c r="E935" s="10" t="s">
        <v>710</v>
      </c>
      <c r="F935" s="8" t="s">
        <v>711</v>
      </c>
      <c r="G935" s="10" t="s">
        <v>66</v>
      </c>
      <c r="H935" s="10" t="s">
        <v>722</v>
      </c>
      <c r="I935" s="10" t="s">
        <v>36</v>
      </c>
      <c r="J935" s="12">
        <v>11866.9</v>
      </c>
      <c r="K935" s="11">
        <v>87005</v>
      </c>
      <c r="L935" s="11">
        <v>11961</v>
      </c>
      <c r="M935" s="14">
        <v>5665.8</v>
      </c>
      <c r="N935" s="13">
        <v>48860</v>
      </c>
      <c r="O935" s="13">
        <v>1716</v>
      </c>
      <c r="P935" s="25">
        <v>3294</v>
      </c>
      <c r="Q935" s="26">
        <v>37375</v>
      </c>
      <c r="R935" s="26">
        <v>23</v>
      </c>
      <c r="S935" s="27" t="s">
        <v>25</v>
      </c>
      <c r="T935" s="28" t="s">
        <v>25</v>
      </c>
      <c r="U935" s="28" t="s">
        <v>25</v>
      </c>
      <c r="V935" s="12">
        <v>20826.7</v>
      </c>
      <c r="W935" s="11">
        <v>173240</v>
      </c>
      <c r="X935" s="11">
        <v>13700</v>
      </c>
    </row>
    <row r="936" spans="1:24" x14ac:dyDescent="0.35">
      <c r="A936" s="8">
        <v>2020</v>
      </c>
      <c r="B936" s="9">
        <v>13826</v>
      </c>
      <c r="C936" s="10" t="s">
        <v>1243</v>
      </c>
      <c r="D936" s="8" t="s">
        <v>709</v>
      </c>
      <c r="E936" s="10" t="s">
        <v>710</v>
      </c>
      <c r="F936" s="8" t="s">
        <v>711</v>
      </c>
      <c r="G936" s="10" t="s">
        <v>70</v>
      </c>
      <c r="H936" s="10" t="s">
        <v>712</v>
      </c>
      <c r="I936" s="10" t="s">
        <v>36</v>
      </c>
      <c r="J936" s="12">
        <v>2134.4</v>
      </c>
      <c r="K936" s="11">
        <v>14275</v>
      </c>
      <c r="L936" s="11">
        <v>1848</v>
      </c>
      <c r="M936" s="14">
        <v>1255.7</v>
      </c>
      <c r="N936" s="13">
        <v>9012</v>
      </c>
      <c r="O936" s="13">
        <v>240</v>
      </c>
      <c r="P936" s="25">
        <v>0</v>
      </c>
      <c r="Q936" s="26">
        <v>0</v>
      </c>
      <c r="R936" s="26">
        <v>0</v>
      </c>
      <c r="S936" s="27">
        <v>0</v>
      </c>
      <c r="T936" s="28">
        <v>0</v>
      </c>
      <c r="U936" s="28">
        <v>0</v>
      </c>
      <c r="V936" s="12">
        <v>3390.1</v>
      </c>
      <c r="W936" s="11">
        <v>23287</v>
      </c>
      <c r="X936" s="11">
        <v>2088</v>
      </c>
    </row>
    <row r="937" spans="1:24" x14ac:dyDescent="0.35">
      <c r="A937" s="8">
        <v>2020</v>
      </c>
      <c r="B937" s="9">
        <v>13830</v>
      </c>
      <c r="C937" s="10" t="s">
        <v>1244</v>
      </c>
      <c r="D937" s="8" t="s">
        <v>709</v>
      </c>
      <c r="E937" s="10" t="s">
        <v>710</v>
      </c>
      <c r="F937" s="8" t="s">
        <v>711</v>
      </c>
      <c r="G937" s="10" t="s">
        <v>59</v>
      </c>
      <c r="H937" s="10" t="s">
        <v>714</v>
      </c>
      <c r="I937" s="10" t="s">
        <v>60</v>
      </c>
      <c r="J937" s="12">
        <v>31110</v>
      </c>
      <c r="K937" s="11">
        <v>235728</v>
      </c>
      <c r="L937" s="11">
        <v>15736</v>
      </c>
      <c r="M937" s="14">
        <v>6619</v>
      </c>
      <c r="N937" s="13">
        <v>57506</v>
      </c>
      <c r="O937" s="13">
        <v>1935</v>
      </c>
      <c r="P937" s="25">
        <v>18897</v>
      </c>
      <c r="Q937" s="26">
        <v>304032</v>
      </c>
      <c r="R937" s="26">
        <v>25</v>
      </c>
      <c r="S937" s="27">
        <v>0</v>
      </c>
      <c r="T937" s="28">
        <v>0</v>
      </c>
      <c r="U937" s="28">
        <v>0</v>
      </c>
      <c r="V937" s="12">
        <v>56626</v>
      </c>
      <c r="W937" s="11">
        <v>597266</v>
      </c>
      <c r="X937" s="11">
        <v>17696</v>
      </c>
    </row>
    <row r="938" spans="1:24" x14ac:dyDescent="0.35">
      <c r="A938" s="8">
        <v>2020</v>
      </c>
      <c r="B938" s="9">
        <v>13830</v>
      </c>
      <c r="C938" s="10" t="s">
        <v>1244</v>
      </c>
      <c r="D938" s="8" t="s">
        <v>739</v>
      </c>
      <c r="E938" s="10" t="s">
        <v>710</v>
      </c>
      <c r="F938" s="8" t="s">
        <v>711</v>
      </c>
      <c r="G938" s="10" t="s">
        <v>59</v>
      </c>
      <c r="H938" s="10" t="s">
        <v>714</v>
      </c>
      <c r="I938" s="10" t="s">
        <v>60</v>
      </c>
      <c r="J938" s="12">
        <v>27477</v>
      </c>
      <c r="K938" s="11">
        <v>334978</v>
      </c>
      <c r="L938" s="11">
        <v>22046</v>
      </c>
      <c r="M938" s="14">
        <v>5344</v>
      </c>
      <c r="N938" s="13">
        <v>65159</v>
      </c>
      <c r="O938" s="13">
        <v>4854</v>
      </c>
      <c r="P938" s="25">
        <v>0</v>
      </c>
      <c r="Q938" s="26">
        <v>0</v>
      </c>
      <c r="R938" s="26">
        <v>0</v>
      </c>
      <c r="S938" s="27">
        <v>0</v>
      </c>
      <c r="T938" s="28">
        <v>0</v>
      </c>
      <c r="U938" s="28">
        <v>0</v>
      </c>
      <c r="V938" s="12">
        <v>32821</v>
      </c>
      <c r="W938" s="11">
        <v>400137</v>
      </c>
      <c r="X938" s="11">
        <v>26900</v>
      </c>
    </row>
    <row r="939" spans="1:24" x14ac:dyDescent="0.35">
      <c r="A939" s="8">
        <v>2020</v>
      </c>
      <c r="B939" s="9">
        <v>13831</v>
      </c>
      <c r="C939" s="10" t="s">
        <v>1245</v>
      </c>
      <c r="D939" s="8" t="s">
        <v>709</v>
      </c>
      <c r="E939" s="10" t="s">
        <v>710</v>
      </c>
      <c r="F939" s="8" t="s">
        <v>711</v>
      </c>
      <c r="G939" s="10" t="s">
        <v>94</v>
      </c>
      <c r="H939" s="10" t="s">
        <v>712</v>
      </c>
      <c r="I939" s="10" t="s">
        <v>95</v>
      </c>
      <c r="J939" s="12">
        <v>25638</v>
      </c>
      <c r="K939" s="11">
        <v>129505</v>
      </c>
      <c r="L939" s="11">
        <v>18072</v>
      </c>
      <c r="M939" s="14">
        <v>22301.4</v>
      </c>
      <c r="N939" s="13">
        <v>135650</v>
      </c>
      <c r="O939" s="13">
        <v>2483</v>
      </c>
      <c r="P939" s="25">
        <v>3107.6</v>
      </c>
      <c r="Q939" s="26">
        <v>19945</v>
      </c>
      <c r="R939" s="26">
        <v>9</v>
      </c>
      <c r="S939" s="27" t="s">
        <v>25</v>
      </c>
      <c r="T939" s="28" t="s">
        <v>25</v>
      </c>
      <c r="U939" s="28" t="s">
        <v>25</v>
      </c>
      <c r="V939" s="12">
        <v>51047</v>
      </c>
      <c r="W939" s="11">
        <v>285100</v>
      </c>
      <c r="X939" s="11">
        <v>20564</v>
      </c>
    </row>
    <row r="940" spans="1:24" x14ac:dyDescent="0.35">
      <c r="A940" s="8">
        <v>2020</v>
      </c>
      <c r="B940" s="9">
        <v>13839</v>
      </c>
      <c r="C940" s="10" t="s">
        <v>416</v>
      </c>
      <c r="D940" s="8" t="s">
        <v>709</v>
      </c>
      <c r="E940" s="10" t="s">
        <v>710</v>
      </c>
      <c r="F940" s="8" t="s">
        <v>711</v>
      </c>
      <c r="G940" s="10" t="s">
        <v>139</v>
      </c>
      <c r="H940" s="10" t="s">
        <v>712</v>
      </c>
      <c r="I940" s="10" t="s">
        <v>95</v>
      </c>
      <c r="J940" s="12">
        <v>16269</v>
      </c>
      <c r="K940" s="11">
        <v>92647</v>
      </c>
      <c r="L940" s="11">
        <v>13964</v>
      </c>
      <c r="M940" s="14">
        <v>19595</v>
      </c>
      <c r="N940" s="13">
        <v>98131</v>
      </c>
      <c r="O940" s="13">
        <v>2175</v>
      </c>
      <c r="P940" s="25">
        <v>20584</v>
      </c>
      <c r="Q940" s="26">
        <v>124418</v>
      </c>
      <c r="R940" s="26">
        <v>45</v>
      </c>
      <c r="S940" s="27" t="s">
        <v>25</v>
      </c>
      <c r="T940" s="28" t="s">
        <v>25</v>
      </c>
      <c r="U940" s="28" t="s">
        <v>25</v>
      </c>
      <c r="V940" s="12">
        <v>56448</v>
      </c>
      <c r="W940" s="11">
        <v>315196</v>
      </c>
      <c r="X940" s="11">
        <v>16184</v>
      </c>
    </row>
    <row r="941" spans="1:24" x14ac:dyDescent="0.35">
      <c r="A941" s="8">
        <v>2020</v>
      </c>
      <c r="B941" s="9">
        <v>13933</v>
      </c>
      <c r="C941" s="10" t="s">
        <v>1246</v>
      </c>
      <c r="D941" s="8" t="s">
        <v>709</v>
      </c>
      <c r="E941" s="10" t="s">
        <v>710</v>
      </c>
      <c r="F941" s="8" t="s">
        <v>711</v>
      </c>
      <c r="G941" s="10" t="s">
        <v>567</v>
      </c>
      <c r="H941" s="10" t="s">
        <v>712</v>
      </c>
      <c r="I941" s="10" t="s">
        <v>566</v>
      </c>
      <c r="J941" s="12">
        <v>17944</v>
      </c>
      <c r="K941" s="11">
        <v>158158</v>
      </c>
      <c r="L941" s="11">
        <v>14122</v>
      </c>
      <c r="M941" s="14">
        <v>32528</v>
      </c>
      <c r="N941" s="13">
        <v>300967</v>
      </c>
      <c r="O941" s="13">
        <v>2234</v>
      </c>
      <c r="P941" s="25">
        <v>746</v>
      </c>
      <c r="Q941" s="26">
        <v>9899</v>
      </c>
      <c r="R941" s="26">
        <v>2</v>
      </c>
      <c r="S941" s="27">
        <v>0</v>
      </c>
      <c r="T941" s="28">
        <v>0</v>
      </c>
      <c r="U941" s="28">
        <v>0</v>
      </c>
      <c r="V941" s="12">
        <v>51218</v>
      </c>
      <c r="W941" s="11">
        <v>469024</v>
      </c>
      <c r="X941" s="11">
        <v>16358</v>
      </c>
    </row>
    <row r="942" spans="1:24" x14ac:dyDescent="0.35">
      <c r="A942" s="8">
        <v>2020</v>
      </c>
      <c r="B942" s="9">
        <v>13936</v>
      </c>
      <c r="C942" s="10" t="s">
        <v>417</v>
      </c>
      <c r="D942" s="8" t="s">
        <v>709</v>
      </c>
      <c r="E942" s="10" t="s">
        <v>710</v>
      </c>
      <c r="F942" s="8" t="s">
        <v>711</v>
      </c>
      <c r="G942" s="10" t="s">
        <v>66</v>
      </c>
      <c r="H942" s="10" t="s">
        <v>714</v>
      </c>
      <c r="I942" s="10" t="s">
        <v>36</v>
      </c>
      <c r="J942" s="12">
        <v>21442</v>
      </c>
      <c r="K942" s="11">
        <v>152757</v>
      </c>
      <c r="L942" s="11">
        <v>15520</v>
      </c>
      <c r="M942" s="14">
        <v>6088</v>
      </c>
      <c r="N942" s="13">
        <v>49522</v>
      </c>
      <c r="O942" s="13">
        <v>1658</v>
      </c>
      <c r="P942" s="25">
        <v>10445</v>
      </c>
      <c r="Q942" s="26">
        <v>122574</v>
      </c>
      <c r="R942" s="26">
        <v>48</v>
      </c>
      <c r="S942" s="27" t="s">
        <v>25</v>
      </c>
      <c r="T942" s="28" t="s">
        <v>25</v>
      </c>
      <c r="U942" s="28" t="s">
        <v>25</v>
      </c>
      <c r="V942" s="12">
        <v>37975</v>
      </c>
      <c r="W942" s="11">
        <v>324853</v>
      </c>
      <c r="X942" s="11">
        <v>17226</v>
      </c>
    </row>
    <row r="943" spans="1:24" x14ac:dyDescent="0.35">
      <c r="A943" s="8">
        <v>2020</v>
      </c>
      <c r="B943" s="9">
        <v>13955</v>
      </c>
      <c r="C943" s="10" t="s">
        <v>1247</v>
      </c>
      <c r="D943" s="8" t="s">
        <v>709</v>
      </c>
      <c r="E943" s="10" t="s">
        <v>710</v>
      </c>
      <c r="F943" s="8" t="s">
        <v>711</v>
      </c>
      <c r="G943" s="10" t="s">
        <v>118</v>
      </c>
      <c r="H943" s="10" t="s">
        <v>712</v>
      </c>
      <c r="I943" s="10" t="s">
        <v>231</v>
      </c>
      <c r="J943" s="12">
        <v>55939.5</v>
      </c>
      <c r="K943" s="11">
        <v>557510</v>
      </c>
      <c r="L943" s="11">
        <v>43157</v>
      </c>
      <c r="M943" s="14">
        <v>20362</v>
      </c>
      <c r="N943" s="13">
        <v>203984</v>
      </c>
      <c r="O943" s="13">
        <v>10579</v>
      </c>
      <c r="P943" s="25">
        <v>44952.2</v>
      </c>
      <c r="Q943" s="26">
        <v>544947</v>
      </c>
      <c r="R943" s="26">
        <v>930</v>
      </c>
      <c r="S943" s="27">
        <v>0</v>
      </c>
      <c r="T943" s="28">
        <v>0</v>
      </c>
      <c r="U943" s="28">
        <v>0</v>
      </c>
      <c r="V943" s="12">
        <v>121253.7</v>
      </c>
      <c r="W943" s="11">
        <v>1306441</v>
      </c>
      <c r="X943" s="11">
        <v>54666</v>
      </c>
    </row>
    <row r="944" spans="1:24" x14ac:dyDescent="0.35">
      <c r="A944" s="8">
        <v>2020</v>
      </c>
      <c r="B944" s="9">
        <v>13962</v>
      </c>
      <c r="C944" s="10" t="s">
        <v>1248</v>
      </c>
      <c r="D944" s="8" t="s">
        <v>709</v>
      </c>
      <c r="E944" s="10" t="s">
        <v>710</v>
      </c>
      <c r="F944" s="8" t="s">
        <v>711</v>
      </c>
      <c r="G944" s="10" t="s">
        <v>38</v>
      </c>
      <c r="H944" s="10" t="s">
        <v>714</v>
      </c>
      <c r="I944" s="10" t="s">
        <v>30</v>
      </c>
      <c r="J944" s="12">
        <v>19003.7</v>
      </c>
      <c r="K944" s="11">
        <v>144650</v>
      </c>
      <c r="L944" s="11">
        <v>10499</v>
      </c>
      <c r="M944" s="14">
        <v>4769.8</v>
      </c>
      <c r="N944" s="13">
        <v>33959</v>
      </c>
      <c r="O944" s="13">
        <v>2381</v>
      </c>
      <c r="P944" s="25">
        <v>5694.7</v>
      </c>
      <c r="Q944" s="26">
        <v>78769</v>
      </c>
      <c r="R944" s="26">
        <v>10</v>
      </c>
      <c r="S944" s="27" t="s">
        <v>25</v>
      </c>
      <c r="T944" s="28" t="s">
        <v>25</v>
      </c>
      <c r="U944" s="28" t="s">
        <v>25</v>
      </c>
      <c r="V944" s="12">
        <v>29468.2</v>
      </c>
      <c r="W944" s="11">
        <v>257378</v>
      </c>
      <c r="X944" s="11">
        <v>12890</v>
      </c>
    </row>
    <row r="945" spans="1:24" x14ac:dyDescent="0.35">
      <c r="A945" s="8">
        <v>2020</v>
      </c>
      <c r="B945" s="9">
        <v>13963</v>
      </c>
      <c r="C945" s="10" t="s">
        <v>1249</v>
      </c>
      <c r="D945" s="8" t="s">
        <v>709</v>
      </c>
      <c r="E945" s="10" t="s">
        <v>710</v>
      </c>
      <c r="F945" s="8" t="s">
        <v>711</v>
      </c>
      <c r="G945" s="10" t="s">
        <v>66</v>
      </c>
      <c r="H945" s="10" t="s">
        <v>712</v>
      </c>
      <c r="I945" s="10" t="s">
        <v>36</v>
      </c>
      <c r="J945" s="12">
        <v>9575.5</v>
      </c>
      <c r="K945" s="11">
        <v>78907</v>
      </c>
      <c r="L945" s="11">
        <v>8907</v>
      </c>
      <c r="M945" s="14">
        <v>11529.9</v>
      </c>
      <c r="N945" s="13">
        <v>114889</v>
      </c>
      <c r="O945" s="13">
        <v>1267</v>
      </c>
      <c r="P945" s="25">
        <v>2392.6</v>
      </c>
      <c r="Q945" s="26">
        <v>29981</v>
      </c>
      <c r="R945" s="26">
        <v>4</v>
      </c>
      <c r="S945" s="27">
        <v>0</v>
      </c>
      <c r="T945" s="28">
        <v>0</v>
      </c>
      <c r="U945" s="28">
        <v>0</v>
      </c>
      <c r="V945" s="12">
        <v>23498</v>
      </c>
      <c r="W945" s="11">
        <v>223777</v>
      </c>
      <c r="X945" s="11">
        <v>10178</v>
      </c>
    </row>
    <row r="946" spans="1:24" x14ac:dyDescent="0.35">
      <c r="A946" s="8">
        <v>2020</v>
      </c>
      <c r="B946" s="9">
        <v>13965</v>
      </c>
      <c r="C946" s="10" t="s">
        <v>1250</v>
      </c>
      <c r="D946" s="8" t="s">
        <v>709</v>
      </c>
      <c r="E946" s="10" t="s">
        <v>710</v>
      </c>
      <c r="F946" s="8" t="s">
        <v>711</v>
      </c>
      <c r="G946" s="10" t="s">
        <v>66</v>
      </c>
      <c r="H946" s="10" t="s">
        <v>712</v>
      </c>
      <c r="I946" s="10" t="s">
        <v>36</v>
      </c>
      <c r="J946" s="12">
        <v>1310.3</v>
      </c>
      <c r="K946" s="11">
        <v>9991</v>
      </c>
      <c r="L946" s="11">
        <v>1359</v>
      </c>
      <c r="M946" s="14">
        <v>1720.9</v>
      </c>
      <c r="N946" s="13">
        <v>15837</v>
      </c>
      <c r="O946" s="13">
        <v>286</v>
      </c>
      <c r="P946" s="25">
        <v>0</v>
      </c>
      <c r="Q946" s="26">
        <v>0</v>
      </c>
      <c r="R946" s="26">
        <v>0</v>
      </c>
      <c r="S946" s="27">
        <v>0</v>
      </c>
      <c r="T946" s="28">
        <v>0</v>
      </c>
      <c r="U946" s="28">
        <v>0</v>
      </c>
      <c r="V946" s="12">
        <v>3031.2</v>
      </c>
      <c r="W946" s="11">
        <v>25828</v>
      </c>
      <c r="X946" s="11">
        <v>1645</v>
      </c>
    </row>
    <row r="947" spans="1:24" x14ac:dyDescent="0.35">
      <c r="A947" s="8">
        <v>2020</v>
      </c>
      <c r="B947" s="9">
        <v>13998</v>
      </c>
      <c r="C947" s="10" t="s">
        <v>418</v>
      </c>
      <c r="D947" s="8" t="s">
        <v>709</v>
      </c>
      <c r="E947" s="10" t="s">
        <v>710</v>
      </c>
      <c r="F947" s="8" t="s">
        <v>711</v>
      </c>
      <c r="G947" s="10" t="s">
        <v>143</v>
      </c>
      <c r="H947" s="10" t="s">
        <v>722</v>
      </c>
      <c r="I947" s="10" t="s">
        <v>45</v>
      </c>
      <c r="J947" s="12">
        <v>350476.2</v>
      </c>
      <c r="K947" s="11">
        <v>3029614</v>
      </c>
      <c r="L947" s="11">
        <v>305367</v>
      </c>
      <c r="M947" s="14">
        <v>92676</v>
      </c>
      <c r="N947" s="13">
        <v>753506</v>
      </c>
      <c r="O947" s="13">
        <v>24872</v>
      </c>
      <c r="P947" s="25">
        <v>15260.3</v>
      </c>
      <c r="Q947" s="26">
        <v>180359</v>
      </c>
      <c r="R947" s="26">
        <v>211</v>
      </c>
      <c r="S947" s="27">
        <v>0</v>
      </c>
      <c r="T947" s="28">
        <v>0</v>
      </c>
      <c r="U947" s="28">
        <v>0</v>
      </c>
      <c r="V947" s="12">
        <v>458412.5</v>
      </c>
      <c r="W947" s="11">
        <v>3963479</v>
      </c>
      <c r="X947" s="11">
        <v>330450</v>
      </c>
    </row>
    <row r="948" spans="1:24" x14ac:dyDescent="0.35">
      <c r="A948" s="8">
        <v>2020</v>
      </c>
      <c r="B948" s="9">
        <v>13998</v>
      </c>
      <c r="C948" s="10" t="s">
        <v>418</v>
      </c>
      <c r="D948" s="8" t="s">
        <v>751</v>
      </c>
      <c r="E948" s="10" t="s">
        <v>752</v>
      </c>
      <c r="F948" s="8" t="s">
        <v>711</v>
      </c>
      <c r="G948" s="10" t="s">
        <v>143</v>
      </c>
      <c r="H948" s="10" t="s">
        <v>722</v>
      </c>
      <c r="I948" s="10" t="s">
        <v>45</v>
      </c>
      <c r="J948" s="12">
        <v>420701.8</v>
      </c>
      <c r="K948" s="11">
        <v>6404083</v>
      </c>
      <c r="L948" s="11">
        <v>636759</v>
      </c>
      <c r="M948" s="14">
        <v>296819.3</v>
      </c>
      <c r="N948" s="13">
        <v>5298781</v>
      </c>
      <c r="O948" s="13">
        <v>89935</v>
      </c>
      <c r="P948" s="25">
        <v>117190.9</v>
      </c>
      <c r="Q948" s="26">
        <v>6845146</v>
      </c>
      <c r="R948" s="26">
        <v>1156</v>
      </c>
      <c r="S948" s="27">
        <v>0</v>
      </c>
      <c r="T948" s="28">
        <v>0</v>
      </c>
      <c r="U948" s="28">
        <v>0</v>
      </c>
      <c r="V948" s="12">
        <v>834712</v>
      </c>
      <c r="W948" s="11">
        <v>18548010</v>
      </c>
      <c r="X948" s="11">
        <v>727850</v>
      </c>
    </row>
    <row r="949" spans="1:24" x14ac:dyDescent="0.35">
      <c r="A949" s="8">
        <v>2020</v>
      </c>
      <c r="B949" s="9">
        <v>14006</v>
      </c>
      <c r="C949" s="10" t="s">
        <v>419</v>
      </c>
      <c r="D949" s="8" t="s">
        <v>709</v>
      </c>
      <c r="E949" s="10" t="s">
        <v>710</v>
      </c>
      <c r="F949" s="8" t="s">
        <v>711</v>
      </c>
      <c r="G949" s="10" t="s">
        <v>143</v>
      </c>
      <c r="H949" s="10" t="s">
        <v>722</v>
      </c>
      <c r="I949" s="10" t="s">
        <v>45</v>
      </c>
      <c r="J949" s="12">
        <v>1155379</v>
      </c>
      <c r="K949" s="11">
        <v>9149236</v>
      </c>
      <c r="L949" s="11">
        <v>839613</v>
      </c>
      <c r="M949" s="14">
        <v>209567</v>
      </c>
      <c r="N949" s="13">
        <v>1845661</v>
      </c>
      <c r="O949" s="13">
        <v>80558</v>
      </c>
      <c r="P949" s="25">
        <v>30231</v>
      </c>
      <c r="Q949" s="26">
        <v>310092</v>
      </c>
      <c r="R949" s="26">
        <v>3598</v>
      </c>
      <c r="S949" s="27">
        <v>0</v>
      </c>
      <c r="T949" s="28">
        <v>0</v>
      </c>
      <c r="U949" s="28">
        <v>0</v>
      </c>
      <c r="V949" s="12">
        <v>1395177</v>
      </c>
      <c r="W949" s="11">
        <v>11304989</v>
      </c>
      <c r="X949" s="11">
        <v>923769</v>
      </c>
    </row>
    <row r="950" spans="1:24" x14ac:dyDescent="0.35">
      <c r="A950" s="8">
        <v>2020</v>
      </c>
      <c r="B950" s="9">
        <v>14006</v>
      </c>
      <c r="C950" s="10" t="s">
        <v>419</v>
      </c>
      <c r="D950" s="8" t="s">
        <v>751</v>
      </c>
      <c r="E950" s="10" t="s">
        <v>752</v>
      </c>
      <c r="F950" s="8" t="s">
        <v>711</v>
      </c>
      <c r="G950" s="10" t="s">
        <v>143</v>
      </c>
      <c r="H950" s="10" t="s">
        <v>722</v>
      </c>
      <c r="I950" s="10" t="s">
        <v>45</v>
      </c>
      <c r="J950" s="12">
        <v>397254</v>
      </c>
      <c r="K950" s="11">
        <v>5205440</v>
      </c>
      <c r="L950" s="11">
        <v>466939</v>
      </c>
      <c r="M950" s="14">
        <v>486974</v>
      </c>
      <c r="N950" s="13">
        <v>12200027</v>
      </c>
      <c r="O950" s="13">
        <v>104977</v>
      </c>
      <c r="P950" s="25">
        <v>240641</v>
      </c>
      <c r="Q950" s="26">
        <v>13024823</v>
      </c>
      <c r="R950" s="26">
        <v>5885</v>
      </c>
      <c r="S950" s="27">
        <v>0</v>
      </c>
      <c r="T950" s="28">
        <v>0</v>
      </c>
      <c r="U950" s="28">
        <v>0</v>
      </c>
      <c r="V950" s="12">
        <v>1124869</v>
      </c>
      <c r="W950" s="11">
        <v>30430290</v>
      </c>
      <c r="X950" s="11">
        <v>577801</v>
      </c>
    </row>
    <row r="951" spans="1:24" x14ac:dyDescent="0.35">
      <c r="A951" s="8">
        <v>2020</v>
      </c>
      <c r="B951" s="9">
        <v>14015</v>
      </c>
      <c r="C951" s="10" t="s">
        <v>1251</v>
      </c>
      <c r="D951" s="8" t="s">
        <v>709</v>
      </c>
      <c r="E951" s="10" t="s">
        <v>710</v>
      </c>
      <c r="F951" s="8" t="s">
        <v>711</v>
      </c>
      <c r="G951" s="10" t="s">
        <v>143</v>
      </c>
      <c r="H951" s="10" t="s">
        <v>722</v>
      </c>
      <c r="I951" s="10" t="s">
        <v>1252</v>
      </c>
      <c r="J951" s="12" t="s">
        <v>25</v>
      </c>
      <c r="K951" s="11" t="s">
        <v>25</v>
      </c>
      <c r="L951" s="11" t="s">
        <v>25</v>
      </c>
      <c r="M951" s="14" t="s">
        <v>25</v>
      </c>
      <c r="N951" s="13" t="s">
        <v>25</v>
      </c>
      <c r="O951" s="13" t="s">
        <v>25</v>
      </c>
      <c r="P951" s="25">
        <v>3266</v>
      </c>
      <c r="Q951" s="26">
        <v>109944</v>
      </c>
      <c r="R951" s="26">
        <v>1</v>
      </c>
      <c r="S951" s="27" t="s">
        <v>25</v>
      </c>
      <c r="T951" s="28" t="s">
        <v>25</v>
      </c>
      <c r="U951" s="28" t="s">
        <v>25</v>
      </c>
      <c r="V951" s="12">
        <v>3266</v>
      </c>
      <c r="W951" s="11">
        <v>109944</v>
      </c>
      <c r="X951" s="11">
        <v>1</v>
      </c>
    </row>
    <row r="952" spans="1:24" x14ac:dyDescent="0.35">
      <c r="A952" s="8">
        <v>2020</v>
      </c>
      <c r="B952" s="9">
        <v>14055</v>
      </c>
      <c r="C952" s="10" t="s">
        <v>1253</v>
      </c>
      <c r="D952" s="8" t="s">
        <v>709</v>
      </c>
      <c r="E952" s="10" t="s">
        <v>710</v>
      </c>
      <c r="F952" s="8" t="s">
        <v>711</v>
      </c>
      <c r="G952" s="10" t="s">
        <v>74</v>
      </c>
      <c r="H952" s="10" t="s">
        <v>773</v>
      </c>
      <c r="I952" s="10" t="s">
        <v>919</v>
      </c>
      <c r="J952" s="12">
        <v>24444.799999999999</v>
      </c>
      <c r="K952" s="11">
        <v>292912</v>
      </c>
      <c r="L952" s="11">
        <v>17485</v>
      </c>
      <c r="M952" s="14">
        <v>20909</v>
      </c>
      <c r="N952" s="13">
        <v>291644</v>
      </c>
      <c r="O952" s="13">
        <v>3923</v>
      </c>
      <c r="P952" s="25">
        <v>917.3</v>
      </c>
      <c r="Q952" s="26">
        <v>14431</v>
      </c>
      <c r="R952" s="26">
        <v>2</v>
      </c>
      <c r="S952" s="27" t="s">
        <v>25</v>
      </c>
      <c r="T952" s="28" t="s">
        <v>25</v>
      </c>
      <c r="U952" s="28" t="s">
        <v>25</v>
      </c>
      <c r="V952" s="12">
        <v>46271.1</v>
      </c>
      <c r="W952" s="11">
        <v>598987</v>
      </c>
      <c r="X952" s="11">
        <v>21410</v>
      </c>
    </row>
    <row r="953" spans="1:24" x14ac:dyDescent="0.35">
      <c r="A953" s="8">
        <v>2020</v>
      </c>
      <c r="B953" s="9">
        <v>14062</v>
      </c>
      <c r="C953" s="10" t="s">
        <v>1254</v>
      </c>
      <c r="D953" s="8" t="s">
        <v>709</v>
      </c>
      <c r="E953" s="10" t="s">
        <v>710</v>
      </c>
      <c r="F953" s="8" t="s">
        <v>711</v>
      </c>
      <c r="G953" s="10" t="s">
        <v>174</v>
      </c>
      <c r="H953" s="10" t="s">
        <v>714</v>
      </c>
      <c r="I953" s="10" t="s">
        <v>54</v>
      </c>
      <c r="J953" s="12">
        <v>93083</v>
      </c>
      <c r="K953" s="11">
        <v>807368</v>
      </c>
      <c r="L953" s="11">
        <v>53327</v>
      </c>
      <c r="M953" s="14">
        <v>29399</v>
      </c>
      <c r="N953" s="13">
        <v>263155</v>
      </c>
      <c r="O953" s="13">
        <v>5099</v>
      </c>
      <c r="P953" s="25">
        <v>7848</v>
      </c>
      <c r="Q953" s="26">
        <v>170390</v>
      </c>
      <c r="R953" s="26">
        <v>52</v>
      </c>
      <c r="S953" s="27" t="s">
        <v>25</v>
      </c>
      <c r="T953" s="28" t="s">
        <v>25</v>
      </c>
      <c r="U953" s="28" t="s">
        <v>25</v>
      </c>
      <c r="V953" s="12">
        <v>130330</v>
      </c>
      <c r="W953" s="11">
        <v>1240913</v>
      </c>
      <c r="X953" s="11">
        <v>58478</v>
      </c>
    </row>
    <row r="954" spans="1:24" x14ac:dyDescent="0.35">
      <c r="A954" s="8">
        <v>2020</v>
      </c>
      <c r="B954" s="9">
        <v>14063</v>
      </c>
      <c r="C954" s="10" t="s">
        <v>420</v>
      </c>
      <c r="D954" s="8" t="s">
        <v>709</v>
      </c>
      <c r="E954" s="10" t="s">
        <v>710</v>
      </c>
      <c r="F954" s="8" t="s">
        <v>711</v>
      </c>
      <c r="G954" s="10" t="s">
        <v>51</v>
      </c>
      <c r="H954" s="10" t="s">
        <v>722</v>
      </c>
      <c r="I954" s="10" t="s">
        <v>54</v>
      </c>
      <c r="J954" s="12">
        <v>59439.1</v>
      </c>
      <c r="K954" s="11">
        <v>713946</v>
      </c>
      <c r="L954" s="11">
        <v>56820</v>
      </c>
      <c r="M954" s="14">
        <v>52983.8</v>
      </c>
      <c r="N954" s="13">
        <v>740117</v>
      </c>
      <c r="O954" s="13">
        <v>10996</v>
      </c>
      <c r="P954" s="25">
        <v>49806.7</v>
      </c>
      <c r="Q954" s="26">
        <v>988763</v>
      </c>
      <c r="R954" s="26">
        <v>409</v>
      </c>
      <c r="S954" s="27">
        <v>0</v>
      </c>
      <c r="T954" s="28">
        <v>0</v>
      </c>
      <c r="U954" s="28">
        <v>0</v>
      </c>
      <c r="V954" s="12">
        <v>162229.6</v>
      </c>
      <c r="W954" s="11">
        <v>2442826</v>
      </c>
      <c r="X954" s="11">
        <v>68225</v>
      </c>
    </row>
    <row r="955" spans="1:24" x14ac:dyDescent="0.35">
      <c r="A955" s="8">
        <v>2020</v>
      </c>
      <c r="B955" s="9">
        <v>14063</v>
      </c>
      <c r="C955" s="10" t="s">
        <v>420</v>
      </c>
      <c r="D955" s="8" t="s">
        <v>709</v>
      </c>
      <c r="E955" s="10" t="s">
        <v>710</v>
      </c>
      <c r="F955" s="8" t="s">
        <v>711</v>
      </c>
      <c r="G955" s="10" t="s">
        <v>174</v>
      </c>
      <c r="H955" s="10" t="s">
        <v>722</v>
      </c>
      <c r="I955" s="10" t="s">
        <v>54</v>
      </c>
      <c r="J955" s="12">
        <v>809627.5</v>
      </c>
      <c r="K955" s="11">
        <v>8742115</v>
      </c>
      <c r="L955" s="11">
        <v>679548</v>
      </c>
      <c r="M955" s="14">
        <v>603197.69999999995</v>
      </c>
      <c r="N955" s="13">
        <v>8405475</v>
      </c>
      <c r="O955" s="13">
        <v>105868</v>
      </c>
      <c r="P955" s="25">
        <v>319752.5</v>
      </c>
      <c r="Q955" s="26">
        <v>7442630</v>
      </c>
      <c r="R955" s="26">
        <v>9372</v>
      </c>
      <c r="S955" s="27">
        <v>0</v>
      </c>
      <c r="T955" s="28">
        <v>0</v>
      </c>
      <c r="U955" s="28">
        <v>0</v>
      </c>
      <c r="V955" s="12">
        <v>1732577.7</v>
      </c>
      <c r="W955" s="11">
        <v>24590220</v>
      </c>
      <c r="X955" s="11">
        <v>794788</v>
      </c>
    </row>
    <row r="956" spans="1:24" x14ac:dyDescent="0.35">
      <c r="A956" s="8">
        <v>2020</v>
      </c>
      <c r="B956" s="9">
        <v>14078</v>
      </c>
      <c r="C956" s="10" t="s">
        <v>1255</v>
      </c>
      <c r="D956" s="8" t="s">
        <v>709</v>
      </c>
      <c r="E956" s="10" t="s">
        <v>710</v>
      </c>
      <c r="F956" s="8" t="s">
        <v>711</v>
      </c>
      <c r="G956" s="10" t="s">
        <v>152</v>
      </c>
      <c r="H956" s="10" t="s">
        <v>712</v>
      </c>
      <c r="I956" s="10" t="s">
        <v>566</v>
      </c>
      <c r="J956" s="12">
        <v>6298</v>
      </c>
      <c r="K956" s="11">
        <v>57152</v>
      </c>
      <c r="L956" s="11">
        <v>4207</v>
      </c>
      <c r="M956" s="14">
        <v>3443</v>
      </c>
      <c r="N956" s="13">
        <v>28506</v>
      </c>
      <c r="O956" s="13">
        <v>1127</v>
      </c>
      <c r="P956" s="25">
        <v>0</v>
      </c>
      <c r="Q956" s="26">
        <v>0</v>
      </c>
      <c r="R956" s="26">
        <v>0</v>
      </c>
      <c r="S956" s="27">
        <v>0</v>
      </c>
      <c r="T956" s="28">
        <v>0</v>
      </c>
      <c r="U956" s="28">
        <v>0</v>
      </c>
      <c r="V956" s="12">
        <v>9741</v>
      </c>
      <c r="W956" s="11">
        <v>85658</v>
      </c>
      <c r="X956" s="11">
        <v>5334</v>
      </c>
    </row>
    <row r="957" spans="1:24" x14ac:dyDescent="0.35">
      <c r="A957" s="8">
        <v>2020</v>
      </c>
      <c r="B957" s="9">
        <v>14109</v>
      </c>
      <c r="C957" s="10" t="s">
        <v>423</v>
      </c>
      <c r="D957" s="8" t="s">
        <v>709</v>
      </c>
      <c r="E957" s="10" t="s">
        <v>710</v>
      </c>
      <c r="F957" s="8" t="s">
        <v>711</v>
      </c>
      <c r="G957" s="10" t="s">
        <v>116</v>
      </c>
      <c r="H957" s="10" t="s">
        <v>714</v>
      </c>
      <c r="I957" s="10" t="s">
        <v>75</v>
      </c>
      <c r="J957" s="12">
        <v>29845.200000000001</v>
      </c>
      <c r="K957" s="11">
        <v>294911</v>
      </c>
      <c r="L957" s="11">
        <v>25680</v>
      </c>
      <c r="M957" s="14">
        <v>15605.9</v>
      </c>
      <c r="N957" s="13">
        <v>184635</v>
      </c>
      <c r="O957" s="13">
        <v>4422</v>
      </c>
      <c r="P957" s="25">
        <v>9737.4</v>
      </c>
      <c r="Q957" s="26">
        <v>159987</v>
      </c>
      <c r="R957" s="26">
        <v>1296</v>
      </c>
      <c r="S957" s="27" t="s">
        <v>25</v>
      </c>
      <c r="T957" s="28" t="s">
        <v>25</v>
      </c>
      <c r="U957" s="28" t="s">
        <v>25</v>
      </c>
      <c r="V957" s="12">
        <v>55188.5</v>
      </c>
      <c r="W957" s="11">
        <v>639533</v>
      </c>
      <c r="X957" s="11">
        <v>31398</v>
      </c>
    </row>
    <row r="958" spans="1:24" x14ac:dyDescent="0.35">
      <c r="A958" s="8">
        <v>2020</v>
      </c>
      <c r="B958" s="9">
        <v>14127</v>
      </c>
      <c r="C958" s="10" t="s">
        <v>424</v>
      </c>
      <c r="D958" s="8" t="s">
        <v>709</v>
      </c>
      <c r="E958" s="10" t="s">
        <v>710</v>
      </c>
      <c r="F958" s="8" t="s">
        <v>711</v>
      </c>
      <c r="G958" s="10" t="s">
        <v>114</v>
      </c>
      <c r="H958" s="10" t="s">
        <v>773</v>
      </c>
      <c r="I958" s="10" t="s">
        <v>54</v>
      </c>
      <c r="J958" s="12">
        <v>435196</v>
      </c>
      <c r="K958" s="11">
        <v>3818744</v>
      </c>
      <c r="L958" s="11">
        <v>342716</v>
      </c>
      <c r="M958" s="14">
        <v>317268</v>
      </c>
      <c r="N958" s="13">
        <v>3545254</v>
      </c>
      <c r="O958" s="13">
        <v>47461</v>
      </c>
      <c r="P958" s="25">
        <v>228014</v>
      </c>
      <c r="Q958" s="26">
        <v>3724940</v>
      </c>
      <c r="R958" s="26">
        <v>144</v>
      </c>
      <c r="S958" s="27">
        <v>0</v>
      </c>
      <c r="T958" s="28">
        <v>0</v>
      </c>
      <c r="U958" s="28">
        <v>0</v>
      </c>
      <c r="V958" s="12">
        <v>980478</v>
      </c>
      <c r="W958" s="11">
        <v>11088938</v>
      </c>
      <c r="X958" s="11">
        <v>390321</v>
      </c>
    </row>
    <row r="959" spans="1:24" x14ac:dyDescent="0.35">
      <c r="A959" s="8">
        <v>2020</v>
      </c>
      <c r="B959" s="9">
        <v>14146</v>
      </c>
      <c r="C959" s="10" t="s">
        <v>1256</v>
      </c>
      <c r="D959" s="8" t="s">
        <v>709</v>
      </c>
      <c r="E959" s="10" t="s">
        <v>710</v>
      </c>
      <c r="F959" s="8" t="s">
        <v>711</v>
      </c>
      <c r="G959" s="10" t="s">
        <v>27</v>
      </c>
      <c r="H959" s="10" t="s">
        <v>712</v>
      </c>
      <c r="I959" s="10" t="s">
        <v>30</v>
      </c>
      <c r="J959" s="12">
        <v>16163</v>
      </c>
      <c r="K959" s="11">
        <v>138656</v>
      </c>
      <c r="L959" s="11">
        <v>11365</v>
      </c>
      <c r="M959" s="14">
        <v>19961</v>
      </c>
      <c r="N959" s="13">
        <v>194418</v>
      </c>
      <c r="O959" s="13">
        <v>2163</v>
      </c>
      <c r="P959" s="25">
        <v>7928</v>
      </c>
      <c r="Q959" s="26">
        <v>95544</v>
      </c>
      <c r="R959" s="26">
        <v>20</v>
      </c>
      <c r="S959" s="27" t="s">
        <v>25</v>
      </c>
      <c r="T959" s="28" t="s">
        <v>25</v>
      </c>
      <c r="U959" s="28" t="s">
        <v>25</v>
      </c>
      <c r="V959" s="12">
        <v>44052</v>
      </c>
      <c r="W959" s="11">
        <v>428618</v>
      </c>
      <c r="X959" s="11">
        <v>13548</v>
      </c>
    </row>
    <row r="960" spans="1:24" x14ac:dyDescent="0.35">
      <c r="A960" s="8">
        <v>2020</v>
      </c>
      <c r="B960" s="9">
        <v>14154</v>
      </c>
      <c r="C960" s="10" t="s">
        <v>425</v>
      </c>
      <c r="D960" s="8" t="s">
        <v>709</v>
      </c>
      <c r="E960" s="10" t="s">
        <v>710</v>
      </c>
      <c r="F960" s="8" t="s">
        <v>711</v>
      </c>
      <c r="G960" s="10" t="s">
        <v>122</v>
      </c>
      <c r="H960" s="10" t="s">
        <v>722</v>
      </c>
      <c r="I960" s="10" t="s">
        <v>123</v>
      </c>
      <c r="J960" s="12">
        <v>205090.6</v>
      </c>
      <c r="K960" s="11">
        <v>1099432</v>
      </c>
      <c r="L960" s="11">
        <v>142401</v>
      </c>
      <c r="M960" s="14">
        <v>80878.5</v>
      </c>
      <c r="N960" s="13">
        <v>590858</v>
      </c>
      <c r="O960" s="13">
        <v>18170</v>
      </c>
      <c r="P960" s="25">
        <v>2275.9</v>
      </c>
      <c r="Q960" s="26">
        <v>52674</v>
      </c>
      <c r="R960" s="26">
        <v>43</v>
      </c>
      <c r="S960" s="27">
        <v>0</v>
      </c>
      <c r="T960" s="28">
        <v>0</v>
      </c>
      <c r="U960" s="28">
        <v>0</v>
      </c>
      <c r="V960" s="12">
        <v>288245</v>
      </c>
      <c r="W960" s="11">
        <v>1742964</v>
      </c>
      <c r="X960" s="11">
        <v>160614</v>
      </c>
    </row>
    <row r="961" spans="1:24" x14ac:dyDescent="0.35">
      <c r="A961" s="8">
        <v>2020</v>
      </c>
      <c r="B961" s="9">
        <v>14154</v>
      </c>
      <c r="C961" s="10" t="s">
        <v>425</v>
      </c>
      <c r="D961" s="8" t="s">
        <v>751</v>
      </c>
      <c r="E961" s="10" t="s">
        <v>752</v>
      </c>
      <c r="F961" s="8" t="s">
        <v>711</v>
      </c>
      <c r="G961" s="10" t="s">
        <v>122</v>
      </c>
      <c r="H961" s="10" t="s">
        <v>722</v>
      </c>
      <c r="I961" s="10" t="s">
        <v>123</v>
      </c>
      <c r="J961" s="12">
        <v>69606.2</v>
      </c>
      <c r="K961" s="11">
        <v>569179</v>
      </c>
      <c r="L961" s="11">
        <v>61576</v>
      </c>
      <c r="M961" s="14">
        <v>80276.600000000006</v>
      </c>
      <c r="N961" s="13">
        <v>1232128</v>
      </c>
      <c r="O961" s="13">
        <v>14384</v>
      </c>
      <c r="P961" s="25">
        <v>10608.2</v>
      </c>
      <c r="Q961" s="26">
        <v>295919</v>
      </c>
      <c r="R961" s="26">
        <v>61</v>
      </c>
      <c r="S961" s="27">
        <v>0</v>
      </c>
      <c r="T961" s="28">
        <v>0</v>
      </c>
      <c r="U961" s="28">
        <v>0</v>
      </c>
      <c r="V961" s="12">
        <v>160491</v>
      </c>
      <c r="W961" s="11">
        <v>2097226</v>
      </c>
      <c r="X961" s="11">
        <v>76021</v>
      </c>
    </row>
    <row r="962" spans="1:24" x14ac:dyDescent="0.35">
      <c r="A962" s="8">
        <v>2020</v>
      </c>
      <c r="B962" s="9">
        <v>14164</v>
      </c>
      <c r="C962" s="10" t="s">
        <v>1257</v>
      </c>
      <c r="D962" s="8" t="s">
        <v>709</v>
      </c>
      <c r="E962" s="10" t="s">
        <v>710</v>
      </c>
      <c r="F962" s="8" t="s">
        <v>711</v>
      </c>
      <c r="G962" s="10" t="s">
        <v>24</v>
      </c>
      <c r="H962" s="10" t="s">
        <v>712</v>
      </c>
      <c r="I962" s="10" t="s">
        <v>527</v>
      </c>
      <c r="J962" s="12">
        <v>33373.599999999999</v>
      </c>
      <c r="K962" s="11">
        <v>274923</v>
      </c>
      <c r="L962" s="11">
        <v>20614</v>
      </c>
      <c r="M962" s="14">
        <v>18524.8</v>
      </c>
      <c r="N962" s="13">
        <v>163786</v>
      </c>
      <c r="O962" s="13">
        <v>3754</v>
      </c>
      <c r="P962" s="25">
        <v>27261.8</v>
      </c>
      <c r="Q962" s="26">
        <v>361702</v>
      </c>
      <c r="R962" s="26">
        <v>139</v>
      </c>
      <c r="S962" s="27" t="s">
        <v>25</v>
      </c>
      <c r="T962" s="28" t="s">
        <v>25</v>
      </c>
      <c r="U962" s="28" t="s">
        <v>25</v>
      </c>
      <c r="V962" s="12">
        <v>79160.2</v>
      </c>
      <c r="W962" s="11">
        <v>800411</v>
      </c>
      <c r="X962" s="11">
        <v>24507</v>
      </c>
    </row>
    <row r="963" spans="1:24" x14ac:dyDescent="0.35">
      <c r="A963" s="8">
        <v>2020</v>
      </c>
      <c r="B963" s="9">
        <v>14170</v>
      </c>
      <c r="C963" s="10" t="s">
        <v>1258</v>
      </c>
      <c r="D963" s="8" t="s">
        <v>709</v>
      </c>
      <c r="E963" s="10" t="s">
        <v>710</v>
      </c>
      <c r="F963" s="8" t="s">
        <v>711</v>
      </c>
      <c r="G963" s="10" t="s">
        <v>74</v>
      </c>
      <c r="H963" s="10" t="s">
        <v>714</v>
      </c>
      <c r="I963" s="10" t="s">
        <v>75</v>
      </c>
      <c r="J963" s="12">
        <v>24063</v>
      </c>
      <c r="K963" s="11">
        <v>157417</v>
      </c>
      <c r="L963" s="11">
        <v>13379</v>
      </c>
      <c r="M963" s="14">
        <v>7714</v>
      </c>
      <c r="N963" s="13">
        <v>54670</v>
      </c>
      <c r="O963" s="13">
        <v>1914</v>
      </c>
      <c r="P963" s="25" t="s">
        <v>25</v>
      </c>
      <c r="Q963" s="26" t="s">
        <v>25</v>
      </c>
      <c r="R963" s="26" t="s">
        <v>25</v>
      </c>
      <c r="S963" s="27" t="s">
        <v>25</v>
      </c>
      <c r="T963" s="28" t="s">
        <v>25</v>
      </c>
      <c r="U963" s="28" t="s">
        <v>25</v>
      </c>
      <c r="V963" s="12">
        <v>31777</v>
      </c>
      <c r="W963" s="11">
        <v>212087</v>
      </c>
      <c r="X963" s="11">
        <v>15293</v>
      </c>
    </row>
    <row r="964" spans="1:24" x14ac:dyDescent="0.35">
      <c r="A964" s="8">
        <v>2020</v>
      </c>
      <c r="B964" s="9">
        <v>14175</v>
      </c>
      <c r="C964" s="10" t="s">
        <v>426</v>
      </c>
      <c r="D964" s="8" t="s">
        <v>709</v>
      </c>
      <c r="E964" s="10" t="s">
        <v>710</v>
      </c>
      <c r="F964" s="8" t="s">
        <v>711</v>
      </c>
      <c r="G964" s="10" t="s">
        <v>24</v>
      </c>
      <c r="H964" s="10" t="s">
        <v>714</v>
      </c>
      <c r="I964" s="10" t="s">
        <v>24</v>
      </c>
      <c r="J964" s="12">
        <v>35839.800000000003</v>
      </c>
      <c r="K964" s="11">
        <v>228713</v>
      </c>
      <c r="L964" s="11">
        <v>17492</v>
      </c>
      <c r="M964" s="14">
        <v>5504.6</v>
      </c>
      <c r="N964" s="13">
        <v>41254</v>
      </c>
      <c r="O964" s="13">
        <v>527</v>
      </c>
      <c r="P964" s="25">
        <v>2017.6</v>
      </c>
      <c r="Q964" s="26">
        <v>25693</v>
      </c>
      <c r="R964" s="26">
        <v>259</v>
      </c>
      <c r="S964" s="27">
        <v>0</v>
      </c>
      <c r="T964" s="28">
        <v>0</v>
      </c>
      <c r="U964" s="28">
        <v>0</v>
      </c>
      <c r="V964" s="12">
        <v>43362</v>
      </c>
      <c r="W964" s="11">
        <v>295660</v>
      </c>
      <c r="X964" s="11">
        <v>18278</v>
      </c>
    </row>
    <row r="965" spans="1:24" x14ac:dyDescent="0.35">
      <c r="A965" s="8">
        <v>2020</v>
      </c>
      <c r="B965" s="9">
        <v>14192</v>
      </c>
      <c r="C965" s="10" t="s">
        <v>1259</v>
      </c>
      <c r="D965" s="8" t="s">
        <v>709</v>
      </c>
      <c r="E965" s="10" t="s">
        <v>710</v>
      </c>
      <c r="F965" s="8" t="s">
        <v>711</v>
      </c>
      <c r="G965" s="10" t="s">
        <v>53</v>
      </c>
      <c r="H965" s="10" t="s">
        <v>714</v>
      </c>
      <c r="I965" s="10" t="s">
        <v>85</v>
      </c>
      <c r="J965" s="12">
        <v>30863.7</v>
      </c>
      <c r="K965" s="11">
        <v>257128</v>
      </c>
      <c r="L965" s="11">
        <v>15587</v>
      </c>
      <c r="M965" s="14">
        <v>3718.3</v>
      </c>
      <c r="N965" s="13">
        <v>32494</v>
      </c>
      <c r="O965" s="13">
        <v>889</v>
      </c>
      <c r="P965" s="25" t="s">
        <v>25</v>
      </c>
      <c r="Q965" s="26" t="s">
        <v>25</v>
      </c>
      <c r="R965" s="26" t="s">
        <v>25</v>
      </c>
      <c r="S965" s="27" t="s">
        <v>25</v>
      </c>
      <c r="T965" s="28" t="s">
        <v>25</v>
      </c>
      <c r="U965" s="28" t="s">
        <v>25</v>
      </c>
      <c r="V965" s="12">
        <v>34582</v>
      </c>
      <c r="W965" s="11">
        <v>289622</v>
      </c>
      <c r="X965" s="11">
        <v>16476</v>
      </c>
    </row>
    <row r="966" spans="1:24" x14ac:dyDescent="0.35">
      <c r="A966" s="8">
        <v>2020</v>
      </c>
      <c r="B966" s="9">
        <v>14194</v>
      </c>
      <c r="C966" s="10" t="s">
        <v>1260</v>
      </c>
      <c r="D966" s="8" t="s">
        <v>709</v>
      </c>
      <c r="E966" s="10" t="s">
        <v>710</v>
      </c>
      <c r="F966" s="8" t="s">
        <v>711</v>
      </c>
      <c r="G966" s="10" t="s">
        <v>143</v>
      </c>
      <c r="H966" s="10" t="s">
        <v>712</v>
      </c>
      <c r="I966" s="10" t="s">
        <v>45</v>
      </c>
      <c r="J966" s="12">
        <v>8160</v>
      </c>
      <c r="K966" s="11">
        <v>74432</v>
      </c>
      <c r="L966" s="11">
        <v>6533</v>
      </c>
      <c r="M966" s="14">
        <v>8237</v>
      </c>
      <c r="N966" s="13">
        <v>74684</v>
      </c>
      <c r="O966" s="13">
        <v>894</v>
      </c>
      <c r="P966" s="25">
        <v>12488</v>
      </c>
      <c r="Q966" s="26">
        <v>131675</v>
      </c>
      <c r="R966" s="26">
        <v>17</v>
      </c>
      <c r="S966" s="27">
        <v>0</v>
      </c>
      <c r="T966" s="28">
        <v>0</v>
      </c>
      <c r="U966" s="28">
        <v>0</v>
      </c>
      <c r="V966" s="12">
        <v>28885</v>
      </c>
      <c r="W966" s="11">
        <v>280791</v>
      </c>
      <c r="X966" s="11">
        <v>7444</v>
      </c>
    </row>
    <row r="967" spans="1:24" x14ac:dyDescent="0.35">
      <c r="A967" s="8">
        <v>2020</v>
      </c>
      <c r="B967" s="9">
        <v>14224</v>
      </c>
      <c r="C967" s="10" t="s">
        <v>1261</v>
      </c>
      <c r="D967" s="8" t="s">
        <v>709</v>
      </c>
      <c r="E967" s="10" t="s">
        <v>710</v>
      </c>
      <c r="F967" s="8" t="s">
        <v>711</v>
      </c>
      <c r="G967" s="10" t="s">
        <v>129</v>
      </c>
      <c r="H967" s="10" t="s">
        <v>714</v>
      </c>
      <c r="I967" s="10" t="s">
        <v>477</v>
      </c>
      <c r="J967" s="12">
        <v>21436.3</v>
      </c>
      <c r="K967" s="11">
        <v>112867</v>
      </c>
      <c r="L967" s="11">
        <v>16233</v>
      </c>
      <c r="M967" s="14">
        <v>12829</v>
      </c>
      <c r="N967" s="13">
        <v>80142</v>
      </c>
      <c r="O967" s="13">
        <v>3606</v>
      </c>
      <c r="P967" s="25" t="s">
        <v>25</v>
      </c>
      <c r="Q967" s="26" t="s">
        <v>25</v>
      </c>
      <c r="R967" s="26" t="s">
        <v>25</v>
      </c>
      <c r="S967" s="27" t="s">
        <v>25</v>
      </c>
      <c r="T967" s="28" t="s">
        <v>25</v>
      </c>
      <c r="U967" s="28" t="s">
        <v>25</v>
      </c>
      <c r="V967" s="12">
        <v>34265.300000000003</v>
      </c>
      <c r="W967" s="11">
        <v>193009</v>
      </c>
      <c r="X967" s="11">
        <v>19839</v>
      </c>
    </row>
    <row r="968" spans="1:24" x14ac:dyDescent="0.35">
      <c r="A968" s="8">
        <v>2020</v>
      </c>
      <c r="B968" s="9">
        <v>14232</v>
      </c>
      <c r="C968" s="10" t="s">
        <v>427</v>
      </c>
      <c r="D968" s="8" t="s">
        <v>709</v>
      </c>
      <c r="E968" s="10" t="s">
        <v>710</v>
      </c>
      <c r="F968" s="8" t="s">
        <v>711</v>
      </c>
      <c r="G968" s="10" t="s">
        <v>35</v>
      </c>
      <c r="H968" s="10" t="s">
        <v>722</v>
      </c>
      <c r="I968" s="10" t="s">
        <v>36</v>
      </c>
      <c r="J968" s="12">
        <v>56414.7</v>
      </c>
      <c r="K968" s="11">
        <v>545911</v>
      </c>
      <c r="L968" s="11">
        <v>49403</v>
      </c>
      <c r="M968" s="14">
        <v>88868.6</v>
      </c>
      <c r="N968" s="13">
        <v>1032208</v>
      </c>
      <c r="O968" s="13">
        <v>13051</v>
      </c>
      <c r="P968" s="25">
        <v>56723.9</v>
      </c>
      <c r="Q968" s="26">
        <v>981838</v>
      </c>
      <c r="R968" s="26">
        <v>11</v>
      </c>
      <c r="S968" s="27">
        <v>0</v>
      </c>
      <c r="T968" s="28">
        <v>0</v>
      </c>
      <c r="U968" s="28">
        <v>0</v>
      </c>
      <c r="V968" s="12">
        <v>202007.2</v>
      </c>
      <c r="W968" s="11">
        <v>2559957</v>
      </c>
      <c r="X968" s="11">
        <v>62465</v>
      </c>
    </row>
    <row r="969" spans="1:24" x14ac:dyDescent="0.35">
      <c r="A969" s="8">
        <v>2020</v>
      </c>
      <c r="B969" s="9">
        <v>14232</v>
      </c>
      <c r="C969" s="10" t="s">
        <v>427</v>
      </c>
      <c r="D969" s="8" t="s">
        <v>709</v>
      </c>
      <c r="E969" s="10" t="s">
        <v>710</v>
      </c>
      <c r="F969" s="8" t="s">
        <v>711</v>
      </c>
      <c r="G969" s="10" t="s">
        <v>355</v>
      </c>
      <c r="H969" s="10" t="s">
        <v>722</v>
      </c>
      <c r="I969" s="10" t="s">
        <v>36</v>
      </c>
      <c r="J969" s="12">
        <v>58408.3</v>
      </c>
      <c r="K969" s="11">
        <v>602118</v>
      </c>
      <c r="L969" s="11">
        <v>45673</v>
      </c>
      <c r="M969" s="14">
        <v>87957.3</v>
      </c>
      <c r="N969" s="13">
        <v>1115223</v>
      </c>
      <c r="O969" s="13">
        <v>13613</v>
      </c>
      <c r="P969" s="25">
        <v>1456.7</v>
      </c>
      <c r="Q969" s="26">
        <v>20545</v>
      </c>
      <c r="R969" s="26">
        <v>3</v>
      </c>
      <c r="S969" s="27">
        <v>0</v>
      </c>
      <c r="T969" s="28">
        <v>0</v>
      </c>
      <c r="U969" s="28">
        <v>0</v>
      </c>
      <c r="V969" s="12">
        <v>147822.29999999999</v>
      </c>
      <c r="W969" s="11">
        <v>1737886</v>
      </c>
      <c r="X969" s="11">
        <v>59289</v>
      </c>
    </row>
    <row r="970" spans="1:24" x14ac:dyDescent="0.35">
      <c r="A970" s="8">
        <v>2020</v>
      </c>
      <c r="B970" s="9">
        <v>14232</v>
      </c>
      <c r="C970" s="10" t="s">
        <v>427</v>
      </c>
      <c r="D970" s="8" t="s">
        <v>709</v>
      </c>
      <c r="E970" s="10" t="s">
        <v>710</v>
      </c>
      <c r="F970" s="8" t="s">
        <v>711</v>
      </c>
      <c r="G970" s="10" t="s">
        <v>98</v>
      </c>
      <c r="H970" s="10" t="s">
        <v>722</v>
      </c>
      <c r="I970" s="10" t="s">
        <v>36</v>
      </c>
      <c r="J970" s="12">
        <v>11753.6</v>
      </c>
      <c r="K970" s="11">
        <v>118203</v>
      </c>
      <c r="L970" s="11">
        <v>8858</v>
      </c>
      <c r="M970" s="14">
        <v>24781.3</v>
      </c>
      <c r="N970" s="13">
        <v>360642</v>
      </c>
      <c r="O970" s="13">
        <v>2879</v>
      </c>
      <c r="P970" s="25">
        <v>0</v>
      </c>
      <c r="Q970" s="26">
        <v>0</v>
      </c>
      <c r="R970" s="26">
        <v>0</v>
      </c>
      <c r="S970" s="27">
        <v>0</v>
      </c>
      <c r="T970" s="28">
        <v>0</v>
      </c>
      <c r="U970" s="28">
        <v>0</v>
      </c>
      <c r="V970" s="12">
        <v>36534.9</v>
      </c>
      <c r="W970" s="11">
        <v>478845</v>
      </c>
      <c r="X970" s="11">
        <v>11737</v>
      </c>
    </row>
    <row r="971" spans="1:24" x14ac:dyDescent="0.35">
      <c r="A971" s="8">
        <v>2020</v>
      </c>
      <c r="B971" s="9">
        <v>14238</v>
      </c>
      <c r="C971" s="10" t="s">
        <v>1262</v>
      </c>
      <c r="D971" s="8" t="s">
        <v>709</v>
      </c>
      <c r="E971" s="10" t="s">
        <v>710</v>
      </c>
      <c r="F971" s="8" t="s">
        <v>711</v>
      </c>
      <c r="G971" s="10" t="s">
        <v>51</v>
      </c>
      <c r="H971" s="10" t="s">
        <v>714</v>
      </c>
      <c r="I971" s="10" t="s">
        <v>36</v>
      </c>
      <c r="J971" s="12">
        <v>12086</v>
      </c>
      <c r="K971" s="11">
        <v>94624</v>
      </c>
      <c r="L971" s="11">
        <v>8547</v>
      </c>
      <c r="M971" s="14">
        <v>3655</v>
      </c>
      <c r="N971" s="13">
        <v>32527</v>
      </c>
      <c r="O971" s="13">
        <v>843</v>
      </c>
      <c r="P971" s="25">
        <v>7877</v>
      </c>
      <c r="Q971" s="26">
        <v>85763</v>
      </c>
      <c r="R971" s="26">
        <v>18</v>
      </c>
      <c r="S971" s="27" t="s">
        <v>25</v>
      </c>
      <c r="T971" s="28" t="s">
        <v>25</v>
      </c>
      <c r="U971" s="28" t="s">
        <v>25</v>
      </c>
      <c r="V971" s="12">
        <v>23618</v>
      </c>
      <c r="W971" s="11">
        <v>212914</v>
      </c>
      <c r="X971" s="11">
        <v>9408</v>
      </c>
    </row>
    <row r="972" spans="1:24" x14ac:dyDescent="0.35">
      <c r="A972" s="8">
        <v>2020</v>
      </c>
      <c r="B972" s="9">
        <v>14245</v>
      </c>
      <c r="C972" s="10" t="s">
        <v>428</v>
      </c>
      <c r="D972" s="8" t="s">
        <v>709</v>
      </c>
      <c r="E972" s="10" t="s">
        <v>710</v>
      </c>
      <c r="F972" s="8" t="s">
        <v>711</v>
      </c>
      <c r="G972" s="10" t="s">
        <v>91</v>
      </c>
      <c r="H972" s="10" t="s">
        <v>773</v>
      </c>
      <c r="I972" s="10" t="s">
        <v>394</v>
      </c>
      <c r="J972" s="12">
        <v>21216</v>
      </c>
      <c r="K972" s="11">
        <v>204118</v>
      </c>
      <c r="L972" s="11">
        <v>13889</v>
      </c>
      <c r="M972" s="14">
        <v>10742</v>
      </c>
      <c r="N972" s="13">
        <v>111722</v>
      </c>
      <c r="O972" s="13">
        <v>2641</v>
      </c>
      <c r="P972" s="25">
        <v>6196</v>
      </c>
      <c r="Q972" s="26">
        <v>70635</v>
      </c>
      <c r="R972" s="26">
        <v>48</v>
      </c>
      <c r="S972" s="27" t="s">
        <v>25</v>
      </c>
      <c r="T972" s="28" t="s">
        <v>25</v>
      </c>
      <c r="U972" s="28" t="s">
        <v>25</v>
      </c>
      <c r="V972" s="12">
        <v>38154</v>
      </c>
      <c r="W972" s="11">
        <v>386475</v>
      </c>
      <c r="X972" s="11">
        <v>16578</v>
      </c>
    </row>
    <row r="973" spans="1:24" x14ac:dyDescent="0.35">
      <c r="A973" s="8">
        <v>2020</v>
      </c>
      <c r="B973" s="9">
        <v>14246</v>
      </c>
      <c r="C973" s="10" t="s">
        <v>429</v>
      </c>
      <c r="D973" s="8" t="s">
        <v>709</v>
      </c>
      <c r="E973" s="10" t="s">
        <v>710</v>
      </c>
      <c r="F973" s="8" t="s">
        <v>711</v>
      </c>
      <c r="G973" s="10" t="s">
        <v>35</v>
      </c>
      <c r="H973" s="10" t="s">
        <v>712</v>
      </c>
      <c r="I973" s="10" t="s">
        <v>36</v>
      </c>
      <c r="J973" s="12">
        <v>10888</v>
      </c>
      <c r="K973" s="11">
        <v>86203</v>
      </c>
      <c r="L973" s="11">
        <v>10847</v>
      </c>
      <c r="M973" s="14">
        <v>4988</v>
      </c>
      <c r="N973" s="13">
        <v>45865</v>
      </c>
      <c r="O973" s="13">
        <v>996</v>
      </c>
      <c r="P973" s="25">
        <v>22253</v>
      </c>
      <c r="Q973" s="26">
        <v>272257</v>
      </c>
      <c r="R973" s="26">
        <v>68</v>
      </c>
      <c r="S973" s="27">
        <v>0</v>
      </c>
      <c r="T973" s="28">
        <v>0</v>
      </c>
      <c r="U973" s="28">
        <v>0</v>
      </c>
      <c r="V973" s="12">
        <v>38129</v>
      </c>
      <c r="W973" s="11">
        <v>404325</v>
      </c>
      <c r="X973" s="11">
        <v>11911</v>
      </c>
    </row>
    <row r="974" spans="1:24" x14ac:dyDescent="0.35">
      <c r="A974" s="8">
        <v>2020</v>
      </c>
      <c r="B974" s="9">
        <v>14251</v>
      </c>
      <c r="C974" s="10" t="s">
        <v>1263</v>
      </c>
      <c r="D974" s="8" t="s">
        <v>709</v>
      </c>
      <c r="E974" s="10" t="s">
        <v>710</v>
      </c>
      <c r="F974" s="8" t="s">
        <v>711</v>
      </c>
      <c r="G974" s="10" t="s">
        <v>79</v>
      </c>
      <c r="H974" s="10" t="s">
        <v>714</v>
      </c>
      <c r="I974" s="10" t="s">
        <v>45</v>
      </c>
      <c r="J974" s="12">
        <v>85446</v>
      </c>
      <c r="K974" s="11">
        <v>811848</v>
      </c>
      <c r="L974" s="11">
        <v>60566</v>
      </c>
      <c r="M974" s="14">
        <v>19205</v>
      </c>
      <c r="N974" s="13">
        <v>228741</v>
      </c>
      <c r="O974" s="13">
        <v>2547</v>
      </c>
      <c r="P974" s="25">
        <v>54049</v>
      </c>
      <c r="Q974" s="26">
        <v>1267252</v>
      </c>
      <c r="R974" s="26">
        <v>28</v>
      </c>
      <c r="S974" s="27" t="s">
        <v>25</v>
      </c>
      <c r="T974" s="28" t="s">
        <v>25</v>
      </c>
      <c r="U974" s="28" t="s">
        <v>25</v>
      </c>
      <c r="V974" s="12">
        <v>158700</v>
      </c>
      <c r="W974" s="11">
        <v>2307841</v>
      </c>
      <c r="X974" s="11">
        <v>63141</v>
      </c>
    </row>
    <row r="975" spans="1:24" x14ac:dyDescent="0.35">
      <c r="A975" s="8">
        <v>2020</v>
      </c>
      <c r="B975" s="9">
        <v>14268</v>
      </c>
      <c r="C975" s="10" t="s">
        <v>1264</v>
      </c>
      <c r="D975" s="8" t="s">
        <v>709</v>
      </c>
      <c r="E975" s="10" t="s">
        <v>710</v>
      </c>
      <c r="F975" s="8" t="s">
        <v>711</v>
      </c>
      <c r="G975" s="10" t="s">
        <v>79</v>
      </c>
      <c r="H975" s="10" t="s">
        <v>712</v>
      </c>
      <c r="I975" s="10" t="s">
        <v>309</v>
      </c>
      <c r="J975" s="12">
        <v>30883</v>
      </c>
      <c r="K975" s="11">
        <v>209528</v>
      </c>
      <c r="L975" s="11">
        <v>23194</v>
      </c>
      <c r="M975" s="14">
        <v>12217</v>
      </c>
      <c r="N975" s="13">
        <v>96277</v>
      </c>
      <c r="O975" s="13">
        <v>2844</v>
      </c>
      <c r="P975" s="25">
        <v>48879</v>
      </c>
      <c r="Q975" s="26">
        <v>451737</v>
      </c>
      <c r="R975" s="26">
        <v>467</v>
      </c>
      <c r="S975" s="27" t="s">
        <v>25</v>
      </c>
      <c r="T975" s="28" t="s">
        <v>25</v>
      </c>
      <c r="U975" s="28" t="s">
        <v>25</v>
      </c>
      <c r="V975" s="12">
        <v>91979</v>
      </c>
      <c r="W975" s="11">
        <v>757542</v>
      </c>
      <c r="X975" s="11">
        <v>26505</v>
      </c>
    </row>
    <row r="976" spans="1:24" x14ac:dyDescent="0.35">
      <c r="A976" s="8">
        <v>2020</v>
      </c>
      <c r="B976" s="9">
        <v>14275</v>
      </c>
      <c r="C976" s="10" t="s">
        <v>1265</v>
      </c>
      <c r="D976" s="8" t="s">
        <v>709</v>
      </c>
      <c r="E976" s="10" t="s">
        <v>710</v>
      </c>
      <c r="F976" s="8" t="s">
        <v>711</v>
      </c>
      <c r="G976" s="10" t="s">
        <v>152</v>
      </c>
      <c r="H976" s="10" t="s">
        <v>712</v>
      </c>
      <c r="I976" s="10" t="s">
        <v>566</v>
      </c>
      <c r="J976" s="12">
        <v>8824</v>
      </c>
      <c r="K976" s="11">
        <v>82616</v>
      </c>
      <c r="L976" s="11">
        <v>7967</v>
      </c>
      <c r="M976" s="14">
        <v>12412</v>
      </c>
      <c r="N976" s="13">
        <v>120744</v>
      </c>
      <c r="O976" s="13">
        <v>1903</v>
      </c>
      <c r="P976" s="25">
        <v>0</v>
      </c>
      <c r="Q976" s="26">
        <v>0</v>
      </c>
      <c r="R976" s="26">
        <v>0</v>
      </c>
      <c r="S976" s="27">
        <v>0</v>
      </c>
      <c r="T976" s="28">
        <v>0</v>
      </c>
      <c r="U976" s="28">
        <v>0</v>
      </c>
      <c r="V976" s="12">
        <v>21236</v>
      </c>
      <c r="W976" s="11">
        <v>203360</v>
      </c>
      <c r="X976" s="11">
        <v>9870</v>
      </c>
    </row>
    <row r="977" spans="1:24" x14ac:dyDescent="0.35">
      <c r="A977" s="8">
        <v>2020</v>
      </c>
      <c r="B977" s="9">
        <v>14285</v>
      </c>
      <c r="C977" s="10" t="s">
        <v>1266</v>
      </c>
      <c r="D977" s="8" t="s">
        <v>709</v>
      </c>
      <c r="E977" s="10" t="s">
        <v>710</v>
      </c>
      <c r="F977" s="8" t="s">
        <v>711</v>
      </c>
      <c r="G977" s="10" t="s">
        <v>53</v>
      </c>
      <c r="H977" s="10" t="s">
        <v>714</v>
      </c>
      <c r="I977" s="10" t="s">
        <v>85</v>
      </c>
      <c r="J977" s="12">
        <v>52870</v>
      </c>
      <c r="K977" s="11">
        <v>509269</v>
      </c>
      <c r="L977" s="11">
        <v>32848</v>
      </c>
      <c r="M977" s="14">
        <v>14113</v>
      </c>
      <c r="N977" s="13">
        <v>148767</v>
      </c>
      <c r="O977" s="13">
        <v>7318</v>
      </c>
      <c r="P977" s="25">
        <v>1840</v>
      </c>
      <c r="Q977" s="26">
        <v>23436</v>
      </c>
      <c r="R977" s="26">
        <v>13</v>
      </c>
      <c r="S977" s="27" t="s">
        <v>25</v>
      </c>
      <c r="T977" s="28" t="s">
        <v>25</v>
      </c>
      <c r="U977" s="28" t="s">
        <v>25</v>
      </c>
      <c r="V977" s="12">
        <v>68823</v>
      </c>
      <c r="W977" s="11">
        <v>681472</v>
      </c>
      <c r="X977" s="11">
        <v>40179</v>
      </c>
    </row>
    <row r="978" spans="1:24" x14ac:dyDescent="0.35">
      <c r="A978" s="8">
        <v>2020</v>
      </c>
      <c r="B978" s="9">
        <v>14288</v>
      </c>
      <c r="C978" s="10" t="s">
        <v>430</v>
      </c>
      <c r="D978" s="8" t="s">
        <v>709</v>
      </c>
      <c r="E978" s="10" t="s">
        <v>710</v>
      </c>
      <c r="F978" s="8" t="s">
        <v>711</v>
      </c>
      <c r="G978" s="10" t="s">
        <v>53</v>
      </c>
      <c r="H978" s="10" t="s">
        <v>714</v>
      </c>
      <c r="I978" s="10" t="s">
        <v>85</v>
      </c>
      <c r="J978" s="12">
        <v>48077.7</v>
      </c>
      <c r="K978" s="11">
        <v>403950</v>
      </c>
      <c r="L978" s="11">
        <v>30812</v>
      </c>
      <c r="M978" s="14">
        <v>9567.7999999999993</v>
      </c>
      <c r="N978" s="13">
        <v>89546</v>
      </c>
      <c r="O978" s="13">
        <v>3253</v>
      </c>
      <c r="P978" s="25">
        <v>904</v>
      </c>
      <c r="Q978" s="26">
        <v>11256</v>
      </c>
      <c r="R978" s="26">
        <v>1</v>
      </c>
      <c r="S978" s="27" t="s">
        <v>25</v>
      </c>
      <c r="T978" s="28" t="s">
        <v>25</v>
      </c>
      <c r="U978" s="28" t="s">
        <v>25</v>
      </c>
      <c r="V978" s="12">
        <v>58549.5</v>
      </c>
      <c r="W978" s="11">
        <v>504752</v>
      </c>
      <c r="X978" s="11">
        <v>34066</v>
      </c>
    </row>
    <row r="979" spans="1:24" x14ac:dyDescent="0.35">
      <c r="A979" s="8">
        <v>2020</v>
      </c>
      <c r="B979" s="9">
        <v>14289</v>
      </c>
      <c r="C979" s="10" t="s">
        <v>1267</v>
      </c>
      <c r="D979" s="8" t="s">
        <v>709</v>
      </c>
      <c r="E979" s="10" t="s">
        <v>710</v>
      </c>
      <c r="F979" s="8" t="s">
        <v>711</v>
      </c>
      <c r="G979" s="10" t="s">
        <v>51</v>
      </c>
      <c r="H979" s="10" t="s">
        <v>714</v>
      </c>
      <c r="I979" s="10" t="s">
        <v>54</v>
      </c>
      <c r="J979" s="12">
        <v>85084</v>
      </c>
      <c r="K979" s="11">
        <v>799167</v>
      </c>
      <c r="L979" s="11">
        <v>63236</v>
      </c>
      <c r="M979" s="14">
        <v>30025</v>
      </c>
      <c r="N979" s="13">
        <v>308398</v>
      </c>
      <c r="O979" s="13">
        <v>4737</v>
      </c>
      <c r="P979" s="25">
        <v>9196</v>
      </c>
      <c r="Q979" s="26">
        <v>114533</v>
      </c>
      <c r="R979" s="26">
        <v>31</v>
      </c>
      <c r="S979" s="27" t="s">
        <v>25</v>
      </c>
      <c r="T979" s="28" t="s">
        <v>25</v>
      </c>
      <c r="U979" s="28" t="s">
        <v>25</v>
      </c>
      <c r="V979" s="12">
        <v>124305</v>
      </c>
      <c r="W979" s="11">
        <v>1222098</v>
      </c>
      <c r="X979" s="11">
        <v>68004</v>
      </c>
    </row>
    <row r="980" spans="1:24" x14ac:dyDescent="0.35">
      <c r="A980" s="8">
        <v>2020</v>
      </c>
      <c r="B980" s="9">
        <v>14289</v>
      </c>
      <c r="C980" s="10" t="s">
        <v>1267</v>
      </c>
      <c r="D980" s="8" t="s">
        <v>709</v>
      </c>
      <c r="E980" s="10" t="s">
        <v>710</v>
      </c>
      <c r="F980" s="8" t="s">
        <v>711</v>
      </c>
      <c r="G980" s="10" t="s">
        <v>174</v>
      </c>
      <c r="H980" s="10" t="s">
        <v>714</v>
      </c>
      <c r="I980" s="10" t="s">
        <v>54</v>
      </c>
      <c r="J980" s="12">
        <v>16256</v>
      </c>
      <c r="K980" s="11">
        <v>137058</v>
      </c>
      <c r="L980" s="11">
        <v>11282</v>
      </c>
      <c r="M980" s="14">
        <v>5030</v>
      </c>
      <c r="N980" s="13">
        <v>44403</v>
      </c>
      <c r="O980" s="13">
        <v>953</v>
      </c>
      <c r="P980" s="25">
        <v>1077</v>
      </c>
      <c r="Q980" s="26">
        <v>11360</v>
      </c>
      <c r="R980" s="26">
        <v>4</v>
      </c>
      <c r="S980" s="27" t="s">
        <v>25</v>
      </c>
      <c r="T980" s="28" t="s">
        <v>25</v>
      </c>
      <c r="U980" s="28" t="s">
        <v>25</v>
      </c>
      <c r="V980" s="12">
        <v>22363</v>
      </c>
      <c r="W980" s="11">
        <v>192821</v>
      </c>
      <c r="X980" s="11">
        <v>12239</v>
      </c>
    </row>
    <row r="981" spans="1:24" x14ac:dyDescent="0.35">
      <c r="A981" s="8">
        <v>2020</v>
      </c>
      <c r="B981" s="9">
        <v>14324</v>
      </c>
      <c r="C981" s="10" t="s">
        <v>1268</v>
      </c>
      <c r="D981" s="8" t="s">
        <v>709</v>
      </c>
      <c r="E981" s="10" t="s">
        <v>710</v>
      </c>
      <c r="F981" s="8" t="s">
        <v>711</v>
      </c>
      <c r="G981" s="10" t="s">
        <v>74</v>
      </c>
      <c r="H981" s="10" t="s">
        <v>773</v>
      </c>
      <c r="I981" s="10" t="s">
        <v>75</v>
      </c>
      <c r="J981" s="12">
        <v>15725.3</v>
      </c>
      <c r="K981" s="11">
        <v>186890</v>
      </c>
      <c r="L981" s="11">
        <v>15825</v>
      </c>
      <c r="M981" s="14">
        <v>7007.6</v>
      </c>
      <c r="N981" s="13">
        <v>82348</v>
      </c>
      <c r="O981" s="13">
        <v>2042</v>
      </c>
      <c r="P981" s="25">
        <v>1234</v>
      </c>
      <c r="Q981" s="26">
        <v>23036</v>
      </c>
      <c r="R981" s="26">
        <v>1</v>
      </c>
      <c r="S981" s="27">
        <v>0</v>
      </c>
      <c r="T981" s="28" t="s">
        <v>25</v>
      </c>
      <c r="U981" s="28" t="s">
        <v>25</v>
      </c>
      <c r="V981" s="12">
        <v>23966.9</v>
      </c>
      <c r="W981" s="11">
        <v>292274</v>
      </c>
      <c r="X981" s="11">
        <v>17868</v>
      </c>
    </row>
    <row r="982" spans="1:24" x14ac:dyDescent="0.35">
      <c r="A982" s="8">
        <v>2020</v>
      </c>
      <c r="B982" s="9">
        <v>14328</v>
      </c>
      <c r="C982" s="10" t="s">
        <v>432</v>
      </c>
      <c r="D982" s="8" t="s">
        <v>709</v>
      </c>
      <c r="E982" s="10" t="s">
        <v>710</v>
      </c>
      <c r="F982" s="8" t="s">
        <v>711</v>
      </c>
      <c r="G982" s="10" t="s">
        <v>32</v>
      </c>
      <c r="H982" s="10" t="s">
        <v>722</v>
      </c>
      <c r="I982" s="10" t="s">
        <v>33</v>
      </c>
      <c r="J982" s="12">
        <v>3522035</v>
      </c>
      <c r="K982" s="11">
        <v>14895194</v>
      </c>
      <c r="L982" s="11">
        <v>2122790</v>
      </c>
      <c r="M982" s="14">
        <v>2348449</v>
      </c>
      <c r="N982" s="13">
        <v>9286320</v>
      </c>
      <c r="O982" s="13">
        <v>249054</v>
      </c>
      <c r="P982" s="25">
        <v>2480918</v>
      </c>
      <c r="Q982" s="26">
        <v>12052437</v>
      </c>
      <c r="R982" s="26">
        <v>91487</v>
      </c>
      <c r="S982" s="27">
        <v>0</v>
      </c>
      <c r="T982" s="28">
        <v>0</v>
      </c>
      <c r="U982" s="28">
        <v>0</v>
      </c>
      <c r="V982" s="12">
        <v>8351402</v>
      </c>
      <c r="W982" s="11">
        <v>36233951</v>
      </c>
      <c r="X982" s="11">
        <v>2463331</v>
      </c>
    </row>
    <row r="983" spans="1:24" x14ac:dyDescent="0.35">
      <c r="A983" s="8">
        <v>2020</v>
      </c>
      <c r="B983" s="9">
        <v>14328</v>
      </c>
      <c r="C983" s="10" t="s">
        <v>432</v>
      </c>
      <c r="D983" s="8" t="s">
        <v>751</v>
      </c>
      <c r="E983" s="10" t="s">
        <v>752</v>
      </c>
      <c r="F983" s="8" t="s">
        <v>711</v>
      </c>
      <c r="G983" s="10" t="s">
        <v>32</v>
      </c>
      <c r="H983" s="10" t="s">
        <v>722</v>
      </c>
      <c r="I983" s="10" t="s">
        <v>33</v>
      </c>
      <c r="J983" s="12">
        <v>2350958</v>
      </c>
      <c r="K983" s="11">
        <v>14918892</v>
      </c>
      <c r="L983" s="11">
        <v>2787976</v>
      </c>
      <c r="M983" s="14">
        <v>2565364</v>
      </c>
      <c r="N983" s="13">
        <v>18639103</v>
      </c>
      <c r="O983" s="13">
        <v>338540</v>
      </c>
      <c r="P983" s="25">
        <v>672128</v>
      </c>
      <c r="Q983" s="26">
        <v>8704849</v>
      </c>
      <c r="R983" s="26">
        <v>702</v>
      </c>
      <c r="S983" s="27">
        <v>5993</v>
      </c>
      <c r="T983" s="28">
        <v>317535</v>
      </c>
      <c r="U983" s="28">
        <v>1</v>
      </c>
      <c r="V983" s="12">
        <v>5594443</v>
      </c>
      <c r="W983" s="11">
        <v>42580379</v>
      </c>
      <c r="X983" s="11">
        <v>3127219</v>
      </c>
    </row>
    <row r="984" spans="1:24" x14ac:dyDescent="0.35">
      <c r="A984" s="8">
        <v>2020</v>
      </c>
      <c r="B984" s="9">
        <v>14349</v>
      </c>
      <c r="C984" s="10" t="s">
        <v>1269</v>
      </c>
      <c r="D984" s="8" t="s">
        <v>717</v>
      </c>
      <c r="E984" s="10" t="s">
        <v>718</v>
      </c>
      <c r="F984" s="8" t="s">
        <v>711</v>
      </c>
      <c r="G984" s="10" t="s">
        <v>116</v>
      </c>
      <c r="H984" s="10" t="s">
        <v>719</v>
      </c>
      <c r="I984" s="10" t="s">
        <v>435</v>
      </c>
      <c r="J984" s="12">
        <v>0</v>
      </c>
      <c r="K984" s="11">
        <v>0</v>
      </c>
      <c r="L984" s="11">
        <v>0</v>
      </c>
      <c r="M984" s="14">
        <v>10178.4</v>
      </c>
      <c r="N984" s="13">
        <v>382869</v>
      </c>
      <c r="O984" s="13">
        <v>2</v>
      </c>
      <c r="P984" s="25">
        <v>0</v>
      </c>
      <c r="Q984" s="26">
        <v>0</v>
      </c>
      <c r="R984" s="26">
        <v>0</v>
      </c>
      <c r="S984" s="27">
        <v>0</v>
      </c>
      <c r="T984" s="28">
        <v>0</v>
      </c>
      <c r="U984" s="28">
        <v>0</v>
      </c>
      <c r="V984" s="12">
        <v>10178.4</v>
      </c>
      <c r="W984" s="11">
        <v>382869</v>
      </c>
      <c r="X984" s="11">
        <v>2</v>
      </c>
    </row>
    <row r="985" spans="1:24" x14ac:dyDescent="0.35">
      <c r="A985" s="8">
        <v>2020</v>
      </c>
      <c r="B985" s="9">
        <v>14349</v>
      </c>
      <c r="C985" s="10" t="s">
        <v>1269</v>
      </c>
      <c r="D985" s="8" t="s">
        <v>717</v>
      </c>
      <c r="E985" s="10" t="s">
        <v>718</v>
      </c>
      <c r="F985" s="8" t="s">
        <v>711</v>
      </c>
      <c r="G985" s="10" t="s">
        <v>74</v>
      </c>
      <c r="H985" s="10" t="s">
        <v>719</v>
      </c>
      <c r="I985" s="10" t="s">
        <v>481</v>
      </c>
      <c r="J985" s="12">
        <v>0</v>
      </c>
      <c r="K985" s="11">
        <v>0</v>
      </c>
      <c r="L985" s="11">
        <v>0</v>
      </c>
      <c r="M985" s="14">
        <v>980.1</v>
      </c>
      <c r="N985" s="13">
        <v>32953</v>
      </c>
      <c r="O985" s="13">
        <v>1</v>
      </c>
      <c r="P985" s="25">
        <v>0</v>
      </c>
      <c r="Q985" s="26">
        <v>0</v>
      </c>
      <c r="R985" s="26">
        <v>0</v>
      </c>
      <c r="S985" s="27">
        <v>0</v>
      </c>
      <c r="T985" s="28">
        <v>0</v>
      </c>
      <c r="U985" s="28">
        <v>0</v>
      </c>
      <c r="V985" s="12">
        <v>980.1</v>
      </c>
      <c r="W985" s="11">
        <v>32953</v>
      </c>
      <c r="X985" s="11">
        <v>1</v>
      </c>
    </row>
    <row r="986" spans="1:24" x14ac:dyDescent="0.35">
      <c r="A986" s="8">
        <v>2020</v>
      </c>
      <c r="B986" s="9">
        <v>14354</v>
      </c>
      <c r="C986" s="10" t="s">
        <v>434</v>
      </c>
      <c r="D986" s="8" t="s">
        <v>709</v>
      </c>
      <c r="E986" s="10" t="s">
        <v>710</v>
      </c>
      <c r="F986" s="8" t="s">
        <v>711</v>
      </c>
      <c r="G986" s="10" t="s">
        <v>32</v>
      </c>
      <c r="H986" s="10" t="s">
        <v>722</v>
      </c>
      <c r="I986" s="10" t="s">
        <v>435</v>
      </c>
      <c r="J986" s="12">
        <v>41131.9</v>
      </c>
      <c r="K986" s="11">
        <v>367776</v>
      </c>
      <c r="L986" s="11">
        <v>36227</v>
      </c>
      <c r="M986" s="14">
        <v>31398.7</v>
      </c>
      <c r="N986" s="13">
        <v>230523</v>
      </c>
      <c r="O986" s="13">
        <v>7509</v>
      </c>
      <c r="P986" s="25">
        <v>19243.8</v>
      </c>
      <c r="Q986" s="26">
        <v>160524</v>
      </c>
      <c r="R986" s="26">
        <v>1943</v>
      </c>
      <c r="S986" s="27">
        <v>0</v>
      </c>
      <c r="T986" s="28">
        <v>0</v>
      </c>
      <c r="U986" s="28">
        <v>0</v>
      </c>
      <c r="V986" s="12">
        <v>91774.399999999994</v>
      </c>
      <c r="W986" s="11">
        <v>758823</v>
      </c>
      <c r="X986" s="11">
        <v>45679</v>
      </c>
    </row>
    <row r="987" spans="1:24" x14ac:dyDescent="0.35">
      <c r="A987" s="8">
        <v>2020</v>
      </c>
      <c r="B987" s="9">
        <v>14354</v>
      </c>
      <c r="C987" s="10" t="s">
        <v>434</v>
      </c>
      <c r="D987" s="8" t="s">
        <v>709</v>
      </c>
      <c r="E987" s="10" t="s">
        <v>710</v>
      </c>
      <c r="F987" s="8" t="s">
        <v>711</v>
      </c>
      <c r="G987" s="10" t="s">
        <v>265</v>
      </c>
      <c r="H987" s="10" t="s">
        <v>722</v>
      </c>
      <c r="I987" s="10" t="s">
        <v>272</v>
      </c>
      <c r="J987" s="12">
        <v>77030.899999999994</v>
      </c>
      <c r="K987" s="11">
        <v>740986</v>
      </c>
      <c r="L987" s="11">
        <v>68195</v>
      </c>
      <c r="M987" s="14">
        <v>44643</v>
      </c>
      <c r="N987" s="13">
        <v>496786</v>
      </c>
      <c r="O987" s="13">
        <v>9538</v>
      </c>
      <c r="P987" s="25">
        <v>165401.4</v>
      </c>
      <c r="Q987" s="26">
        <v>2296434</v>
      </c>
      <c r="R987" s="26">
        <v>5688</v>
      </c>
      <c r="S987" s="27">
        <v>0</v>
      </c>
      <c r="T987" s="28">
        <v>0</v>
      </c>
      <c r="U987" s="28">
        <v>0</v>
      </c>
      <c r="V987" s="12">
        <v>287075.3</v>
      </c>
      <c r="W987" s="11">
        <v>3534206</v>
      </c>
      <c r="X987" s="11">
        <v>83421</v>
      </c>
    </row>
    <row r="988" spans="1:24" x14ac:dyDescent="0.35">
      <c r="A988" s="8">
        <v>2020</v>
      </c>
      <c r="B988" s="9">
        <v>14354</v>
      </c>
      <c r="C988" s="10" t="s">
        <v>434</v>
      </c>
      <c r="D988" s="8" t="s">
        <v>709</v>
      </c>
      <c r="E988" s="10" t="s">
        <v>710</v>
      </c>
      <c r="F988" s="8" t="s">
        <v>711</v>
      </c>
      <c r="G988" s="10" t="s">
        <v>116</v>
      </c>
      <c r="H988" s="10" t="s">
        <v>722</v>
      </c>
      <c r="I988" s="10" t="s">
        <v>435</v>
      </c>
      <c r="J988" s="12">
        <v>620141.9</v>
      </c>
      <c r="K988" s="11">
        <v>5759839</v>
      </c>
      <c r="L988" s="11">
        <v>524689</v>
      </c>
      <c r="M988" s="14">
        <v>483434.8</v>
      </c>
      <c r="N988" s="13">
        <v>5388670</v>
      </c>
      <c r="O988" s="13">
        <v>70093</v>
      </c>
      <c r="P988" s="25">
        <v>139033.20000000001</v>
      </c>
      <c r="Q988" s="26">
        <v>1829442</v>
      </c>
      <c r="R988" s="26">
        <v>9172</v>
      </c>
      <c r="S988" s="27">
        <v>1514.6</v>
      </c>
      <c r="T988" s="28">
        <v>15509</v>
      </c>
      <c r="U988" s="28">
        <v>1</v>
      </c>
      <c r="V988" s="12">
        <v>1244124.5</v>
      </c>
      <c r="W988" s="11">
        <v>12993460</v>
      </c>
      <c r="X988" s="11">
        <v>603955</v>
      </c>
    </row>
    <row r="989" spans="1:24" x14ac:dyDescent="0.35">
      <c r="A989" s="8">
        <v>2020</v>
      </c>
      <c r="B989" s="9">
        <v>14354</v>
      </c>
      <c r="C989" s="10" t="s">
        <v>434</v>
      </c>
      <c r="D989" s="8" t="s">
        <v>709</v>
      </c>
      <c r="E989" s="10" t="s">
        <v>710</v>
      </c>
      <c r="F989" s="8" t="s">
        <v>711</v>
      </c>
      <c r="G989" s="10" t="s">
        <v>325</v>
      </c>
      <c r="H989" s="10" t="s">
        <v>722</v>
      </c>
      <c r="I989" s="10" t="s">
        <v>272</v>
      </c>
      <c r="J989" s="12">
        <v>823432.9</v>
      </c>
      <c r="K989" s="11">
        <v>7687775</v>
      </c>
      <c r="L989" s="11">
        <v>856983</v>
      </c>
      <c r="M989" s="14">
        <v>716780.5</v>
      </c>
      <c r="N989" s="13">
        <v>8836864</v>
      </c>
      <c r="O989" s="13">
        <v>93306</v>
      </c>
      <c r="P989" s="25">
        <v>474838.4</v>
      </c>
      <c r="Q989" s="26">
        <v>8276695</v>
      </c>
      <c r="R989" s="26">
        <v>8050</v>
      </c>
      <c r="S989" s="27">
        <v>5262.8</v>
      </c>
      <c r="T989" s="28">
        <v>49213</v>
      </c>
      <c r="U989" s="28">
        <v>1</v>
      </c>
      <c r="V989" s="12">
        <v>2020314.6</v>
      </c>
      <c r="W989" s="11">
        <v>24850547</v>
      </c>
      <c r="X989" s="11">
        <v>958340</v>
      </c>
    </row>
    <row r="990" spans="1:24" x14ac:dyDescent="0.35">
      <c r="A990" s="8">
        <v>2020</v>
      </c>
      <c r="B990" s="9">
        <v>14354</v>
      </c>
      <c r="C990" s="10" t="s">
        <v>434</v>
      </c>
      <c r="D990" s="8" t="s">
        <v>709</v>
      </c>
      <c r="E990" s="10" t="s">
        <v>710</v>
      </c>
      <c r="F990" s="8" t="s">
        <v>711</v>
      </c>
      <c r="G990" s="10" t="s">
        <v>74</v>
      </c>
      <c r="H990" s="10" t="s">
        <v>722</v>
      </c>
      <c r="I990" s="10" t="s">
        <v>435</v>
      </c>
      <c r="J990" s="12">
        <v>131086.29999999999</v>
      </c>
      <c r="K990" s="11">
        <v>1578454</v>
      </c>
      <c r="L990" s="11">
        <v>111293</v>
      </c>
      <c r="M990" s="14">
        <v>122317.8</v>
      </c>
      <c r="N990" s="13">
        <v>1506681</v>
      </c>
      <c r="O990" s="13">
        <v>16737</v>
      </c>
      <c r="P990" s="25">
        <v>69306.5</v>
      </c>
      <c r="Q990" s="26">
        <v>980016</v>
      </c>
      <c r="R990" s="26">
        <v>5512</v>
      </c>
      <c r="S990" s="27">
        <v>0</v>
      </c>
      <c r="T990" s="28">
        <v>0</v>
      </c>
      <c r="U990" s="28">
        <v>0</v>
      </c>
      <c r="V990" s="12">
        <v>322710.59999999998</v>
      </c>
      <c r="W990" s="11">
        <v>4065151</v>
      </c>
      <c r="X990" s="11">
        <v>133542</v>
      </c>
    </row>
    <row r="991" spans="1:24" x14ac:dyDescent="0.35">
      <c r="A991" s="8">
        <v>2020</v>
      </c>
      <c r="B991" s="9">
        <v>14354</v>
      </c>
      <c r="C991" s="10" t="s">
        <v>434</v>
      </c>
      <c r="D991" s="8" t="s">
        <v>709</v>
      </c>
      <c r="E991" s="10" t="s">
        <v>710</v>
      </c>
      <c r="F991" s="8" t="s">
        <v>711</v>
      </c>
      <c r="G991" s="10" t="s">
        <v>136</v>
      </c>
      <c r="H991" s="10" t="s">
        <v>722</v>
      </c>
      <c r="I991" s="10" t="s">
        <v>272</v>
      </c>
      <c r="J991" s="12">
        <v>109541.5</v>
      </c>
      <c r="K991" s="11">
        <v>1015285</v>
      </c>
      <c r="L991" s="11">
        <v>115995</v>
      </c>
      <c r="M991" s="14">
        <v>117076</v>
      </c>
      <c r="N991" s="13">
        <v>1321975</v>
      </c>
      <c r="O991" s="13">
        <v>23460</v>
      </c>
      <c r="P991" s="25">
        <v>388789.7</v>
      </c>
      <c r="Q991" s="26">
        <v>6020531</v>
      </c>
      <c r="R991" s="26">
        <v>2734</v>
      </c>
      <c r="S991" s="27">
        <v>0</v>
      </c>
      <c r="T991" s="28">
        <v>0</v>
      </c>
      <c r="U991" s="28">
        <v>0</v>
      </c>
      <c r="V991" s="12">
        <v>615407.19999999995</v>
      </c>
      <c r="W991" s="11">
        <v>8357791</v>
      </c>
      <c r="X991" s="11">
        <v>142189</v>
      </c>
    </row>
    <row r="992" spans="1:24" x14ac:dyDescent="0.35">
      <c r="A992" s="8">
        <v>2020</v>
      </c>
      <c r="B992" s="9">
        <v>14354</v>
      </c>
      <c r="C992" s="10" t="s">
        <v>434</v>
      </c>
      <c r="D992" s="8" t="s">
        <v>751</v>
      </c>
      <c r="E992" s="10" t="s">
        <v>752</v>
      </c>
      <c r="F992" s="8" t="s">
        <v>711</v>
      </c>
      <c r="G992" s="10" t="s">
        <v>116</v>
      </c>
      <c r="H992" s="10" t="s">
        <v>722</v>
      </c>
      <c r="I992" s="10" t="s">
        <v>435</v>
      </c>
      <c r="J992" s="12">
        <v>0</v>
      </c>
      <c r="K992" s="11">
        <v>0</v>
      </c>
      <c r="L992" s="11">
        <v>0</v>
      </c>
      <c r="M992" s="14">
        <v>10767.8</v>
      </c>
      <c r="N992" s="13">
        <v>345941</v>
      </c>
      <c r="O992" s="13">
        <v>68</v>
      </c>
      <c r="P992" s="25">
        <v>1278.4000000000001</v>
      </c>
      <c r="Q992" s="26">
        <v>37707</v>
      </c>
      <c r="R992" s="26">
        <v>3</v>
      </c>
      <c r="S992" s="27">
        <v>0</v>
      </c>
      <c r="T992" s="28">
        <v>0</v>
      </c>
      <c r="U992" s="28">
        <v>0</v>
      </c>
      <c r="V992" s="12">
        <v>12046.2</v>
      </c>
      <c r="W992" s="11">
        <v>383648</v>
      </c>
      <c r="X992" s="11">
        <v>71</v>
      </c>
    </row>
    <row r="993" spans="1:24" x14ac:dyDescent="0.35">
      <c r="A993" s="8">
        <v>2020</v>
      </c>
      <c r="B993" s="9">
        <v>14371</v>
      </c>
      <c r="C993" s="10" t="s">
        <v>1270</v>
      </c>
      <c r="D993" s="8" t="s">
        <v>709</v>
      </c>
      <c r="E993" s="10" t="s">
        <v>710</v>
      </c>
      <c r="F993" s="8" t="s">
        <v>711</v>
      </c>
      <c r="G993" s="10" t="s">
        <v>79</v>
      </c>
      <c r="H993" s="10" t="s">
        <v>712</v>
      </c>
      <c r="I993" s="10" t="s">
        <v>566</v>
      </c>
      <c r="J993" s="12">
        <v>28874.7</v>
      </c>
      <c r="K993" s="11">
        <v>208983</v>
      </c>
      <c r="L993" s="11">
        <v>18941</v>
      </c>
      <c r="M993" s="14">
        <v>39951.1</v>
      </c>
      <c r="N993" s="13">
        <v>302431</v>
      </c>
      <c r="O993" s="13">
        <v>3705</v>
      </c>
      <c r="P993" s="25">
        <v>1630.4</v>
      </c>
      <c r="Q993" s="26">
        <v>16966</v>
      </c>
      <c r="R993" s="26">
        <v>3</v>
      </c>
      <c r="S993" s="27" t="s">
        <v>25</v>
      </c>
      <c r="T993" s="28" t="s">
        <v>25</v>
      </c>
      <c r="U993" s="28" t="s">
        <v>25</v>
      </c>
      <c r="V993" s="12">
        <v>70456.2</v>
      </c>
      <c r="W993" s="11">
        <v>528380</v>
      </c>
      <c r="X993" s="11">
        <v>22649</v>
      </c>
    </row>
    <row r="994" spans="1:24" x14ac:dyDescent="0.35">
      <c r="A994" s="8">
        <v>2020</v>
      </c>
      <c r="B994" s="9">
        <v>14381</v>
      </c>
      <c r="C994" s="10" t="s">
        <v>1271</v>
      </c>
      <c r="D994" s="8" t="s">
        <v>709</v>
      </c>
      <c r="E994" s="10" t="s">
        <v>710</v>
      </c>
      <c r="F994" s="8" t="s">
        <v>711</v>
      </c>
      <c r="G994" s="10" t="s">
        <v>143</v>
      </c>
      <c r="H994" s="10" t="s">
        <v>712</v>
      </c>
      <c r="I994" s="10" t="s">
        <v>45</v>
      </c>
      <c r="J994" s="12">
        <v>12312.9</v>
      </c>
      <c r="K994" s="11">
        <v>84532</v>
      </c>
      <c r="L994" s="11">
        <v>10630</v>
      </c>
      <c r="M994" s="14">
        <v>11358</v>
      </c>
      <c r="N994" s="13">
        <v>83388</v>
      </c>
      <c r="O994" s="13">
        <v>1888</v>
      </c>
      <c r="P994" s="25">
        <v>5435.4</v>
      </c>
      <c r="Q994" s="26">
        <v>50438</v>
      </c>
      <c r="R994" s="26">
        <v>5</v>
      </c>
      <c r="S994" s="27">
        <v>0</v>
      </c>
      <c r="T994" s="28">
        <v>0</v>
      </c>
      <c r="U994" s="28">
        <v>0</v>
      </c>
      <c r="V994" s="12">
        <v>29106.3</v>
      </c>
      <c r="W994" s="11">
        <v>218358</v>
      </c>
      <c r="X994" s="11">
        <v>12523</v>
      </c>
    </row>
    <row r="995" spans="1:24" x14ac:dyDescent="0.35">
      <c r="A995" s="8">
        <v>2020</v>
      </c>
      <c r="B995" s="9">
        <v>14398</v>
      </c>
      <c r="C995" s="10" t="s">
        <v>437</v>
      </c>
      <c r="D995" s="8" t="s">
        <v>709</v>
      </c>
      <c r="E995" s="10" t="s">
        <v>710</v>
      </c>
      <c r="F995" s="8" t="s">
        <v>711</v>
      </c>
      <c r="G995" s="10" t="s">
        <v>24</v>
      </c>
      <c r="H995" s="10" t="s">
        <v>714</v>
      </c>
      <c r="I995" s="10" t="s">
        <v>24</v>
      </c>
      <c r="J995" s="12">
        <v>109537</v>
      </c>
      <c r="K995" s="11">
        <v>935453</v>
      </c>
      <c r="L995" s="11">
        <v>64153</v>
      </c>
      <c r="M995" s="14">
        <v>50381</v>
      </c>
      <c r="N995" s="13">
        <v>450894</v>
      </c>
      <c r="O995" s="13">
        <v>11020</v>
      </c>
      <c r="P995" s="25">
        <v>8216</v>
      </c>
      <c r="Q995" s="26">
        <v>92159</v>
      </c>
      <c r="R995" s="26">
        <v>30</v>
      </c>
      <c r="S995" s="27">
        <v>0</v>
      </c>
      <c r="T995" s="28">
        <v>0</v>
      </c>
      <c r="U995" s="28">
        <v>0</v>
      </c>
      <c r="V995" s="12">
        <v>168134</v>
      </c>
      <c r="W995" s="11">
        <v>1478506</v>
      </c>
      <c r="X995" s="11">
        <v>75203</v>
      </c>
    </row>
    <row r="996" spans="1:24" x14ac:dyDescent="0.35">
      <c r="A996" s="8">
        <v>2020</v>
      </c>
      <c r="B996" s="9">
        <v>14401</v>
      </c>
      <c r="C996" s="10" t="s">
        <v>439</v>
      </c>
      <c r="D996" s="8" t="s">
        <v>709</v>
      </c>
      <c r="E996" s="10" t="s">
        <v>710</v>
      </c>
      <c r="F996" s="8" t="s">
        <v>711</v>
      </c>
      <c r="G996" s="10" t="s">
        <v>32</v>
      </c>
      <c r="H996" s="10" t="s">
        <v>712</v>
      </c>
      <c r="I996" s="10" t="s">
        <v>33</v>
      </c>
      <c r="J996" s="12">
        <v>26489</v>
      </c>
      <c r="K996" s="11">
        <v>161862</v>
      </c>
      <c r="L996" s="11">
        <v>25083</v>
      </c>
      <c r="M996" s="14">
        <v>87534</v>
      </c>
      <c r="N996" s="13">
        <v>544265</v>
      </c>
      <c r="O996" s="13">
        <v>3811</v>
      </c>
      <c r="P996" s="25">
        <v>17074</v>
      </c>
      <c r="Q996" s="26">
        <v>119342</v>
      </c>
      <c r="R996" s="26">
        <v>64</v>
      </c>
      <c r="S996" s="27">
        <v>0</v>
      </c>
      <c r="T996" s="28">
        <v>0</v>
      </c>
      <c r="U996" s="28">
        <v>0</v>
      </c>
      <c r="V996" s="12">
        <v>131097</v>
      </c>
      <c r="W996" s="11">
        <v>825469</v>
      </c>
      <c r="X996" s="11">
        <v>28958</v>
      </c>
    </row>
    <row r="997" spans="1:24" x14ac:dyDescent="0.35">
      <c r="A997" s="8">
        <v>2020</v>
      </c>
      <c r="B997" s="9">
        <v>14424</v>
      </c>
      <c r="C997" s="10" t="s">
        <v>1272</v>
      </c>
      <c r="D997" s="8" t="s">
        <v>709</v>
      </c>
      <c r="E997" s="10" t="s">
        <v>710</v>
      </c>
      <c r="F997" s="8" t="s">
        <v>711</v>
      </c>
      <c r="G997" s="10" t="s">
        <v>338</v>
      </c>
      <c r="H997" s="10" t="s">
        <v>714</v>
      </c>
      <c r="I997" s="10" t="s">
        <v>54</v>
      </c>
      <c r="J997" s="12">
        <v>11297.7</v>
      </c>
      <c r="K997" s="11">
        <v>131065</v>
      </c>
      <c r="L997" s="11">
        <v>8455</v>
      </c>
      <c r="M997" s="14">
        <v>2164.5</v>
      </c>
      <c r="N997" s="13">
        <v>24260</v>
      </c>
      <c r="O997" s="13">
        <v>881</v>
      </c>
      <c r="P997" s="25">
        <v>1736.6</v>
      </c>
      <c r="Q997" s="26">
        <v>23207</v>
      </c>
      <c r="R997" s="26">
        <v>6</v>
      </c>
      <c r="S997" s="27" t="s">
        <v>25</v>
      </c>
      <c r="T997" s="28" t="s">
        <v>25</v>
      </c>
      <c r="U997" s="28" t="s">
        <v>25</v>
      </c>
      <c r="V997" s="12">
        <v>15198.8</v>
      </c>
      <c r="W997" s="11">
        <v>178532</v>
      </c>
      <c r="X997" s="11">
        <v>9342</v>
      </c>
    </row>
    <row r="998" spans="1:24" x14ac:dyDescent="0.35">
      <c r="A998" s="8">
        <v>2020</v>
      </c>
      <c r="B998" s="9">
        <v>14424</v>
      </c>
      <c r="C998" s="10" t="s">
        <v>1272</v>
      </c>
      <c r="D998" s="8" t="s">
        <v>709</v>
      </c>
      <c r="E998" s="10" t="s">
        <v>710</v>
      </c>
      <c r="F998" s="8" t="s">
        <v>711</v>
      </c>
      <c r="G998" s="10" t="s">
        <v>59</v>
      </c>
      <c r="H998" s="10" t="s">
        <v>714</v>
      </c>
      <c r="I998" s="10" t="s">
        <v>54</v>
      </c>
      <c r="J998" s="12">
        <v>11371.2</v>
      </c>
      <c r="K998" s="11">
        <v>127760</v>
      </c>
      <c r="L998" s="11">
        <v>9091</v>
      </c>
      <c r="M998" s="14">
        <v>4733.2</v>
      </c>
      <c r="N998" s="13">
        <v>52883</v>
      </c>
      <c r="O998" s="13">
        <v>1705</v>
      </c>
      <c r="P998" s="25">
        <v>1583.6</v>
      </c>
      <c r="Q998" s="26">
        <v>19112</v>
      </c>
      <c r="R998" s="26">
        <v>10</v>
      </c>
      <c r="S998" s="27" t="s">
        <v>25</v>
      </c>
      <c r="T998" s="28" t="s">
        <v>25</v>
      </c>
      <c r="U998" s="28" t="s">
        <v>25</v>
      </c>
      <c r="V998" s="12">
        <v>17688</v>
      </c>
      <c r="W998" s="11">
        <v>199755</v>
      </c>
      <c r="X998" s="11">
        <v>10806</v>
      </c>
    </row>
    <row r="999" spans="1:24" x14ac:dyDescent="0.35">
      <c r="A999" s="8">
        <v>2020</v>
      </c>
      <c r="B999" s="9">
        <v>14446</v>
      </c>
      <c r="C999" s="10" t="s">
        <v>1273</v>
      </c>
      <c r="D999" s="8" t="s">
        <v>709</v>
      </c>
      <c r="E999" s="10" t="s">
        <v>710</v>
      </c>
      <c r="F999" s="8" t="s">
        <v>711</v>
      </c>
      <c r="G999" s="10" t="s">
        <v>51</v>
      </c>
      <c r="H999" s="10" t="s">
        <v>712</v>
      </c>
      <c r="I999" s="10" t="s">
        <v>1274</v>
      </c>
      <c r="J999" s="12">
        <v>15132</v>
      </c>
      <c r="K999" s="11">
        <v>194680</v>
      </c>
      <c r="L999" s="11">
        <v>12071</v>
      </c>
      <c r="M999" s="14">
        <v>6678</v>
      </c>
      <c r="N999" s="13">
        <v>84106</v>
      </c>
      <c r="O999" s="13">
        <v>1885</v>
      </c>
      <c r="P999" s="25">
        <v>16923</v>
      </c>
      <c r="Q999" s="26">
        <v>280557</v>
      </c>
      <c r="R999" s="26">
        <v>39</v>
      </c>
      <c r="S999" s="27" t="s">
        <v>25</v>
      </c>
      <c r="T999" s="28" t="s">
        <v>25</v>
      </c>
      <c r="U999" s="28" t="s">
        <v>25</v>
      </c>
      <c r="V999" s="12">
        <v>38733</v>
      </c>
      <c r="W999" s="11">
        <v>559343</v>
      </c>
      <c r="X999" s="11">
        <v>13995</v>
      </c>
    </row>
    <row r="1000" spans="1:24" x14ac:dyDescent="0.35">
      <c r="A1000" s="8">
        <v>2020</v>
      </c>
      <c r="B1000" s="9">
        <v>14455</v>
      </c>
      <c r="C1000" s="10" t="s">
        <v>1275</v>
      </c>
      <c r="D1000" s="8" t="s">
        <v>709</v>
      </c>
      <c r="E1000" s="10" t="s">
        <v>710</v>
      </c>
      <c r="F1000" s="8" t="s">
        <v>711</v>
      </c>
      <c r="G1000" s="10" t="s">
        <v>567</v>
      </c>
      <c r="H1000" s="10" t="s">
        <v>712</v>
      </c>
      <c r="I1000" s="10" t="s">
        <v>566</v>
      </c>
      <c r="J1000" s="12">
        <v>21709</v>
      </c>
      <c r="K1000" s="11">
        <v>209987</v>
      </c>
      <c r="L1000" s="11">
        <v>15737</v>
      </c>
      <c r="M1000" s="14">
        <v>18819</v>
      </c>
      <c r="N1000" s="13">
        <v>176352</v>
      </c>
      <c r="O1000" s="13">
        <v>6058</v>
      </c>
      <c r="P1000" s="25">
        <v>2754</v>
      </c>
      <c r="Q1000" s="26">
        <v>43990</v>
      </c>
      <c r="R1000" s="26">
        <v>5</v>
      </c>
      <c r="S1000" s="27">
        <v>0</v>
      </c>
      <c r="T1000" s="28">
        <v>0</v>
      </c>
      <c r="U1000" s="28">
        <v>0</v>
      </c>
      <c r="V1000" s="12">
        <v>43282</v>
      </c>
      <c r="W1000" s="11">
        <v>430329</v>
      </c>
      <c r="X1000" s="11">
        <v>21800</v>
      </c>
    </row>
    <row r="1001" spans="1:24" x14ac:dyDescent="0.35">
      <c r="A1001" s="8">
        <v>2020</v>
      </c>
      <c r="B1001" s="9">
        <v>14468</v>
      </c>
      <c r="C1001" s="10" t="s">
        <v>441</v>
      </c>
      <c r="D1001" s="8" t="s">
        <v>709</v>
      </c>
      <c r="E1001" s="10" t="s">
        <v>710</v>
      </c>
      <c r="F1001" s="8" t="s">
        <v>711</v>
      </c>
      <c r="G1001" s="10" t="s">
        <v>35</v>
      </c>
      <c r="H1001" s="10" t="s">
        <v>714</v>
      </c>
      <c r="I1001" s="10" t="s">
        <v>36</v>
      </c>
      <c r="J1001" s="12">
        <v>34499.699999999997</v>
      </c>
      <c r="K1001" s="11">
        <v>233577</v>
      </c>
      <c r="L1001" s="11">
        <v>21090</v>
      </c>
      <c r="M1001" s="14">
        <v>8732.5</v>
      </c>
      <c r="N1001" s="13">
        <v>73320</v>
      </c>
      <c r="O1001" s="13">
        <v>1981</v>
      </c>
      <c r="P1001" s="25">
        <v>5027.6000000000004</v>
      </c>
      <c r="Q1001" s="26">
        <v>50827</v>
      </c>
      <c r="R1001" s="26">
        <v>49</v>
      </c>
      <c r="S1001" s="27">
        <v>0</v>
      </c>
      <c r="T1001" s="28">
        <v>0</v>
      </c>
      <c r="U1001" s="28">
        <v>0</v>
      </c>
      <c r="V1001" s="12">
        <v>48259.8</v>
      </c>
      <c r="W1001" s="11">
        <v>357724</v>
      </c>
      <c r="X1001" s="11">
        <v>23120</v>
      </c>
    </row>
    <row r="1002" spans="1:24" x14ac:dyDescent="0.35">
      <c r="A1002" s="8">
        <v>2020</v>
      </c>
      <c r="B1002" s="9">
        <v>14534</v>
      </c>
      <c r="C1002" s="10" t="s">
        <v>442</v>
      </c>
      <c r="D1002" s="8" t="s">
        <v>709</v>
      </c>
      <c r="E1002" s="10" t="s">
        <v>710</v>
      </c>
      <c r="F1002" s="8" t="s">
        <v>711</v>
      </c>
      <c r="G1002" s="10" t="s">
        <v>32</v>
      </c>
      <c r="H1002" s="10" t="s">
        <v>712</v>
      </c>
      <c r="I1002" s="10" t="s">
        <v>33</v>
      </c>
      <c r="J1002" s="12">
        <v>72847.399999999994</v>
      </c>
      <c r="K1002" s="11">
        <v>347504</v>
      </c>
      <c r="L1002" s="11">
        <v>56492</v>
      </c>
      <c r="M1002" s="14">
        <v>116945.2</v>
      </c>
      <c r="N1002" s="13">
        <v>622206</v>
      </c>
      <c r="O1002" s="13">
        <v>8456</v>
      </c>
      <c r="P1002" s="25" t="s">
        <v>25</v>
      </c>
      <c r="Q1002" s="26" t="s">
        <v>25</v>
      </c>
      <c r="R1002" s="26" t="s">
        <v>25</v>
      </c>
      <c r="S1002" s="27">
        <v>1355.9</v>
      </c>
      <c r="T1002" s="28">
        <v>7865</v>
      </c>
      <c r="U1002" s="28">
        <v>1</v>
      </c>
      <c r="V1002" s="12">
        <v>191148.5</v>
      </c>
      <c r="W1002" s="11">
        <v>977575</v>
      </c>
      <c r="X1002" s="11">
        <v>64949</v>
      </c>
    </row>
    <row r="1003" spans="1:24" x14ac:dyDescent="0.35">
      <c r="A1003" s="8">
        <v>2020</v>
      </c>
      <c r="B1003" s="9">
        <v>14537</v>
      </c>
      <c r="C1003" s="10" t="s">
        <v>444</v>
      </c>
      <c r="D1003" s="8" t="s">
        <v>709</v>
      </c>
      <c r="E1003" s="10" t="s">
        <v>710</v>
      </c>
      <c r="F1003" s="8" t="s">
        <v>711</v>
      </c>
      <c r="G1003" s="10" t="s">
        <v>390</v>
      </c>
      <c r="H1003" s="10" t="s">
        <v>712</v>
      </c>
      <c r="I1003" s="10" t="s">
        <v>95</v>
      </c>
      <c r="J1003" s="12">
        <v>5127</v>
      </c>
      <c r="K1003" s="11">
        <v>34920</v>
      </c>
      <c r="L1003" s="11">
        <v>4299</v>
      </c>
      <c r="M1003" s="14">
        <v>601</v>
      </c>
      <c r="N1003" s="13">
        <v>3512</v>
      </c>
      <c r="O1003" s="13">
        <v>534</v>
      </c>
      <c r="P1003" s="25">
        <v>2247</v>
      </c>
      <c r="Q1003" s="26">
        <v>16062</v>
      </c>
      <c r="R1003" s="26">
        <v>63</v>
      </c>
      <c r="S1003" s="27">
        <v>0</v>
      </c>
      <c r="T1003" s="28">
        <v>0</v>
      </c>
      <c r="U1003" s="28">
        <v>0</v>
      </c>
      <c r="V1003" s="12">
        <v>7975</v>
      </c>
      <c r="W1003" s="11">
        <v>54494</v>
      </c>
      <c r="X1003" s="11">
        <v>4896</v>
      </c>
    </row>
    <row r="1004" spans="1:24" x14ac:dyDescent="0.35">
      <c r="A1004" s="8">
        <v>2020</v>
      </c>
      <c r="B1004" s="9">
        <v>14557</v>
      </c>
      <c r="C1004" s="10" t="s">
        <v>446</v>
      </c>
      <c r="D1004" s="8" t="s">
        <v>709</v>
      </c>
      <c r="E1004" s="10" t="s">
        <v>710</v>
      </c>
      <c r="F1004" s="8" t="s">
        <v>711</v>
      </c>
      <c r="G1004" s="10" t="s">
        <v>24</v>
      </c>
      <c r="H1004" s="10" t="s">
        <v>714</v>
      </c>
      <c r="I1004" s="10" t="s">
        <v>24</v>
      </c>
      <c r="J1004" s="12">
        <v>48736</v>
      </c>
      <c r="K1004" s="11">
        <v>395953</v>
      </c>
      <c r="L1004" s="11">
        <v>28052</v>
      </c>
      <c r="M1004" s="14">
        <v>7986</v>
      </c>
      <c r="N1004" s="13">
        <v>62273</v>
      </c>
      <c r="O1004" s="13">
        <v>2703</v>
      </c>
      <c r="P1004" s="25">
        <v>14136</v>
      </c>
      <c r="Q1004" s="26">
        <v>226975</v>
      </c>
      <c r="R1004" s="26">
        <v>30</v>
      </c>
      <c r="S1004" s="27" t="s">
        <v>25</v>
      </c>
      <c r="T1004" s="28" t="s">
        <v>25</v>
      </c>
      <c r="U1004" s="28" t="s">
        <v>25</v>
      </c>
      <c r="V1004" s="12">
        <v>70858</v>
      </c>
      <c r="W1004" s="11">
        <v>685201</v>
      </c>
      <c r="X1004" s="11">
        <v>30785</v>
      </c>
    </row>
    <row r="1005" spans="1:24" x14ac:dyDescent="0.35">
      <c r="A1005" s="8">
        <v>2020</v>
      </c>
      <c r="B1005" s="9">
        <v>14563</v>
      </c>
      <c r="C1005" s="10" t="s">
        <v>447</v>
      </c>
      <c r="D1005" s="8" t="s">
        <v>709</v>
      </c>
      <c r="E1005" s="10" t="s">
        <v>710</v>
      </c>
      <c r="F1005" s="8" t="s">
        <v>711</v>
      </c>
      <c r="G1005" s="10" t="s">
        <v>152</v>
      </c>
      <c r="H1005" s="10" t="s">
        <v>714</v>
      </c>
      <c r="I1005" s="10" t="s">
        <v>36</v>
      </c>
      <c r="J1005" s="12">
        <v>89270</v>
      </c>
      <c r="K1005" s="11">
        <v>692084</v>
      </c>
      <c r="L1005" s="11">
        <v>49355</v>
      </c>
      <c r="M1005" s="14">
        <v>19971</v>
      </c>
      <c r="N1005" s="13">
        <v>179730</v>
      </c>
      <c r="O1005" s="13">
        <v>1762</v>
      </c>
      <c r="P1005" s="25">
        <v>11396</v>
      </c>
      <c r="Q1005" s="26">
        <v>132378</v>
      </c>
      <c r="R1005" s="26">
        <v>28</v>
      </c>
      <c r="S1005" s="27" t="s">
        <v>25</v>
      </c>
      <c r="T1005" s="28" t="s">
        <v>25</v>
      </c>
      <c r="U1005" s="28" t="s">
        <v>25</v>
      </c>
      <c r="V1005" s="12">
        <v>120637</v>
      </c>
      <c r="W1005" s="11">
        <v>1004192</v>
      </c>
      <c r="X1005" s="11">
        <v>51145</v>
      </c>
    </row>
    <row r="1006" spans="1:24" x14ac:dyDescent="0.35">
      <c r="A1006" s="8">
        <v>2020</v>
      </c>
      <c r="B1006" s="9">
        <v>14599</v>
      </c>
      <c r="C1006" s="10" t="s">
        <v>1276</v>
      </c>
      <c r="D1006" s="8" t="s">
        <v>709</v>
      </c>
      <c r="E1006" s="10" t="s">
        <v>710</v>
      </c>
      <c r="F1006" s="8" t="s">
        <v>711</v>
      </c>
      <c r="G1006" s="10" t="s">
        <v>257</v>
      </c>
      <c r="H1006" s="10" t="s">
        <v>714</v>
      </c>
      <c r="I1006" s="10" t="s">
        <v>45</v>
      </c>
      <c r="J1006" s="12">
        <v>5601.2</v>
      </c>
      <c r="K1006" s="11">
        <v>41044</v>
      </c>
      <c r="L1006" s="11">
        <v>3463</v>
      </c>
      <c r="M1006" s="14">
        <v>1960.9</v>
      </c>
      <c r="N1006" s="13">
        <v>16863</v>
      </c>
      <c r="O1006" s="13">
        <v>198</v>
      </c>
      <c r="P1006" s="25">
        <v>3592.3</v>
      </c>
      <c r="Q1006" s="26">
        <v>40769</v>
      </c>
      <c r="R1006" s="26">
        <v>4</v>
      </c>
      <c r="S1006" s="27">
        <v>0</v>
      </c>
      <c r="T1006" s="28">
        <v>0</v>
      </c>
      <c r="U1006" s="28">
        <v>0</v>
      </c>
      <c r="V1006" s="12">
        <v>11154.4</v>
      </c>
      <c r="W1006" s="11">
        <v>98676</v>
      </c>
      <c r="X1006" s="11">
        <v>3665</v>
      </c>
    </row>
    <row r="1007" spans="1:24" x14ac:dyDescent="0.35">
      <c r="A1007" s="8">
        <v>2020</v>
      </c>
      <c r="B1007" s="9">
        <v>14599</v>
      </c>
      <c r="C1007" s="10" t="s">
        <v>1276</v>
      </c>
      <c r="D1007" s="8" t="s">
        <v>709</v>
      </c>
      <c r="E1007" s="10" t="s">
        <v>710</v>
      </c>
      <c r="F1007" s="8" t="s">
        <v>711</v>
      </c>
      <c r="G1007" s="10" t="s">
        <v>143</v>
      </c>
      <c r="H1007" s="10" t="s">
        <v>714</v>
      </c>
      <c r="I1007" s="10" t="s">
        <v>45</v>
      </c>
      <c r="J1007" s="12">
        <v>18237.2</v>
      </c>
      <c r="K1007" s="11">
        <v>140660</v>
      </c>
      <c r="L1007" s="11">
        <v>9076</v>
      </c>
      <c r="M1007" s="14">
        <v>6417.9</v>
      </c>
      <c r="N1007" s="13">
        <v>61039</v>
      </c>
      <c r="O1007" s="13">
        <v>480</v>
      </c>
      <c r="P1007" s="25">
        <v>4829.7</v>
      </c>
      <c r="Q1007" s="26">
        <v>53081</v>
      </c>
      <c r="R1007" s="26">
        <v>6</v>
      </c>
      <c r="S1007" s="27">
        <v>0</v>
      </c>
      <c r="T1007" s="28">
        <v>0</v>
      </c>
      <c r="U1007" s="28">
        <v>0</v>
      </c>
      <c r="V1007" s="12">
        <v>29484.799999999999</v>
      </c>
      <c r="W1007" s="11">
        <v>254780</v>
      </c>
      <c r="X1007" s="11">
        <v>9562</v>
      </c>
    </row>
    <row r="1008" spans="1:24" x14ac:dyDescent="0.35">
      <c r="A1008" s="8">
        <v>2020</v>
      </c>
      <c r="B1008" s="9">
        <v>14602</v>
      </c>
      <c r="C1008" s="10" t="s">
        <v>1277</v>
      </c>
      <c r="D1008" s="8" t="s">
        <v>709</v>
      </c>
      <c r="E1008" s="10" t="s">
        <v>710</v>
      </c>
      <c r="F1008" s="8" t="s">
        <v>711</v>
      </c>
      <c r="G1008" s="10" t="s">
        <v>27</v>
      </c>
      <c r="H1008" s="10" t="s">
        <v>714</v>
      </c>
      <c r="I1008" s="10" t="s">
        <v>28</v>
      </c>
      <c r="J1008" s="12">
        <v>25311.8</v>
      </c>
      <c r="K1008" s="11">
        <v>206999</v>
      </c>
      <c r="L1008" s="11">
        <v>14837</v>
      </c>
      <c r="M1008" s="14">
        <v>11867.3</v>
      </c>
      <c r="N1008" s="13">
        <v>88267</v>
      </c>
      <c r="O1008" s="13">
        <v>4423</v>
      </c>
      <c r="P1008" s="25">
        <v>1553.6</v>
      </c>
      <c r="Q1008" s="26">
        <v>18559</v>
      </c>
      <c r="R1008" s="26">
        <v>2</v>
      </c>
      <c r="S1008" s="27" t="s">
        <v>25</v>
      </c>
      <c r="T1008" s="28" t="s">
        <v>25</v>
      </c>
      <c r="U1008" s="28" t="s">
        <v>25</v>
      </c>
      <c r="V1008" s="12">
        <v>38732.699999999997</v>
      </c>
      <c r="W1008" s="11">
        <v>313825</v>
      </c>
      <c r="X1008" s="11">
        <v>19262</v>
      </c>
    </row>
    <row r="1009" spans="1:24" x14ac:dyDescent="0.35">
      <c r="A1009" s="8">
        <v>2020</v>
      </c>
      <c r="B1009" s="9">
        <v>14605</v>
      </c>
      <c r="C1009" s="10" t="s">
        <v>1278</v>
      </c>
      <c r="D1009" s="8" t="s">
        <v>709</v>
      </c>
      <c r="E1009" s="10" t="s">
        <v>710</v>
      </c>
      <c r="F1009" s="8" t="s">
        <v>711</v>
      </c>
      <c r="G1009" s="10" t="s">
        <v>139</v>
      </c>
      <c r="H1009" s="10" t="s">
        <v>712</v>
      </c>
      <c r="I1009" s="10" t="s">
        <v>95</v>
      </c>
      <c r="J1009" s="12">
        <v>20656.599999999999</v>
      </c>
      <c r="K1009" s="11">
        <v>196212</v>
      </c>
      <c r="L1009" s="11">
        <v>22191</v>
      </c>
      <c r="M1009" s="14">
        <v>3090.3</v>
      </c>
      <c r="N1009" s="13">
        <v>22356</v>
      </c>
      <c r="O1009" s="13">
        <v>2513</v>
      </c>
      <c r="P1009" s="25">
        <v>28243.5</v>
      </c>
      <c r="Q1009" s="26">
        <v>247192</v>
      </c>
      <c r="R1009" s="26">
        <v>1871</v>
      </c>
      <c r="S1009" s="27" t="s">
        <v>25</v>
      </c>
      <c r="T1009" s="28" t="s">
        <v>25</v>
      </c>
      <c r="U1009" s="28" t="s">
        <v>25</v>
      </c>
      <c r="V1009" s="12">
        <v>51990.400000000001</v>
      </c>
      <c r="W1009" s="11">
        <v>465760</v>
      </c>
      <c r="X1009" s="11">
        <v>26575</v>
      </c>
    </row>
    <row r="1010" spans="1:24" x14ac:dyDescent="0.35">
      <c r="A1010" s="8">
        <v>2020</v>
      </c>
      <c r="B1010" s="9">
        <v>14606</v>
      </c>
      <c r="C1010" s="10" t="s">
        <v>448</v>
      </c>
      <c r="D1010" s="8" t="s">
        <v>709</v>
      </c>
      <c r="E1010" s="10" t="s">
        <v>710</v>
      </c>
      <c r="F1010" s="8" t="s">
        <v>711</v>
      </c>
      <c r="G1010" s="10" t="s">
        <v>118</v>
      </c>
      <c r="H1010" s="10" t="s">
        <v>714</v>
      </c>
      <c r="I1010" s="10" t="s">
        <v>119</v>
      </c>
      <c r="J1010" s="12">
        <v>74891.8</v>
      </c>
      <c r="K1010" s="11">
        <v>608779</v>
      </c>
      <c r="L1010" s="11">
        <v>41664</v>
      </c>
      <c r="M1010" s="14">
        <v>33059.1</v>
      </c>
      <c r="N1010" s="13">
        <v>324226</v>
      </c>
      <c r="O1010" s="13">
        <v>8686</v>
      </c>
      <c r="P1010" s="25">
        <v>337.4</v>
      </c>
      <c r="Q1010" s="26">
        <v>1727</v>
      </c>
      <c r="R1010" s="26">
        <v>42</v>
      </c>
      <c r="S1010" s="27" t="s">
        <v>25</v>
      </c>
      <c r="T1010" s="28" t="s">
        <v>25</v>
      </c>
      <c r="U1010" s="28" t="s">
        <v>25</v>
      </c>
      <c r="V1010" s="12">
        <v>108288.3</v>
      </c>
      <c r="W1010" s="11">
        <v>934732</v>
      </c>
      <c r="X1010" s="11">
        <v>50392</v>
      </c>
    </row>
    <row r="1011" spans="1:24" x14ac:dyDescent="0.35">
      <c r="A1011" s="8">
        <v>2020</v>
      </c>
      <c r="B1011" s="9">
        <v>14610</v>
      </c>
      <c r="C1011" s="10" t="s">
        <v>449</v>
      </c>
      <c r="D1011" s="8" t="s">
        <v>709</v>
      </c>
      <c r="E1011" s="10" t="s">
        <v>710</v>
      </c>
      <c r="F1011" s="8" t="s">
        <v>711</v>
      </c>
      <c r="G1011" s="10" t="s">
        <v>118</v>
      </c>
      <c r="H1011" s="10" t="s">
        <v>712</v>
      </c>
      <c r="I1011" s="10" t="s">
        <v>231</v>
      </c>
      <c r="J1011" s="12">
        <v>311682</v>
      </c>
      <c r="K1011" s="11">
        <v>2755558</v>
      </c>
      <c r="L1011" s="11">
        <v>221756</v>
      </c>
      <c r="M1011" s="14">
        <v>335361</v>
      </c>
      <c r="N1011" s="13">
        <v>3995060</v>
      </c>
      <c r="O1011" s="13">
        <v>31693</v>
      </c>
      <c r="P1011" s="25">
        <v>0</v>
      </c>
      <c r="Q1011" s="26">
        <v>0</v>
      </c>
      <c r="R1011" s="26">
        <v>0</v>
      </c>
      <c r="S1011" s="27">
        <v>0</v>
      </c>
      <c r="T1011" s="28">
        <v>0</v>
      </c>
      <c r="U1011" s="28">
        <v>0</v>
      </c>
      <c r="V1011" s="12">
        <v>647043</v>
      </c>
      <c r="W1011" s="11">
        <v>6750618</v>
      </c>
      <c r="X1011" s="11">
        <v>253449</v>
      </c>
    </row>
    <row r="1012" spans="1:24" x14ac:dyDescent="0.35">
      <c r="A1012" s="8">
        <v>2020</v>
      </c>
      <c r="B1012" s="9">
        <v>14624</v>
      </c>
      <c r="C1012" s="10" t="s">
        <v>450</v>
      </c>
      <c r="D1012" s="8" t="s">
        <v>709</v>
      </c>
      <c r="E1012" s="10" t="s">
        <v>710</v>
      </c>
      <c r="F1012" s="8" t="s">
        <v>711</v>
      </c>
      <c r="G1012" s="10" t="s">
        <v>74</v>
      </c>
      <c r="H1012" s="10" t="s">
        <v>773</v>
      </c>
      <c r="I1012" s="10" t="s">
        <v>451</v>
      </c>
      <c r="J1012" s="12">
        <v>45094</v>
      </c>
      <c r="K1012" s="11">
        <v>796738</v>
      </c>
      <c r="L1012" s="11">
        <v>39638</v>
      </c>
      <c r="M1012" s="14">
        <v>38548</v>
      </c>
      <c r="N1012" s="13">
        <v>956754</v>
      </c>
      <c r="O1012" s="13">
        <v>7396</v>
      </c>
      <c r="P1012" s="25">
        <v>126135</v>
      </c>
      <c r="Q1012" s="26">
        <v>3232946</v>
      </c>
      <c r="R1012" s="26">
        <v>5194</v>
      </c>
      <c r="S1012" s="27" t="s">
        <v>25</v>
      </c>
      <c r="T1012" s="28" t="s">
        <v>25</v>
      </c>
      <c r="U1012" s="28" t="s">
        <v>25</v>
      </c>
      <c r="V1012" s="12">
        <v>209777</v>
      </c>
      <c r="W1012" s="11">
        <v>4986438</v>
      </c>
      <c r="X1012" s="11">
        <v>52228</v>
      </c>
    </row>
    <row r="1013" spans="1:24" x14ac:dyDescent="0.35">
      <c r="A1013" s="8">
        <v>2020</v>
      </c>
      <c r="B1013" s="9">
        <v>14626</v>
      </c>
      <c r="C1013" s="10" t="s">
        <v>1279</v>
      </c>
      <c r="D1013" s="8" t="s">
        <v>709</v>
      </c>
      <c r="E1013" s="10" t="s">
        <v>710</v>
      </c>
      <c r="F1013" s="8" t="s">
        <v>711</v>
      </c>
      <c r="G1013" s="10" t="s">
        <v>59</v>
      </c>
      <c r="H1013" s="10" t="s">
        <v>714</v>
      </c>
      <c r="I1013" s="10" t="s">
        <v>60</v>
      </c>
      <c r="J1013" s="12">
        <v>501480.3</v>
      </c>
      <c r="K1013" s="11">
        <v>4856111</v>
      </c>
      <c r="L1013" s="11">
        <v>334725</v>
      </c>
      <c r="M1013" s="14">
        <v>105770.7</v>
      </c>
      <c r="N1013" s="13">
        <v>1263265</v>
      </c>
      <c r="O1013" s="13">
        <v>44936</v>
      </c>
      <c r="P1013" s="25">
        <v>23668.9</v>
      </c>
      <c r="Q1013" s="26">
        <v>414097</v>
      </c>
      <c r="R1013" s="26">
        <v>171</v>
      </c>
      <c r="S1013" s="27" t="s">
        <v>25</v>
      </c>
      <c r="T1013" s="28" t="s">
        <v>25</v>
      </c>
      <c r="U1013" s="28" t="s">
        <v>25</v>
      </c>
      <c r="V1013" s="12">
        <v>630919.9</v>
      </c>
      <c r="W1013" s="11">
        <v>6533473</v>
      </c>
      <c r="X1013" s="11">
        <v>379832</v>
      </c>
    </row>
    <row r="1014" spans="1:24" x14ac:dyDescent="0.35">
      <c r="A1014" s="8">
        <v>2020</v>
      </c>
      <c r="B1014" s="9">
        <v>14649</v>
      </c>
      <c r="C1014" s="10" t="s">
        <v>1280</v>
      </c>
      <c r="D1014" s="8" t="s">
        <v>709</v>
      </c>
      <c r="E1014" s="10" t="s">
        <v>710</v>
      </c>
      <c r="F1014" s="8" t="s">
        <v>711</v>
      </c>
      <c r="G1014" s="10" t="s">
        <v>38</v>
      </c>
      <c r="H1014" s="10" t="s">
        <v>714</v>
      </c>
      <c r="I1014" s="10" t="s">
        <v>30</v>
      </c>
      <c r="J1014" s="12">
        <v>29864</v>
      </c>
      <c r="K1014" s="11">
        <v>225017</v>
      </c>
      <c r="L1014" s="11">
        <v>15733</v>
      </c>
      <c r="M1014" s="14">
        <v>3856</v>
      </c>
      <c r="N1014" s="13">
        <v>35042</v>
      </c>
      <c r="O1014" s="13">
        <v>998</v>
      </c>
      <c r="P1014" s="25">
        <v>3409</v>
      </c>
      <c r="Q1014" s="26">
        <v>23773</v>
      </c>
      <c r="R1014" s="26">
        <v>674</v>
      </c>
      <c r="S1014" s="27" t="s">
        <v>25</v>
      </c>
      <c r="T1014" s="28" t="s">
        <v>25</v>
      </c>
      <c r="U1014" s="28" t="s">
        <v>25</v>
      </c>
      <c r="V1014" s="12">
        <v>37129</v>
      </c>
      <c r="W1014" s="11">
        <v>283832</v>
      </c>
      <c r="X1014" s="11">
        <v>17405</v>
      </c>
    </row>
    <row r="1015" spans="1:24" x14ac:dyDescent="0.35">
      <c r="A1015" s="8">
        <v>2020</v>
      </c>
      <c r="B1015" s="9">
        <v>14653</v>
      </c>
      <c r="C1015" s="10" t="s">
        <v>452</v>
      </c>
      <c r="D1015" s="8" t="s">
        <v>709</v>
      </c>
      <c r="E1015" s="10" t="s">
        <v>710</v>
      </c>
      <c r="F1015" s="8" t="s">
        <v>711</v>
      </c>
      <c r="G1015" s="10" t="s">
        <v>74</v>
      </c>
      <c r="H1015" s="10" t="s">
        <v>773</v>
      </c>
      <c r="I1015" s="10" t="s">
        <v>315</v>
      </c>
      <c r="J1015" s="12">
        <v>11119</v>
      </c>
      <c r="K1015" s="11">
        <v>150942</v>
      </c>
      <c r="L1015" s="11">
        <v>8585</v>
      </c>
      <c r="M1015" s="14">
        <v>2898</v>
      </c>
      <c r="N1015" s="13">
        <v>49336</v>
      </c>
      <c r="O1015" s="13">
        <v>849</v>
      </c>
      <c r="P1015" s="25">
        <v>16685</v>
      </c>
      <c r="Q1015" s="26">
        <v>305440</v>
      </c>
      <c r="R1015" s="26">
        <v>14</v>
      </c>
      <c r="S1015" s="27">
        <v>0</v>
      </c>
      <c r="T1015" s="28">
        <v>0</v>
      </c>
      <c r="U1015" s="28">
        <v>0</v>
      </c>
      <c r="V1015" s="12">
        <v>30702</v>
      </c>
      <c r="W1015" s="11">
        <v>505718</v>
      </c>
      <c r="X1015" s="11">
        <v>9448</v>
      </c>
    </row>
    <row r="1016" spans="1:24" x14ac:dyDescent="0.35">
      <c r="A1016" s="8">
        <v>2020</v>
      </c>
      <c r="B1016" s="9">
        <v>14668</v>
      </c>
      <c r="C1016" s="10" t="s">
        <v>453</v>
      </c>
      <c r="D1016" s="8" t="s">
        <v>709</v>
      </c>
      <c r="E1016" s="10" t="s">
        <v>710</v>
      </c>
      <c r="F1016" s="8" t="s">
        <v>711</v>
      </c>
      <c r="G1016" s="10" t="s">
        <v>74</v>
      </c>
      <c r="H1016" s="10" t="s">
        <v>714</v>
      </c>
      <c r="I1016" s="10" t="s">
        <v>75</v>
      </c>
      <c r="J1016" s="12">
        <v>51357.3</v>
      </c>
      <c r="K1016" s="11">
        <v>493889</v>
      </c>
      <c r="L1016" s="11">
        <v>34013</v>
      </c>
      <c r="M1016" s="14">
        <v>7439.2</v>
      </c>
      <c r="N1016" s="13">
        <v>93113</v>
      </c>
      <c r="O1016" s="13">
        <v>201</v>
      </c>
      <c r="P1016" s="25" t="s">
        <v>25</v>
      </c>
      <c r="Q1016" s="26" t="s">
        <v>25</v>
      </c>
      <c r="R1016" s="26" t="s">
        <v>25</v>
      </c>
      <c r="S1016" s="27" t="s">
        <v>25</v>
      </c>
      <c r="T1016" s="28" t="s">
        <v>25</v>
      </c>
      <c r="U1016" s="28" t="s">
        <v>25</v>
      </c>
      <c r="V1016" s="12">
        <v>58796.5</v>
      </c>
      <c r="W1016" s="11">
        <v>587002</v>
      </c>
      <c r="X1016" s="11">
        <v>34214</v>
      </c>
    </row>
    <row r="1017" spans="1:24" x14ac:dyDescent="0.35">
      <c r="A1017" s="8">
        <v>2020</v>
      </c>
      <c r="B1017" s="9">
        <v>14711</v>
      </c>
      <c r="C1017" s="10" t="s">
        <v>454</v>
      </c>
      <c r="D1017" s="8" t="s">
        <v>709</v>
      </c>
      <c r="E1017" s="10" t="s">
        <v>710</v>
      </c>
      <c r="F1017" s="8" t="s">
        <v>711</v>
      </c>
      <c r="G1017" s="10" t="s">
        <v>122</v>
      </c>
      <c r="H1017" s="10" t="s">
        <v>722</v>
      </c>
      <c r="I1017" s="10" t="s">
        <v>45</v>
      </c>
      <c r="J1017" s="12">
        <v>3162</v>
      </c>
      <c r="K1017" s="11">
        <v>31083</v>
      </c>
      <c r="L1017" s="11">
        <v>3250</v>
      </c>
      <c r="M1017" s="14">
        <v>1517</v>
      </c>
      <c r="N1017" s="13">
        <v>18456</v>
      </c>
      <c r="O1017" s="13">
        <v>429</v>
      </c>
      <c r="P1017" s="25">
        <v>18.399999999999999</v>
      </c>
      <c r="Q1017" s="26">
        <v>301</v>
      </c>
      <c r="R1017" s="26">
        <v>1</v>
      </c>
      <c r="S1017" s="27">
        <v>0</v>
      </c>
      <c r="T1017" s="28">
        <v>0</v>
      </c>
      <c r="U1017" s="28">
        <v>0</v>
      </c>
      <c r="V1017" s="12">
        <v>4697.3999999999996</v>
      </c>
      <c r="W1017" s="11">
        <v>49840</v>
      </c>
      <c r="X1017" s="11">
        <v>3680</v>
      </c>
    </row>
    <row r="1018" spans="1:24" x14ac:dyDescent="0.35">
      <c r="A1018" s="8">
        <v>2020</v>
      </c>
      <c r="B1018" s="9">
        <v>14711</v>
      </c>
      <c r="C1018" s="10" t="s">
        <v>454</v>
      </c>
      <c r="D1018" s="8" t="s">
        <v>709</v>
      </c>
      <c r="E1018" s="10" t="s">
        <v>710</v>
      </c>
      <c r="F1018" s="8" t="s">
        <v>711</v>
      </c>
      <c r="G1018" s="10" t="s">
        <v>197</v>
      </c>
      <c r="H1018" s="10" t="s">
        <v>722</v>
      </c>
      <c r="I1018" s="10" t="s">
        <v>45</v>
      </c>
      <c r="J1018" s="12">
        <v>468368.5</v>
      </c>
      <c r="K1018" s="11">
        <v>3237276</v>
      </c>
      <c r="L1018" s="11">
        <v>381347</v>
      </c>
      <c r="M1018" s="14">
        <v>86413</v>
      </c>
      <c r="N1018" s="13">
        <v>798252</v>
      </c>
      <c r="O1018" s="13">
        <v>50095</v>
      </c>
      <c r="P1018" s="25">
        <v>13101.6</v>
      </c>
      <c r="Q1018" s="26">
        <v>103662</v>
      </c>
      <c r="R1018" s="26">
        <v>180</v>
      </c>
      <c r="S1018" s="27">
        <v>0</v>
      </c>
      <c r="T1018" s="28">
        <v>0</v>
      </c>
      <c r="U1018" s="28">
        <v>0</v>
      </c>
      <c r="V1018" s="12">
        <v>567883.1</v>
      </c>
      <c r="W1018" s="11">
        <v>4139190</v>
      </c>
      <c r="X1018" s="11">
        <v>431622</v>
      </c>
    </row>
    <row r="1019" spans="1:24" x14ac:dyDescent="0.35">
      <c r="A1019" s="8">
        <v>2020</v>
      </c>
      <c r="B1019" s="9">
        <v>14711</v>
      </c>
      <c r="C1019" s="10" t="s">
        <v>454</v>
      </c>
      <c r="D1019" s="8" t="s">
        <v>751</v>
      </c>
      <c r="E1019" s="10" t="s">
        <v>752</v>
      </c>
      <c r="F1019" s="8" t="s">
        <v>711</v>
      </c>
      <c r="G1019" s="10" t="s">
        <v>122</v>
      </c>
      <c r="H1019" s="10" t="s">
        <v>722</v>
      </c>
      <c r="I1019" s="10" t="s">
        <v>45</v>
      </c>
      <c r="J1019" s="12">
        <v>63.4</v>
      </c>
      <c r="K1019" s="11">
        <v>1316</v>
      </c>
      <c r="L1019" s="11">
        <v>138</v>
      </c>
      <c r="M1019" s="14">
        <v>158.9</v>
      </c>
      <c r="N1019" s="13">
        <v>5324</v>
      </c>
      <c r="O1019" s="13">
        <v>65</v>
      </c>
      <c r="P1019" s="25">
        <v>72.8</v>
      </c>
      <c r="Q1019" s="26">
        <v>3280</v>
      </c>
      <c r="R1019" s="26">
        <v>1</v>
      </c>
      <c r="S1019" s="27">
        <v>0</v>
      </c>
      <c r="T1019" s="28">
        <v>0</v>
      </c>
      <c r="U1019" s="28">
        <v>0</v>
      </c>
      <c r="V1019" s="12">
        <v>295.10000000000002</v>
      </c>
      <c r="W1019" s="11">
        <v>9920</v>
      </c>
      <c r="X1019" s="11">
        <v>204</v>
      </c>
    </row>
    <row r="1020" spans="1:24" x14ac:dyDescent="0.35">
      <c r="A1020" s="8">
        <v>2020</v>
      </c>
      <c r="B1020" s="9">
        <v>14711</v>
      </c>
      <c r="C1020" s="10" t="s">
        <v>454</v>
      </c>
      <c r="D1020" s="8" t="s">
        <v>751</v>
      </c>
      <c r="E1020" s="10" t="s">
        <v>752</v>
      </c>
      <c r="F1020" s="8" t="s">
        <v>711</v>
      </c>
      <c r="G1020" s="10" t="s">
        <v>197</v>
      </c>
      <c r="H1020" s="10" t="s">
        <v>722</v>
      </c>
      <c r="I1020" s="10" t="s">
        <v>45</v>
      </c>
      <c r="J1020" s="12">
        <v>91852.7</v>
      </c>
      <c r="K1020" s="11">
        <v>1049099</v>
      </c>
      <c r="L1020" s="11">
        <v>116899</v>
      </c>
      <c r="M1020" s="14">
        <v>52517.599999999999</v>
      </c>
      <c r="N1020" s="13">
        <v>1505984</v>
      </c>
      <c r="O1020" s="13">
        <v>33409</v>
      </c>
      <c r="P1020" s="25">
        <v>89161.1</v>
      </c>
      <c r="Q1020" s="26">
        <v>6181388</v>
      </c>
      <c r="R1020" s="26">
        <v>1754</v>
      </c>
      <c r="S1020" s="27">
        <v>0</v>
      </c>
      <c r="T1020" s="28">
        <v>0</v>
      </c>
      <c r="U1020" s="28">
        <v>0</v>
      </c>
      <c r="V1020" s="12">
        <v>233531.4</v>
      </c>
      <c r="W1020" s="11">
        <v>8736471</v>
      </c>
      <c r="X1020" s="11">
        <v>152062</v>
      </c>
    </row>
    <row r="1021" spans="1:24" x14ac:dyDescent="0.35">
      <c r="A1021" s="8">
        <v>2020</v>
      </c>
      <c r="B1021" s="9">
        <v>14715</v>
      </c>
      <c r="C1021" s="10" t="s">
        <v>455</v>
      </c>
      <c r="D1021" s="8" t="s">
        <v>709</v>
      </c>
      <c r="E1021" s="10" t="s">
        <v>710</v>
      </c>
      <c r="F1021" s="8" t="s">
        <v>711</v>
      </c>
      <c r="G1021" s="10" t="s">
        <v>197</v>
      </c>
      <c r="H1021" s="10" t="s">
        <v>722</v>
      </c>
      <c r="I1021" s="10" t="s">
        <v>45</v>
      </c>
      <c r="J1021" s="12">
        <v>1123177.8</v>
      </c>
      <c r="K1021" s="11">
        <v>8524040</v>
      </c>
      <c r="L1021" s="11">
        <v>789012</v>
      </c>
      <c r="M1021" s="14">
        <v>194053.8</v>
      </c>
      <c r="N1021" s="13">
        <v>1895247</v>
      </c>
      <c r="O1021" s="13">
        <v>91033</v>
      </c>
      <c r="P1021" s="25">
        <v>11542.8</v>
      </c>
      <c r="Q1021" s="26">
        <v>139766</v>
      </c>
      <c r="R1021" s="26">
        <v>1051</v>
      </c>
      <c r="S1021" s="27">
        <v>0</v>
      </c>
      <c r="T1021" s="28">
        <v>0</v>
      </c>
      <c r="U1021" s="28">
        <v>0</v>
      </c>
      <c r="V1021" s="12">
        <v>1328774.3999999999</v>
      </c>
      <c r="W1021" s="11">
        <v>10559053</v>
      </c>
      <c r="X1021" s="11">
        <v>881096</v>
      </c>
    </row>
    <row r="1022" spans="1:24" x14ac:dyDescent="0.35">
      <c r="A1022" s="8">
        <v>2020</v>
      </c>
      <c r="B1022" s="9">
        <v>14715</v>
      </c>
      <c r="C1022" s="10" t="s">
        <v>455</v>
      </c>
      <c r="D1022" s="8" t="s">
        <v>751</v>
      </c>
      <c r="E1022" s="10" t="s">
        <v>752</v>
      </c>
      <c r="F1022" s="8" t="s">
        <v>711</v>
      </c>
      <c r="G1022" s="10" t="s">
        <v>197</v>
      </c>
      <c r="H1022" s="10" t="s">
        <v>722</v>
      </c>
      <c r="I1022" s="10" t="s">
        <v>45</v>
      </c>
      <c r="J1022" s="12">
        <v>332968.3</v>
      </c>
      <c r="K1022" s="11">
        <v>6066178</v>
      </c>
      <c r="L1022" s="11">
        <v>482385</v>
      </c>
      <c r="M1022" s="14">
        <v>164926</v>
      </c>
      <c r="N1022" s="13">
        <v>11479754</v>
      </c>
      <c r="O1022" s="13">
        <v>91612</v>
      </c>
      <c r="P1022" s="25">
        <v>36294.300000000003</v>
      </c>
      <c r="Q1022" s="26">
        <v>7904319</v>
      </c>
      <c r="R1022" s="26">
        <v>2328</v>
      </c>
      <c r="S1022" s="27">
        <v>0</v>
      </c>
      <c r="T1022" s="28">
        <v>0</v>
      </c>
      <c r="U1022" s="28">
        <v>0</v>
      </c>
      <c r="V1022" s="12">
        <v>534188.6</v>
      </c>
      <c r="W1022" s="11">
        <v>25450251</v>
      </c>
      <c r="X1022" s="11">
        <v>576325</v>
      </c>
    </row>
    <row r="1023" spans="1:24" x14ac:dyDescent="0.35">
      <c r="A1023" s="8">
        <v>2020</v>
      </c>
      <c r="B1023" s="9">
        <v>14716</v>
      </c>
      <c r="C1023" s="10" t="s">
        <v>457</v>
      </c>
      <c r="D1023" s="8" t="s">
        <v>709</v>
      </c>
      <c r="E1023" s="10" t="s">
        <v>710</v>
      </c>
      <c r="F1023" s="8" t="s">
        <v>711</v>
      </c>
      <c r="G1023" s="10" t="s">
        <v>197</v>
      </c>
      <c r="H1023" s="10" t="s">
        <v>722</v>
      </c>
      <c r="I1023" s="10" t="s">
        <v>45</v>
      </c>
      <c r="J1023" s="12">
        <v>164576.5</v>
      </c>
      <c r="K1023" s="11">
        <v>1289962</v>
      </c>
      <c r="L1023" s="11">
        <v>113888</v>
      </c>
      <c r="M1023" s="14">
        <v>25082.1</v>
      </c>
      <c r="N1023" s="13">
        <v>237971</v>
      </c>
      <c r="O1023" s="13">
        <v>11490</v>
      </c>
      <c r="P1023" s="25">
        <v>7314.9</v>
      </c>
      <c r="Q1023" s="26">
        <v>76911</v>
      </c>
      <c r="R1023" s="26">
        <v>71</v>
      </c>
      <c r="S1023" s="27">
        <v>0</v>
      </c>
      <c r="T1023" s="28">
        <v>0</v>
      </c>
      <c r="U1023" s="28">
        <v>0</v>
      </c>
      <c r="V1023" s="12">
        <v>196973.5</v>
      </c>
      <c r="W1023" s="11">
        <v>1604844</v>
      </c>
      <c r="X1023" s="11">
        <v>125449</v>
      </c>
    </row>
    <row r="1024" spans="1:24" x14ac:dyDescent="0.35">
      <c r="A1024" s="8">
        <v>2020</v>
      </c>
      <c r="B1024" s="9">
        <v>14716</v>
      </c>
      <c r="C1024" s="10" t="s">
        <v>457</v>
      </c>
      <c r="D1024" s="8" t="s">
        <v>751</v>
      </c>
      <c r="E1024" s="10" t="s">
        <v>752</v>
      </c>
      <c r="F1024" s="8" t="s">
        <v>711</v>
      </c>
      <c r="G1024" s="10" t="s">
        <v>197</v>
      </c>
      <c r="H1024" s="10" t="s">
        <v>722</v>
      </c>
      <c r="I1024" s="10" t="s">
        <v>45</v>
      </c>
      <c r="J1024" s="12">
        <v>22942.400000000001</v>
      </c>
      <c r="K1024" s="11">
        <v>384370</v>
      </c>
      <c r="L1024" s="11">
        <v>33132</v>
      </c>
      <c r="M1024" s="14">
        <v>9191</v>
      </c>
      <c r="N1024" s="13">
        <v>433691</v>
      </c>
      <c r="O1024" s="13">
        <v>9001</v>
      </c>
      <c r="P1024" s="25">
        <v>10524.7</v>
      </c>
      <c r="Q1024" s="26">
        <v>1849014</v>
      </c>
      <c r="R1024" s="26">
        <v>536</v>
      </c>
      <c r="S1024" s="27">
        <v>0</v>
      </c>
      <c r="T1024" s="28">
        <v>0</v>
      </c>
      <c r="U1024" s="28">
        <v>0</v>
      </c>
      <c r="V1024" s="12">
        <v>42658.1</v>
      </c>
      <c r="W1024" s="11">
        <v>2667075</v>
      </c>
      <c r="X1024" s="11">
        <v>42669</v>
      </c>
    </row>
    <row r="1025" spans="1:24" x14ac:dyDescent="0.35">
      <c r="A1025" s="8">
        <v>2020</v>
      </c>
      <c r="B1025" s="9">
        <v>14717</v>
      </c>
      <c r="C1025" s="10" t="s">
        <v>458</v>
      </c>
      <c r="D1025" s="8" t="s">
        <v>709</v>
      </c>
      <c r="E1025" s="10" t="s">
        <v>710</v>
      </c>
      <c r="F1025" s="8" t="s">
        <v>711</v>
      </c>
      <c r="G1025" s="10" t="s">
        <v>87</v>
      </c>
      <c r="H1025" s="10" t="s">
        <v>714</v>
      </c>
      <c r="I1025" s="10" t="s">
        <v>108</v>
      </c>
      <c r="J1025" s="12">
        <v>33398.400000000001</v>
      </c>
      <c r="K1025" s="11">
        <v>253424</v>
      </c>
      <c r="L1025" s="11">
        <v>19107</v>
      </c>
      <c r="M1025" s="14">
        <v>10585.5</v>
      </c>
      <c r="N1025" s="13">
        <v>103009</v>
      </c>
      <c r="O1025" s="13">
        <v>2152</v>
      </c>
      <c r="P1025" s="25">
        <v>1416.1</v>
      </c>
      <c r="Q1025" s="26">
        <v>17613</v>
      </c>
      <c r="R1025" s="26">
        <v>5</v>
      </c>
      <c r="S1025" s="27" t="s">
        <v>25</v>
      </c>
      <c r="T1025" s="28" t="s">
        <v>25</v>
      </c>
      <c r="U1025" s="28" t="s">
        <v>25</v>
      </c>
      <c r="V1025" s="12">
        <v>45400</v>
      </c>
      <c r="W1025" s="11">
        <v>374046</v>
      </c>
      <c r="X1025" s="11">
        <v>21264</v>
      </c>
    </row>
    <row r="1026" spans="1:24" x14ac:dyDescent="0.35">
      <c r="A1026" s="8">
        <v>2020</v>
      </c>
      <c r="B1026" s="9">
        <v>14724</v>
      </c>
      <c r="C1026" s="10" t="s">
        <v>1281</v>
      </c>
      <c r="D1026" s="8" t="s">
        <v>709</v>
      </c>
      <c r="E1026" s="10" t="s">
        <v>710</v>
      </c>
      <c r="F1026" s="8" t="s">
        <v>711</v>
      </c>
      <c r="G1026" s="10" t="s">
        <v>79</v>
      </c>
      <c r="H1026" s="10" t="s">
        <v>714</v>
      </c>
      <c r="I1026" s="10" t="s">
        <v>566</v>
      </c>
      <c r="J1026" s="12">
        <v>65923</v>
      </c>
      <c r="K1026" s="11">
        <v>564344</v>
      </c>
      <c r="L1026" s="11">
        <v>39266</v>
      </c>
      <c r="M1026" s="14">
        <v>34418</v>
      </c>
      <c r="N1026" s="13">
        <v>282880</v>
      </c>
      <c r="O1026" s="13">
        <v>5535</v>
      </c>
      <c r="P1026" s="25">
        <v>19590</v>
      </c>
      <c r="Q1026" s="26">
        <v>307475</v>
      </c>
      <c r="R1026" s="26">
        <v>26</v>
      </c>
      <c r="S1026" s="27">
        <v>0</v>
      </c>
      <c r="T1026" s="28">
        <v>0</v>
      </c>
      <c r="U1026" s="28">
        <v>0</v>
      </c>
      <c r="V1026" s="12">
        <v>119931</v>
      </c>
      <c r="W1026" s="11">
        <v>1154699</v>
      </c>
      <c r="X1026" s="11">
        <v>44827</v>
      </c>
    </row>
    <row r="1027" spans="1:24" x14ac:dyDescent="0.35">
      <c r="A1027" s="8">
        <v>2020</v>
      </c>
      <c r="B1027" s="9">
        <v>14775</v>
      </c>
      <c r="C1027" s="10" t="s">
        <v>1282</v>
      </c>
      <c r="D1027" s="8" t="s">
        <v>709</v>
      </c>
      <c r="E1027" s="10" t="s">
        <v>710</v>
      </c>
      <c r="F1027" s="8" t="s">
        <v>711</v>
      </c>
      <c r="G1027" s="10" t="s">
        <v>174</v>
      </c>
      <c r="H1027" s="10" t="s">
        <v>714</v>
      </c>
      <c r="I1027" s="10" t="s">
        <v>54</v>
      </c>
      <c r="J1027" s="12">
        <v>28103.7</v>
      </c>
      <c r="K1027" s="11">
        <v>232716</v>
      </c>
      <c r="L1027" s="11">
        <v>14079</v>
      </c>
      <c r="M1027" s="14">
        <v>18987.2</v>
      </c>
      <c r="N1027" s="13">
        <v>150369</v>
      </c>
      <c r="O1027" s="13">
        <v>7924</v>
      </c>
      <c r="P1027" s="25">
        <v>18212.400000000001</v>
      </c>
      <c r="Q1027" s="26">
        <v>331439</v>
      </c>
      <c r="R1027" s="26">
        <v>29</v>
      </c>
      <c r="S1027" s="27" t="s">
        <v>25</v>
      </c>
      <c r="T1027" s="28" t="s">
        <v>25</v>
      </c>
      <c r="U1027" s="28" t="s">
        <v>25</v>
      </c>
      <c r="V1027" s="12">
        <v>65303.3</v>
      </c>
      <c r="W1027" s="11">
        <v>714524</v>
      </c>
      <c r="X1027" s="11">
        <v>22032</v>
      </c>
    </row>
    <row r="1028" spans="1:24" x14ac:dyDescent="0.35">
      <c r="A1028" s="8">
        <v>2020</v>
      </c>
      <c r="B1028" s="9">
        <v>14839</v>
      </c>
      <c r="C1028" s="10" t="s">
        <v>1283</v>
      </c>
      <c r="D1028" s="8" t="s">
        <v>709</v>
      </c>
      <c r="E1028" s="10" t="s">
        <v>710</v>
      </c>
      <c r="F1028" s="8" t="s">
        <v>711</v>
      </c>
      <c r="G1028" s="10" t="s">
        <v>257</v>
      </c>
      <c r="H1028" s="10" t="s">
        <v>712</v>
      </c>
      <c r="I1028" s="10" t="s">
        <v>36</v>
      </c>
      <c r="J1028" s="12">
        <v>9707</v>
      </c>
      <c r="K1028" s="11">
        <v>89688</v>
      </c>
      <c r="L1028" s="11">
        <v>9073</v>
      </c>
      <c r="M1028" s="14">
        <v>6709</v>
      </c>
      <c r="N1028" s="13">
        <v>67607</v>
      </c>
      <c r="O1028" s="13">
        <v>1518</v>
      </c>
      <c r="P1028" s="25">
        <v>5853</v>
      </c>
      <c r="Q1028" s="26">
        <v>67488</v>
      </c>
      <c r="R1028" s="26">
        <v>13</v>
      </c>
      <c r="S1028" s="27" t="s">
        <v>25</v>
      </c>
      <c r="T1028" s="28" t="s">
        <v>25</v>
      </c>
      <c r="U1028" s="28" t="s">
        <v>25</v>
      </c>
      <c r="V1028" s="12">
        <v>22269</v>
      </c>
      <c r="W1028" s="11">
        <v>224783</v>
      </c>
      <c r="X1028" s="11">
        <v>10604</v>
      </c>
    </row>
    <row r="1029" spans="1:24" x14ac:dyDescent="0.35">
      <c r="A1029" s="8">
        <v>2020</v>
      </c>
      <c r="B1029" s="9">
        <v>14840</v>
      </c>
      <c r="C1029" s="10" t="s">
        <v>1284</v>
      </c>
      <c r="D1029" s="8" t="s">
        <v>709</v>
      </c>
      <c r="E1029" s="10" t="s">
        <v>710</v>
      </c>
      <c r="F1029" s="8" t="s">
        <v>711</v>
      </c>
      <c r="G1029" s="10" t="s">
        <v>163</v>
      </c>
      <c r="H1029" s="10" t="s">
        <v>712</v>
      </c>
      <c r="I1029" s="10" t="s">
        <v>36</v>
      </c>
      <c r="J1029" s="12">
        <v>4618</v>
      </c>
      <c r="K1029" s="11">
        <v>38197</v>
      </c>
      <c r="L1029" s="11">
        <v>4732</v>
      </c>
      <c r="M1029" s="14">
        <v>10451</v>
      </c>
      <c r="N1029" s="13">
        <v>91955</v>
      </c>
      <c r="O1029" s="13">
        <v>1152</v>
      </c>
      <c r="P1029" s="25">
        <v>10680</v>
      </c>
      <c r="Q1029" s="26">
        <v>103478</v>
      </c>
      <c r="R1029" s="26">
        <v>8</v>
      </c>
      <c r="S1029" s="27" t="s">
        <v>25</v>
      </c>
      <c r="T1029" s="28" t="s">
        <v>25</v>
      </c>
      <c r="U1029" s="28" t="s">
        <v>25</v>
      </c>
      <c r="V1029" s="12">
        <v>25749</v>
      </c>
      <c r="W1029" s="11">
        <v>233630</v>
      </c>
      <c r="X1029" s="11">
        <v>5892</v>
      </c>
    </row>
    <row r="1030" spans="1:24" x14ac:dyDescent="0.35">
      <c r="A1030" s="8">
        <v>2020</v>
      </c>
      <c r="B1030" s="9">
        <v>14864</v>
      </c>
      <c r="C1030" s="10" t="s">
        <v>1285</v>
      </c>
      <c r="D1030" s="8" t="s">
        <v>709</v>
      </c>
      <c r="E1030" s="10" t="s">
        <v>710</v>
      </c>
      <c r="F1030" s="8" t="s">
        <v>711</v>
      </c>
      <c r="G1030" s="10" t="s">
        <v>51</v>
      </c>
      <c r="H1030" s="10" t="s">
        <v>714</v>
      </c>
      <c r="I1030" s="10" t="s">
        <v>36</v>
      </c>
      <c r="J1030" s="12">
        <v>23531.8</v>
      </c>
      <c r="K1030" s="11">
        <v>208527</v>
      </c>
      <c r="L1030" s="11">
        <v>18380</v>
      </c>
      <c r="M1030" s="14">
        <v>6204.5</v>
      </c>
      <c r="N1030" s="13">
        <v>61903</v>
      </c>
      <c r="O1030" s="13">
        <v>1992</v>
      </c>
      <c r="P1030" s="25">
        <v>1807.4</v>
      </c>
      <c r="Q1030" s="26">
        <v>18369</v>
      </c>
      <c r="R1030" s="26">
        <v>9</v>
      </c>
      <c r="S1030" s="27" t="s">
        <v>25</v>
      </c>
      <c r="T1030" s="28" t="s">
        <v>25</v>
      </c>
      <c r="U1030" s="28" t="s">
        <v>25</v>
      </c>
      <c r="V1030" s="12">
        <v>31543.7</v>
      </c>
      <c r="W1030" s="11">
        <v>288799</v>
      </c>
      <c r="X1030" s="11">
        <v>20381</v>
      </c>
    </row>
    <row r="1031" spans="1:24" x14ac:dyDescent="0.35">
      <c r="A1031" s="8">
        <v>2020</v>
      </c>
      <c r="B1031" s="9">
        <v>14940</v>
      </c>
      <c r="C1031" s="10" t="s">
        <v>459</v>
      </c>
      <c r="D1031" s="8" t="s">
        <v>709</v>
      </c>
      <c r="E1031" s="10" t="s">
        <v>710</v>
      </c>
      <c r="F1031" s="8" t="s">
        <v>711</v>
      </c>
      <c r="G1031" s="10" t="s">
        <v>197</v>
      </c>
      <c r="H1031" s="10" t="s">
        <v>722</v>
      </c>
      <c r="I1031" s="10" t="s">
        <v>45</v>
      </c>
      <c r="J1031" s="12">
        <v>1247729</v>
      </c>
      <c r="K1031" s="11">
        <v>9875262</v>
      </c>
      <c r="L1031" s="11">
        <v>1086552</v>
      </c>
      <c r="M1031" s="14">
        <v>211811</v>
      </c>
      <c r="N1031" s="13">
        <v>2177907</v>
      </c>
      <c r="O1031" s="13">
        <v>92827</v>
      </c>
      <c r="P1031" s="25">
        <v>34494</v>
      </c>
      <c r="Q1031" s="26">
        <v>618835</v>
      </c>
      <c r="R1031" s="26">
        <v>348</v>
      </c>
      <c r="S1031" s="27">
        <v>0</v>
      </c>
      <c r="T1031" s="28">
        <v>0</v>
      </c>
      <c r="U1031" s="28">
        <v>0</v>
      </c>
      <c r="V1031" s="12">
        <v>1494034</v>
      </c>
      <c r="W1031" s="11">
        <v>12672004</v>
      </c>
      <c r="X1031" s="11">
        <v>1179727</v>
      </c>
    </row>
    <row r="1032" spans="1:24" x14ac:dyDescent="0.35">
      <c r="A1032" s="8">
        <v>2020</v>
      </c>
      <c r="B1032" s="9">
        <v>14940</v>
      </c>
      <c r="C1032" s="10" t="s">
        <v>459</v>
      </c>
      <c r="D1032" s="8" t="s">
        <v>751</v>
      </c>
      <c r="E1032" s="10" t="s">
        <v>752</v>
      </c>
      <c r="F1032" s="8" t="s">
        <v>711</v>
      </c>
      <c r="G1032" s="10" t="s">
        <v>197</v>
      </c>
      <c r="H1032" s="10" t="s">
        <v>722</v>
      </c>
      <c r="I1032" s="10" t="s">
        <v>45</v>
      </c>
      <c r="J1032" s="12">
        <v>296786</v>
      </c>
      <c r="K1032" s="11">
        <v>4136101</v>
      </c>
      <c r="L1032" s="11">
        <v>415831</v>
      </c>
      <c r="M1032" s="14">
        <v>168711</v>
      </c>
      <c r="N1032" s="13">
        <v>5254180</v>
      </c>
      <c r="O1032" s="13">
        <v>71436</v>
      </c>
      <c r="P1032" s="25">
        <v>171798</v>
      </c>
      <c r="Q1032" s="26">
        <v>13151023</v>
      </c>
      <c r="R1032" s="26">
        <v>2751</v>
      </c>
      <c r="S1032" s="27">
        <v>6910</v>
      </c>
      <c r="T1032" s="28">
        <v>398441</v>
      </c>
      <c r="U1032" s="28">
        <v>3</v>
      </c>
      <c r="V1032" s="12">
        <v>644205</v>
      </c>
      <c r="W1032" s="11">
        <v>22939745</v>
      </c>
      <c r="X1032" s="11">
        <v>490021</v>
      </c>
    </row>
    <row r="1033" spans="1:24" x14ac:dyDescent="0.35">
      <c r="A1033" s="8">
        <v>2020</v>
      </c>
      <c r="B1033" s="9">
        <v>14947</v>
      </c>
      <c r="C1033" s="10" t="s">
        <v>1286</v>
      </c>
      <c r="D1033" s="8" t="s">
        <v>709</v>
      </c>
      <c r="E1033" s="10" t="s">
        <v>710</v>
      </c>
      <c r="F1033" s="8" t="s">
        <v>711</v>
      </c>
      <c r="G1033" s="10" t="s">
        <v>152</v>
      </c>
      <c r="H1033" s="10" t="s">
        <v>712</v>
      </c>
      <c r="I1033" s="10" t="s">
        <v>566</v>
      </c>
      <c r="J1033" s="12">
        <v>3612</v>
      </c>
      <c r="K1033" s="11">
        <v>35875</v>
      </c>
      <c r="L1033" s="11">
        <v>2718</v>
      </c>
      <c r="M1033" s="14">
        <v>6009</v>
      </c>
      <c r="N1033" s="13">
        <v>59633</v>
      </c>
      <c r="O1033" s="13">
        <v>1119</v>
      </c>
      <c r="P1033" s="25">
        <v>744</v>
      </c>
      <c r="Q1033" s="26">
        <v>7765</v>
      </c>
      <c r="R1033" s="26">
        <v>2</v>
      </c>
      <c r="S1033" s="27">
        <v>0</v>
      </c>
      <c r="T1033" s="28">
        <v>0</v>
      </c>
      <c r="U1033" s="28">
        <v>0</v>
      </c>
      <c r="V1033" s="12">
        <v>10365</v>
      </c>
      <c r="W1033" s="11">
        <v>103273</v>
      </c>
      <c r="X1033" s="11">
        <v>3839</v>
      </c>
    </row>
    <row r="1034" spans="1:24" x14ac:dyDescent="0.35">
      <c r="A1034" s="8">
        <v>2020</v>
      </c>
      <c r="B1034" s="9">
        <v>14999</v>
      </c>
      <c r="C1034" s="10" t="s">
        <v>1287</v>
      </c>
      <c r="D1034" s="8" t="s">
        <v>717</v>
      </c>
      <c r="E1034" s="10" t="s">
        <v>718</v>
      </c>
      <c r="F1034" s="8" t="s">
        <v>711</v>
      </c>
      <c r="G1034" s="10" t="s">
        <v>32</v>
      </c>
      <c r="H1034" s="10" t="s">
        <v>719</v>
      </c>
      <c r="I1034" s="10" t="s">
        <v>33</v>
      </c>
      <c r="J1034" s="12">
        <v>131.6</v>
      </c>
      <c r="K1034" s="11">
        <v>995</v>
      </c>
      <c r="L1034" s="11">
        <v>1614</v>
      </c>
      <c r="M1034" s="14">
        <v>25291</v>
      </c>
      <c r="N1034" s="13">
        <v>436493</v>
      </c>
      <c r="O1034" s="13">
        <v>829</v>
      </c>
      <c r="P1034" s="25">
        <v>29449</v>
      </c>
      <c r="Q1034" s="26">
        <v>527063</v>
      </c>
      <c r="R1034" s="26">
        <v>50</v>
      </c>
      <c r="S1034" s="27">
        <v>0</v>
      </c>
      <c r="T1034" s="28">
        <v>0</v>
      </c>
      <c r="U1034" s="28">
        <v>0</v>
      </c>
      <c r="V1034" s="12">
        <v>54871.6</v>
      </c>
      <c r="W1034" s="11">
        <v>964551</v>
      </c>
      <c r="X1034" s="11">
        <v>2493</v>
      </c>
    </row>
    <row r="1035" spans="1:24" x14ac:dyDescent="0.35">
      <c r="A1035" s="8">
        <v>2020</v>
      </c>
      <c r="B1035" s="9">
        <v>15016</v>
      </c>
      <c r="C1035" s="10" t="s">
        <v>1288</v>
      </c>
      <c r="D1035" s="8" t="s">
        <v>709</v>
      </c>
      <c r="E1035" s="10" t="s">
        <v>710</v>
      </c>
      <c r="F1035" s="8" t="s">
        <v>711</v>
      </c>
      <c r="G1035" s="10" t="s">
        <v>567</v>
      </c>
      <c r="H1035" s="10" t="s">
        <v>714</v>
      </c>
      <c r="I1035" s="10" t="s">
        <v>566</v>
      </c>
      <c r="J1035" s="12">
        <v>25864</v>
      </c>
      <c r="K1035" s="11">
        <v>232194</v>
      </c>
      <c r="L1035" s="11">
        <v>16470</v>
      </c>
      <c r="M1035" s="14">
        <v>14026</v>
      </c>
      <c r="N1035" s="13">
        <v>106246</v>
      </c>
      <c r="O1035" s="13">
        <v>4322</v>
      </c>
      <c r="P1035" s="25">
        <v>1072</v>
      </c>
      <c r="Q1035" s="26">
        <v>11851</v>
      </c>
      <c r="R1035" s="26">
        <v>2</v>
      </c>
      <c r="S1035" s="27">
        <v>0</v>
      </c>
      <c r="T1035" s="28">
        <v>0</v>
      </c>
      <c r="U1035" s="28">
        <v>0</v>
      </c>
      <c r="V1035" s="12">
        <v>40962</v>
      </c>
      <c r="W1035" s="11">
        <v>350291</v>
      </c>
      <c r="X1035" s="11">
        <v>20794</v>
      </c>
    </row>
    <row r="1036" spans="1:24" x14ac:dyDescent="0.35">
      <c r="A1036" s="8">
        <v>2020</v>
      </c>
      <c r="B1036" s="9">
        <v>15023</v>
      </c>
      <c r="C1036" s="10" t="s">
        <v>461</v>
      </c>
      <c r="D1036" s="8" t="s">
        <v>709</v>
      </c>
      <c r="E1036" s="10" t="s">
        <v>710</v>
      </c>
      <c r="F1036" s="8" t="s">
        <v>711</v>
      </c>
      <c r="G1036" s="10" t="s">
        <v>87</v>
      </c>
      <c r="H1036" s="10" t="s">
        <v>714</v>
      </c>
      <c r="I1036" s="10" t="s">
        <v>88</v>
      </c>
      <c r="J1036" s="12">
        <v>55878.5</v>
      </c>
      <c r="K1036" s="11">
        <v>402495</v>
      </c>
      <c r="L1036" s="11">
        <v>29138</v>
      </c>
      <c r="M1036" s="14">
        <v>8199.6</v>
      </c>
      <c r="N1036" s="13">
        <v>58093</v>
      </c>
      <c r="O1036" s="13">
        <v>3784</v>
      </c>
      <c r="P1036" s="25">
        <v>613.29999999999995</v>
      </c>
      <c r="Q1036" s="26">
        <v>5894</v>
      </c>
      <c r="R1036" s="26">
        <v>1</v>
      </c>
      <c r="S1036" s="27" t="s">
        <v>25</v>
      </c>
      <c r="T1036" s="28" t="s">
        <v>25</v>
      </c>
      <c r="U1036" s="28" t="s">
        <v>25</v>
      </c>
      <c r="V1036" s="12">
        <v>64691.4</v>
      </c>
      <c r="W1036" s="11">
        <v>466482</v>
      </c>
      <c r="X1036" s="11">
        <v>32923</v>
      </c>
    </row>
    <row r="1037" spans="1:24" x14ac:dyDescent="0.35">
      <c r="A1037" s="8">
        <v>2020</v>
      </c>
      <c r="B1037" s="9">
        <v>15040</v>
      </c>
      <c r="C1037" s="10" t="s">
        <v>1289</v>
      </c>
      <c r="D1037" s="8" t="s">
        <v>709</v>
      </c>
      <c r="E1037" s="10" t="s">
        <v>710</v>
      </c>
      <c r="F1037" s="8" t="s">
        <v>711</v>
      </c>
      <c r="G1037" s="10" t="s">
        <v>98</v>
      </c>
      <c r="H1037" s="10" t="s">
        <v>712</v>
      </c>
      <c r="I1037" s="10" t="s">
        <v>54</v>
      </c>
      <c r="J1037" s="12">
        <v>6856.3</v>
      </c>
      <c r="K1037" s="11">
        <v>68614</v>
      </c>
      <c r="L1037" s="11">
        <v>6143</v>
      </c>
      <c r="M1037" s="14">
        <v>2769.2</v>
      </c>
      <c r="N1037" s="13">
        <v>24368</v>
      </c>
      <c r="O1037" s="13">
        <v>1029</v>
      </c>
      <c r="P1037" s="25">
        <v>5212.7</v>
      </c>
      <c r="Q1037" s="26">
        <v>74595</v>
      </c>
      <c r="R1037" s="26">
        <v>163</v>
      </c>
      <c r="S1037" s="27">
        <v>0</v>
      </c>
      <c r="T1037" s="28">
        <v>0</v>
      </c>
      <c r="U1037" s="28">
        <v>0</v>
      </c>
      <c r="V1037" s="12">
        <v>14838.2</v>
      </c>
      <c r="W1037" s="11">
        <v>167577</v>
      </c>
      <c r="X1037" s="11">
        <v>7335</v>
      </c>
    </row>
    <row r="1038" spans="1:24" x14ac:dyDescent="0.35">
      <c r="A1038" s="8">
        <v>2020</v>
      </c>
      <c r="B1038" s="9">
        <v>15045</v>
      </c>
      <c r="C1038" s="10" t="s">
        <v>1290</v>
      </c>
      <c r="D1038" s="8" t="s">
        <v>709</v>
      </c>
      <c r="E1038" s="10" t="s">
        <v>710</v>
      </c>
      <c r="F1038" s="8" t="s">
        <v>711</v>
      </c>
      <c r="G1038" s="10" t="s">
        <v>197</v>
      </c>
      <c r="H1038" s="10" t="s">
        <v>722</v>
      </c>
      <c r="I1038" s="10" t="s">
        <v>123</v>
      </c>
      <c r="J1038" s="12">
        <v>2933.8</v>
      </c>
      <c r="K1038" s="11">
        <v>24046</v>
      </c>
      <c r="L1038" s="11">
        <v>2798</v>
      </c>
      <c r="M1038" s="14">
        <v>2859.6</v>
      </c>
      <c r="N1038" s="13">
        <v>28079</v>
      </c>
      <c r="O1038" s="13">
        <v>720</v>
      </c>
      <c r="P1038" s="25">
        <v>0</v>
      </c>
      <c r="Q1038" s="26">
        <v>0</v>
      </c>
      <c r="R1038" s="26">
        <v>0</v>
      </c>
      <c r="S1038" s="27">
        <v>0</v>
      </c>
      <c r="T1038" s="28">
        <v>0</v>
      </c>
      <c r="U1038" s="28">
        <v>0</v>
      </c>
      <c r="V1038" s="12">
        <v>5793.4</v>
      </c>
      <c r="W1038" s="11">
        <v>52125</v>
      </c>
      <c r="X1038" s="11">
        <v>3518</v>
      </c>
    </row>
    <row r="1039" spans="1:24" x14ac:dyDescent="0.35">
      <c r="A1039" s="8">
        <v>2020</v>
      </c>
      <c r="B1039" s="9">
        <v>15045</v>
      </c>
      <c r="C1039" s="10" t="s">
        <v>1290</v>
      </c>
      <c r="D1039" s="8" t="s">
        <v>751</v>
      </c>
      <c r="E1039" s="10" t="s">
        <v>752</v>
      </c>
      <c r="F1039" s="8" t="s">
        <v>711</v>
      </c>
      <c r="G1039" s="10" t="s">
        <v>197</v>
      </c>
      <c r="H1039" s="10" t="s">
        <v>722</v>
      </c>
      <c r="I1039" s="10" t="s">
        <v>123</v>
      </c>
      <c r="J1039" s="12">
        <v>681</v>
      </c>
      <c r="K1039" s="11">
        <v>7789</v>
      </c>
      <c r="L1039" s="11">
        <v>1007</v>
      </c>
      <c r="M1039" s="14">
        <v>848.5</v>
      </c>
      <c r="N1039" s="13">
        <v>13400</v>
      </c>
      <c r="O1039" s="13">
        <v>298</v>
      </c>
      <c r="P1039" s="25">
        <v>0</v>
      </c>
      <c r="Q1039" s="26">
        <v>0</v>
      </c>
      <c r="R1039" s="26">
        <v>0</v>
      </c>
      <c r="S1039" s="27">
        <v>0</v>
      </c>
      <c r="T1039" s="28">
        <v>0</v>
      </c>
      <c r="U1039" s="28">
        <v>0</v>
      </c>
      <c r="V1039" s="12">
        <v>1529.5</v>
      </c>
      <c r="W1039" s="11">
        <v>21189</v>
      </c>
      <c r="X1039" s="11">
        <v>1305</v>
      </c>
    </row>
    <row r="1040" spans="1:24" x14ac:dyDescent="0.35">
      <c r="A1040" s="8">
        <v>2020</v>
      </c>
      <c r="B1040" s="9">
        <v>15048</v>
      </c>
      <c r="C1040" s="10" t="s">
        <v>1291</v>
      </c>
      <c r="D1040" s="8" t="s">
        <v>709</v>
      </c>
      <c r="E1040" s="10" t="s">
        <v>710</v>
      </c>
      <c r="F1040" s="8" t="s">
        <v>711</v>
      </c>
      <c r="G1040" s="10" t="s">
        <v>48</v>
      </c>
      <c r="H1040" s="10" t="s">
        <v>773</v>
      </c>
      <c r="I1040" s="10" t="s">
        <v>92</v>
      </c>
      <c r="J1040" s="12">
        <v>6787</v>
      </c>
      <c r="K1040" s="11">
        <v>55706</v>
      </c>
      <c r="L1040" s="11">
        <v>4384</v>
      </c>
      <c r="M1040" s="14">
        <v>10996</v>
      </c>
      <c r="N1040" s="13">
        <v>147315</v>
      </c>
      <c r="O1040" s="13">
        <v>971</v>
      </c>
      <c r="P1040" s="25">
        <v>4494</v>
      </c>
      <c r="Q1040" s="26">
        <v>49198</v>
      </c>
      <c r="R1040" s="26">
        <v>16</v>
      </c>
      <c r="S1040" s="27" t="s">
        <v>25</v>
      </c>
      <c r="T1040" s="28" t="s">
        <v>25</v>
      </c>
      <c r="U1040" s="28" t="s">
        <v>25</v>
      </c>
      <c r="V1040" s="12">
        <v>22277</v>
      </c>
      <c r="W1040" s="11">
        <v>252219</v>
      </c>
      <c r="X1040" s="11">
        <v>5371</v>
      </c>
    </row>
    <row r="1041" spans="1:24" x14ac:dyDescent="0.35">
      <c r="A1041" s="8">
        <v>2020</v>
      </c>
      <c r="B1041" s="9">
        <v>15054</v>
      </c>
      <c r="C1041" s="10" t="s">
        <v>1292</v>
      </c>
      <c r="D1041" s="8" t="s">
        <v>709</v>
      </c>
      <c r="E1041" s="10" t="s">
        <v>710</v>
      </c>
      <c r="F1041" s="8" t="s">
        <v>711</v>
      </c>
      <c r="G1041" s="10" t="s">
        <v>143</v>
      </c>
      <c r="H1041" s="10" t="s">
        <v>714</v>
      </c>
      <c r="I1041" s="10" t="s">
        <v>45</v>
      </c>
      <c r="J1041" s="12">
        <v>36635.599999999999</v>
      </c>
      <c r="K1041" s="11">
        <v>252650</v>
      </c>
      <c r="L1041" s="11">
        <v>15845</v>
      </c>
      <c r="M1041" s="14">
        <v>5158.1000000000004</v>
      </c>
      <c r="N1041" s="13">
        <v>37989</v>
      </c>
      <c r="O1041" s="13">
        <v>1027</v>
      </c>
      <c r="P1041" s="25">
        <v>24862.6</v>
      </c>
      <c r="Q1041" s="26">
        <v>316711</v>
      </c>
      <c r="R1041" s="26">
        <v>13</v>
      </c>
      <c r="S1041" s="27" t="s">
        <v>25</v>
      </c>
      <c r="T1041" s="28" t="s">
        <v>25</v>
      </c>
      <c r="U1041" s="28" t="s">
        <v>25</v>
      </c>
      <c r="V1041" s="12">
        <v>66656.3</v>
      </c>
      <c r="W1041" s="11">
        <v>607350</v>
      </c>
      <c r="X1041" s="11">
        <v>16885</v>
      </c>
    </row>
    <row r="1042" spans="1:24" x14ac:dyDescent="0.35">
      <c r="A1042" s="8">
        <v>2020</v>
      </c>
      <c r="B1042" s="9">
        <v>15073</v>
      </c>
      <c r="C1042" s="10" t="s">
        <v>1293</v>
      </c>
      <c r="D1042" s="8" t="s">
        <v>709</v>
      </c>
      <c r="E1042" s="10" t="s">
        <v>710</v>
      </c>
      <c r="F1042" s="8" t="s">
        <v>711</v>
      </c>
      <c r="G1042" s="10" t="s">
        <v>301</v>
      </c>
      <c r="H1042" s="10" t="s">
        <v>714</v>
      </c>
      <c r="I1042" s="10" t="s">
        <v>54</v>
      </c>
      <c r="J1042" s="12">
        <v>6412</v>
      </c>
      <c r="K1042" s="11">
        <v>62565</v>
      </c>
      <c r="L1042" s="11">
        <v>5007</v>
      </c>
      <c r="M1042" s="14">
        <v>29352</v>
      </c>
      <c r="N1042" s="13">
        <v>313856</v>
      </c>
      <c r="O1042" s="13">
        <v>10955</v>
      </c>
      <c r="P1042" s="25">
        <v>31411</v>
      </c>
      <c r="Q1042" s="26">
        <v>471869</v>
      </c>
      <c r="R1042" s="26">
        <v>600</v>
      </c>
      <c r="S1042" s="27" t="s">
        <v>25</v>
      </c>
      <c r="T1042" s="28" t="s">
        <v>25</v>
      </c>
      <c r="U1042" s="28" t="s">
        <v>25</v>
      </c>
      <c r="V1042" s="12">
        <v>67175</v>
      </c>
      <c r="W1042" s="11">
        <v>848290</v>
      </c>
      <c r="X1042" s="11">
        <v>16562</v>
      </c>
    </row>
    <row r="1043" spans="1:24" x14ac:dyDescent="0.35">
      <c r="A1043" s="8">
        <v>2020</v>
      </c>
      <c r="B1043" s="9">
        <v>15086</v>
      </c>
      <c r="C1043" s="10" t="s">
        <v>1294</v>
      </c>
      <c r="D1043" s="8" t="s">
        <v>709</v>
      </c>
      <c r="E1043" s="10" t="s">
        <v>710</v>
      </c>
      <c r="F1043" s="8" t="s">
        <v>711</v>
      </c>
      <c r="G1043" s="10" t="s">
        <v>66</v>
      </c>
      <c r="H1043" s="10" t="s">
        <v>722</v>
      </c>
      <c r="I1043" s="10" t="s">
        <v>36</v>
      </c>
      <c r="J1043" s="12">
        <v>1685</v>
      </c>
      <c r="K1043" s="11">
        <v>12966</v>
      </c>
      <c r="L1043" s="11">
        <v>1940</v>
      </c>
      <c r="M1043" s="14">
        <v>440</v>
      </c>
      <c r="N1043" s="13">
        <v>2926</v>
      </c>
      <c r="O1043" s="13">
        <v>258</v>
      </c>
      <c r="P1043" s="25">
        <v>430</v>
      </c>
      <c r="Q1043" s="26">
        <v>1953</v>
      </c>
      <c r="R1043" s="26">
        <v>26</v>
      </c>
      <c r="S1043" s="27">
        <v>0</v>
      </c>
      <c r="T1043" s="28">
        <v>0</v>
      </c>
      <c r="U1043" s="28">
        <v>0</v>
      </c>
      <c r="V1043" s="12">
        <v>2555</v>
      </c>
      <c r="W1043" s="11">
        <v>17845</v>
      </c>
      <c r="X1043" s="11">
        <v>2224</v>
      </c>
    </row>
    <row r="1044" spans="1:24" x14ac:dyDescent="0.35">
      <c r="A1044" s="8">
        <v>2020</v>
      </c>
      <c r="B1044" s="9">
        <v>15095</v>
      </c>
      <c r="C1044" s="10" t="s">
        <v>1295</v>
      </c>
      <c r="D1044" s="8" t="s">
        <v>709</v>
      </c>
      <c r="E1044" s="10" t="s">
        <v>710</v>
      </c>
      <c r="F1044" s="8" t="s">
        <v>711</v>
      </c>
      <c r="G1044" s="10" t="s">
        <v>143</v>
      </c>
      <c r="H1044" s="10" t="s">
        <v>712</v>
      </c>
      <c r="I1044" s="10" t="s">
        <v>45</v>
      </c>
      <c r="J1044" s="12">
        <v>10159.9</v>
      </c>
      <c r="K1044" s="11">
        <v>87654</v>
      </c>
      <c r="L1044" s="11">
        <v>9676</v>
      </c>
      <c r="M1044" s="14">
        <v>7918.6</v>
      </c>
      <c r="N1044" s="13">
        <v>82837</v>
      </c>
      <c r="O1044" s="13">
        <v>1116</v>
      </c>
      <c r="P1044" s="25">
        <v>9228.4</v>
      </c>
      <c r="Q1044" s="26">
        <v>115392</v>
      </c>
      <c r="R1044" s="26">
        <v>17</v>
      </c>
      <c r="S1044" s="27" t="s">
        <v>25</v>
      </c>
      <c r="T1044" s="28" t="s">
        <v>25</v>
      </c>
      <c r="U1044" s="28" t="s">
        <v>25</v>
      </c>
      <c r="V1044" s="12">
        <v>27306.9</v>
      </c>
      <c r="W1044" s="11">
        <v>285883</v>
      </c>
      <c r="X1044" s="11">
        <v>10809</v>
      </c>
    </row>
    <row r="1045" spans="1:24" x14ac:dyDescent="0.35">
      <c r="A1045" s="8">
        <v>2020</v>
      </c>
      <c r="B1045" s="9">
        <v>15138</v>
      </c>
      <c r="C1045" s="10" t="s">
        <v>1296</v>
      </c>
      <c r="D1045" s="8" t="s">
        <v>709</v>
      </c>
      <c r="E1045" s="10" t="s">
        <v>710</v>
      </c>
      <c r="F1045" s="8" t="s">
        <v>711</v>
      </c>
      <c r="G1045" s="10" t="s">
        <v>53</v>
      </c>
      <c r="H1045" s="10" t="s">
        <v>714</v>
      </c>
      <c r="I1045" s="10" t="s">
        <v>85</v>
      </c>
      <c r="J1045" s="12">
        <v>39176</v>
      </c>
      <c r="K1045" s="11">
        <v>349682</v>
      </c>
      <c r="L1045" s="11">
        <v>22209</v>
      </c>
      <c r="M1045" s="14">
        <v>6538</v>
      </c>
      <c r="N1045" s="13">
        <v>59387</v>
      </c>
      <c r="O1045" s="13">
        <v>3009</v>
      </c>
      <c r="P1045" s="25">
        <v>7407</v>
      </c>
      <c r="Q1045" s="26">
        <v>52184</v>
      </c>
      <c r="R1045" s="26">
        <v>8</v>
      </c>
      <c r="S1045" s="27" t="s">
        <v>25</v>
      </c>
      <c r="T1045" s="28" t="s">
        <v>25</v>
      </c>
      <c r="U1045" s="28" t="s">
        <v>25</v>
      </c>
      <c r="V1045" s="12">
        <v>53121</v>
      </c>
      <c r="W1045" s="11">
        <v>461253</v>
      </c>
      <c r="X1045" s="11">
        <v>25226</v>
      </c>
    </row>
    <row r="1046" spans="1:24" x14ac:dyDescent="0.35">
      <c r="A1046" s="8">
        <v>2020</v>
      </c>
      <c r="B1046" s="9">
        <v>15141</v>
      </c>
      <c r="C1046" s="10" t="s">
        <v>1297</v>
      </c>
      <c r="D1046" s="8" t="s">
        <v>709</v>
      </c>
      <c r="E1046" s="10" t="s">
        <v>710</v>
      </c>
      <c r="F1046" s="8" t="s">
        <v>711</v>
      </c>
      <c r="G1046" s="10" t="s">
        <v>567</v>
      </c>
      <c r="H1046" s="10" t="s">
        <v>714</v>
      </c>
      <c r="I1046" s="10" t="s">
        <v>566</v>
      </c>
      <c r="J1046" s="12">
        <v>18504</v>
      </c>
      <c r="K1046" s="11">
        <v>156817</v>
      </c>
      <c r="L1046" s="11">
        <v>13863</v>
      </c>
      <c r="M1046" s="14">
        <v>14473</v>
      </c>
      <c r="N1046" s="13">
        <v>122607</v>
      </c>
      <c r="O1046" s="13">
        <v>3357</v>
      </c>
      <c r="P1046" s="25">
        <v>661</v>
      </c>
      <c r="Q1046" s="26">
        <v>7473</v>
      </c>
      <c r="R1046" s="26">
        <v>2</v>
      </c>
      <c r="S1046" s="27">
        <v>0</v>
      </c>
      <c r="T1046" s="28">
        <v>0</v>
      </c>
      <c r="U1046" s="28">
        <v>0</v>
      </c>
      <c r="V1046" s="12">
        <v>33638</v>
      </c>
      <c r="W1046" s="11">
        <v>286897</v>
      </c>
      <c r="X1046" s="11">
        <v>17222</v>
      </c>
    </row>
    <row r="1047" spans="1:24" x14ac:dyDescent="0.35">
      <c r="A1047" s="8">
        <v>2020</v>
      </c>
      <c r="B1047" s="9">
        <v>15145</v>
      </c>
      <c r="C1047" s="10" t="s">
        <v>1298</v>
      </c>
      <c r="D1047" s="8" t="s">
        <v>709</v>
      </c>
      <c r="E1047" s="10" t="s">
        <v>710</v>
      </c>
      <c r="F1047" s="8" t="s">
        <v>711</v>
      </c>
      <c r="G1047" s="10" t="s">
        <v>122</v>
      </c>
      <c r="H1047" s="10" t="s">
        <v>712</v>
      </c>
      <c r="I1047" s="10" t="s">
        <v>123</v>
      </c>
      <c r="J1047" s="12">
        <v>7411.8</v>
      </c>
      <c r="K1047" s="11">
        <v>157892</v>
      </c>
      <c r="L1047" s="11">
        <v>8775</v>
      </c>
      <c r="M1047" s="14">
        <v>4746.7</v>
      </c>
      <c r="N1047" s="13">
        <v>103912</v>
      </c>
      <c r="O1047" s="13">
        <v>1359</v>
      </c>
      <c r="P1047" s="25">
        <v>6171.7</v>
      </c>
      <c r="Q1047" s="26">
        <v>208169</v>
      </c>
      <c r="R1047" s="26">
        <v>7</v>
      </c>
      <c r="S1047" s="27" t="s">
        <v>25</v>
      </c>
      <c r="T1047" s="28" t="s">
        <v>25</v>
      </c>
      <c r="U1047" s="28" t="s">
        <v>25</v>
      </c>
      <c r="V1047" s="12">
        <v>18330.2</v>
      </c>
      <c r="W1047" s="11">
        <v>469973</v>
      </c>
      <c r="X1047" s="11">
        <v>10141</v>
      </c>
    </row>
    <row r="1048" spans="1:24" x14ac:dyDescent="0.35">
      <c r="A1048" s="8">
        <v>2020</v>
      </c>
      <c r="B1048" s="9">
        <v>15159</v>
      </c>
      <c r="C1048" s="10" t="s">
        <v>1299</v>
      </c>
      <c r="D1048" s="8" t="s">
        <v>709</v>
      </c>
      <c r="E1048" s="10" t="s">
        <v>710</v>
      </c>
      <c r="F1048" s="8" t="s">
        <v>711</v>
      </c>
      <c r="G1048" s="10" t="s">
        <v>66</v>
      </c>
      <c r="H1048" s="10" t="s">
        <v>712</v>
      </c>
      <c r="I1048" s="10" t="s">
        <v>36</v>
      </c>
      <c r="J1048" s="12">
        <v>7144.3</v>
      </c>
      <c r="K1048" s="11">
        <v>63961</v>
      </c>
      <c r="L1048" s="11">
        <v>7277</v>
      </c>
      <c r="M1048" s="14">
        <v>8635.2000000000007</v>
      </c>
      <c r="N1048" s="13">
        <v>95472</v>
      </c>
      <c r="O1048" s="13">
        <v>1280</v>
      </c>
      <c r="P1048" s="25">
        <v>7778.1</v>
      </c>
      <c r="Q1048" s="26">
        <v>107388</v>
      </c>
      <c r="R1048" s="26">
        <v>6</v>
      </c>
      <c r="S1048" s="27">
        <v>0</v>
      </c>
      <c r="T1048" s="28">
        <v>0</v>
      </c>
      <c r="U1048" s="28">
        <v>0</v>
      </c>
      <c r="V1048" s="12">
        <v>23557.599999999999</v>
      </c>
      <c r="W1048" s="11">
        <v>266821</v>
      </c>
      <c r="X1048" s="11">
        <v>8563</v>
      </c>
    </row>
    <row r="1049" spans="1:24" x14ac:dyDescent="0.35">
      <c r="A1049" s="8">
        <v>2020</v>
      </c>
      <c r="B1049" s="9">
        <v>15175</v>
      </c>
      <c r="C1049" s="10" t="s">
        <v>1300</v>
      </c>
      <c r="D1049" s="8" t="s">
        <v>709</v>
      </c>
      <c r="E1049" s="10" t="s">
        <v>710</v>
      </c>
      <c r="F1049" s="8" t="s">
        <v>711</v>
      </c>
      <c r="G1049" s="10" t="s">
        <v>338</v>
      </c>
      <c r="H1049" s="10" t="s">
        <v>714</v>
      </c>
      <c r="I1049" s="10" t="s">
        <v>36</v>
      </c>
      <c r="J1049" s="12">
        <v>12471</v>
      </c>
      <c r="K1049" s="11">
        <v>118844</v>
      </c>
      <c r="L1049" s="11">
        <v>8282</v>
      </c>
      <c r="M1049" s="14">
        <v>5158</v>
      </c>
      <c r="N1049" s="13">
        <v>43785</v>
      </c>
      <c r="O1049" s="13">
        <v>2180</v>
      </c>
      <c r="P1049" s="25">
        <v>4291</v>
      </c>
      <c r="Q1049" s="26">
        <v>51448</v>
      </c>
      <c r="R1049" s="26">
        <v>6</v>
      </c>
      <c r="S1049" s="27" t="s">
        <v>25</v>
      </c>
      <c r="T1049" s="28" t="s">
        <v>25</v>
      </c>
      <c r="U1049" s="28" t="s">
        <v>25</v>
      </c>
      <c r="V1049" s="12">
        <v>21920</v>
      </c>
      <c r="W1049" s="11">
        <v>214077</v>
      </c>
      <c r="X1049" s="11">
        <v>10468</v>
      </c>
    </row>
    <row r="1050" spans="1:24" x14ac:dyDescent="0.35">
      <c r="A1050" s="8">
        <v>2020</v>
      </c>
      <c r="B1050" s="9">
        <v>15202</v>
      </c>
      <c r="C1050" s="10" t="s">
        <v>1301</v>
      </c>
      <c r="D1050" s="8" t="s">
        <v>709</v>
      </c>
      <c r="E1050" s="10" t="s">
        <v>710</v>
      </c>
      <c r="F1050" s="8" t="s">
        <v>711</v>
      </c>
      <c r="G1050" s="10" t="s">
        <v>174</v>
      </c>
      <c r="H1050" s="10" t="s">
        <v>712</v>
      </c>
      <c r="I1050" s="10" t="s">
        <v>54</v>
      </c>
      <c r="J1050" s="12">
        <v>16949</v>
      </c>
      <c r="K1050" s="11">
        <v>144400</v>
      </c>
      <c r="L1050" s="11">
        <v>13820</v>
      </c>
      <c r="M1050" s="14">
        <v>11728</v>
      </c>
      <c r="N1050" s="13">
        <v>132695</v>
      </c>
      <c r="O1050" s="13">
        <v>2015</v>
      </c>
      <c r="P1050" s="25">
        <v>6523</v>
      </c>
      <c r="Q1050" s="26">
        <v>71583</v>
      </c>
      <c r="R1050" s="26">
        <v>16</v>
      </c>
      <c r="S1050" s="27" t="s">
        <v>25</v>
      </c>
      <c r="T1050" s="28" t="s">
        <v>25</v>
      </c>
      <c r="U1050" s="28" t="s">
        <v>25</v>
      </c>
      <c r="V1050" s="12">
        <v>35200</v>
      </c>
      <c r="W1050" s="11">
        <v>348678</v>
      </c>
      <c r="X1050" s="11">
        <v>15851</v>
      </c>
    </row>
    <row r="1051" spans="1:24" x14ac:dyDescent="0.35">
      <c r="A1051" s="8">
        <v>2020</v>
      </c>
      <c r="B1051" s="9">
        <v>15211</v>
      </c>
      <c r="C1051" s="10" t="s">
        <v>1302</v>
      </c>
      <c r="D1051" s="8" t="s">
        <v>709</v>
      </c>
      <c r="E1051" s="10" t="s">
        <v>710</v>
      </c>
      <c r="F1051" s="8" t="s">
        <v>711</v>
      </c>
      <c r="G1051" s="10" t="s">
        <v>152</v>
      </c>
      <c r="H1051" s="10" t="s">
        <v>714</v>
      </c>
      <c r="I1051" s="10" t="s">
        <v>566</v>
      </c>
      <c r="J1051" s="12">
        <v>25706</v>
      </c>
      <c r="K1051" s="11">
        <v>225263</v>
      </c>
      <c r="L1051" s="11">
        <v>15786</v>
      </c>
      <c r="M1051" s="14">
        <v>15875</v>
      </c>
      <c r="N1051" s="13">
        <v>130265</v>
      </c>
      <c r="O1051" s="13">
        <v>4079</v>
      </c>
      <c r="P1051" s="25">
        <v>3166</v>
      </c>
      <c r="Q1051" s="26">
        <v>47203</v>
      </c>
      <c r="R1051" s="26">
        <v>3</v>
      </c>
      <c r="S1051" s="27">
        <v>0</v>
      </c>
      <c r="T1051" s="28">
        <v>0</v>
      </c>
      <c r="U1051" s="28">
        <v>0</v>
      </c>
      <c r="V1051" s="12">
        <v>44747</v>
      </c>
      <c r="W1051" s="11">
        <v>402731</v>
      </c>
      <c r="X1051" s="11">
        <v>19868</v>
      </c>
    </row>
    <row r="1052" spans="1:24" x14ac:dyDescent="0.35">
      <c r="A1052" s="8">
        <v>2020</v>
      </c>
      <c r="B1052" s="9">
        <v>15229</v>
      </c>
      <c r="C1052" s="10" t="s">
        <v>1303</v>
      </c>
      <c r="D1052" s="8" t="s">
        <v>709</v>
      </c>
      <c r="E1052" s="10" t="s">
        <v>710</v>
      </c>
      <c r="F1052" s="8" t="s">
        <v>711</v>
      </c>
      <c r="G1052" s="10" t="s">
        <v>53</v>
      </c>
      <c r="H1052" s="10" t="s">
        <v>712</v>
      </c>
      <c r="I1052" s="10" t="s">
        <v>1274</v>
      </c>
      <c r="J1052" s="12">
        <v>11280.5</v>
      </c>
      <c r="K1052" s="11">
        <v>117800</v>
      </c>
      <c r="L1052" s="11">
        <v>7832</v>
      </c>
      <c r="M1052" s="14">
        <v>14668.5</v>
      </c>
      <c r="N1052" s="13">
        <v>153543</v>
      </c>
      <c r="O1052" s="13">
        <v>1747</v>
      </c>
      <c r="P1052" s="25">
        <v>4272</v>
      </c>
      <c r="Q1052" s="26">
        <v>60689</v>
      </c>
      <c r="R1052" s="26">
        <v>13</v>
      </c>
      <c r="S1052" s="27" t="s">
        <v>25</v>
      </c>
      <c r="T1052" s="28" t="s">
        <v>25</v>
      </c>
      <c r="U1052" s="28" t="s">
        <v>25</v>
      </c>
      <c r="V1052" s="12">
        <v>30221</v>
      </c>
      <c r="W1052" s="11">
        <v>332032</v>
      </c>
      <c r="X1052" s="11">
        <v>9592</v>
      </c>
    </row>
    <row r="1053" spans="1:24" x14ac:dyDescent="0.35">
      <c r="A1053" s="8">
        <v>2020</v>
      </c>
      <c r="B1053" s="9">
        <v>15231</v>
      </c>
      <c r="C1053" s="10" t="s">
        <v>462</v>
      </c>
      <c r="D1053" s="8" t="s">
        <v>709</v>
      </c>
      <c r="E1053" s="10" t="s">
        <v>710</v>
      </c>
      <c r="F1053" s="8" t="s">
        <v>711</v>
      </c>
      <c r="G1053" s="10" t="s">
        <v>74</v>
      </c>
      <c r="H1053" s="10" t="s">
        <v>712</v>
      </c>
      <c r="I1053" s="10" t="s">
        <v>75</v>
      </c>
      <c r="J1053" s="12">
        <v>11447</v>
      </c>
      <c r="K1053" s="11">
        <v>126685</v>
      </c>
      <c r="L1053" s="11">
        <v>9895</v>
      </c>
      <c r="M1053" s="14">
        <v>7532</v>
      </c>
      <c r="N1053" s="13">
        <v>95293</v>
      </c>
      <c r="O1053" s="13">
        <v>1934</v>
      </c>
      <c r="P1053" s="25">
        <v>4104</v>
      </c>
      <c r="Q1053" s="26">
        <v>88065</v>
      </c>
      <c r="R1053" s="26">
        <v>6</v>
      </c>
      <c r="S1053" s="27" t="s">
        <v>25</v>
      </c>
      <c r="T1053" s="28" t="s">
        <v>25</v>
      </c>
      <c r="U1053" s="28" t="s">
        <v>25</v>
      </c>
      <c r="V1053" s="12">
        <v>23083</v>
      </c>
      <c r="W1053" s="11">
        <v>310043</v>
      </c>
      <c r="X1053" s="11">
        <v>11835</v>
      </c>
    </row>
    <row r="1054" spans="1:24" x14ac:dyDescent="0.35">
      <c r="A1054" s="8">
        <v>2020</v>
      </c>
      <c r="B1054" s="9">
        <v>15248</v>
      </c>
      <c r="C1054" s="10" t="s">
        <v>1304</v>
      </c>
      <c r="D1054" s="8" t="s">
        <v>709</v>
      </c>
      <c r="E1054" s="10" t="s">
        <v>710</v>
      </c>
      <c r="F1054" s="8" t="s">
        <v>711</v>
      </c>
      <c r="G1054" s="10" t="s">
        <v>116</v>
      </c>
      <c r="H1054" s="10" t="s">
        <v>722</v>
      </c>
      <c r="I1054" s="10" t="s">
        <v>668</v>
      </c>
      <c r="J1054" s="12">
        <v>969909.4</v>
      </c>
      <c r="K1054" s="11">
        <v>7756251</v>
      </c>
      <c r="L1054" s="11">
        <v>791119</v>
      </c>
      <c r="M1054" s="14">
        <v>600678.1</v>
      </c>
      <c r="N1054" s="13">
        <v>6151752</v>
      </c>
      <c r="O1054" s="13">
        <v>106162</v>
      </c>
      <c r="P1054" s="25">
        <v>228617.9</v>
      </c>
      <c r="Q1054" s="26">
        <v>3505703</v>
      </c>
      <c r="R1054" s="26">
        <v>4321</v>
      </c>
      <c r="S1054" s="27">
        <v>907.9</v>
      </c>
      <c r="T1054" s="28">
        <v>10097</v>
      </c>
      <c r="U1054" s="28">
        <v>1</v>
      </c>
      <c r="V1054" s="12">
        <v>1800113.3</v>
      </c>
      <c r="W1054" s="11">
        <v>17423803</v>
      </c>
      <c r="X1054" s="11">
        <v>901603</v>
      </c>
    </row>
    <row r="1055" spans="1:24" x14ac:dyDescent="0.35">
      <c r="A1055" s="8">
        <v>2020</v>
      </c>
      <c r="B1055" s="9">
        <v>15248</v>
      </c>
      <c r="C1055" s="10" t="s">
        <v>1304</v>
      </c>
      <c r="D1055" s="8" t="s">
        <v>751</v>
      </c>
      <c r="E1055" s="10" t="s">
        <v>752</v>
      </c>
      <c r="F1055" s="8" t="s">
        <v>711</v>
      </c>
      <c r="G1055" s="10" t="s">
        <v>116</v>
      </c>
      <c r="H1055" s="10" t="s">
        <v>722</v>
      </c>
      <c r="I1055" s="10" t="s">
        <v>668</v>
      </c>
      <c r="J1055" s="12" t="s">
        <v>25</v>
      </c>
      <c r="K1055" s="11" t="s">
        <v>25</v>
      </c>
      <c r="L1055" s="11" t="s">
        <v>25</v>
      </c>
      <c r="M1055" s="14">
        <v>18367.400000000001</v>
      </c>
      <c r="N1055" s="13">
        <v>632946</v>
      </c>
      <c r="O1055" s="13">
        <v>561</v>
      </c>
      <c r="P1055" s="25">
        <v>27601.7</v>
      </c>
      <c r="Q1055" s="26">
        <v>1486266</v>
      </c>
      <c r="R1055" s="26">
        <v>73</v>
      </c>
      <c r="S1055" s="27" t="s">
        <v>25</v>
      </c>
      <c r="T1055" s="28" t="s">
        <v>25</v>
      </c>
      <c r="U1055" s="28" t="s">
        <v>25</v>
      </c>
      <c r="V1055" s="12">
        <v>45969.1</v>
      </c>
      <c r="W1055" s="11">
        <v>2119212</v>
      </c>
      <c r="X1055" s="11">
        <v>634</v>
      </c>
    </row>
    <row r="1056" spans="1:24" x14ac:dyDescent="0.35">
      <c r="A1056" s="8">
        <v>2020</v>
      </c>
      <c r="B1056" s="9">
        <v>15257</v>
      </c>
      <c r="C1056" s="10" t="s">
        <v>463</v>
      </c>
      <c r="D1056" s="8" t="s">
        <v>709</v>
      </c>
      <c r="E1056" s="10" t="s">
        <v>710</v>
      </c>
      <c r="F1056" s="8" t="s">
        <v>711</v>
      </c>
      <c r="G1056" s="10" t="s">
        <v>157</v>
      </c>
      <c r="H1056" s="10" t="s">
        <v>714</v>
      </c>
      <c r="I1056" s="10" t="s">
        <v>99</v>
      </c>
      <c r="J1056" s="12">
        <v>56127.5</v>
      </c>
      <c r="K1056" s="11">
        <v>468613</v>
      </c>
      <c r="L1056" s="11">
        <v>40627</v>
      </c>
      <c r="M1056" s="14">
        <v>34030.199999999997</v>
      </c>
      <c r="N1056" s="13">
        <v>292907</v>
      </c>
      <c r="O1056" s="13">
        <v>4526</v>
      </c>
      <c r="P1056" s="25">
        <v>43837.3</v>
      </c>
      <c r="Q1056" s="26">
        <v>582750</v>
      </c>
      <c r="R1056" s="26">
        <v>716</v>
      </c>
      <c r="S1056" s="27">
        <v>0</v>
      </c>
      <c r="T1056" s="28">
        <v>0</v>
      </c>
      <c r="U1056" s="28">
        <v>0</v>
      </c>
      <c r="V1056" s="12">
        <v>133995</v>
      </c>
      <c r="W1056" s="11">
        <v>1344270</v>
      </c>
      <c r="X1056" s="11">
        <v>45869</v>
      </c>
    </row>
    <row r="1057" spans="1:24" x14ac:dyDescent="0.35">
      <c r="A1057" s="8">
        <v>2020</v>
      </c>
      <c r="B1057" s="9">
        <v>15263</v>
      </c>
      <c r="C1057" s="10" t="s">
        <v>464</v>
      </c>
      <c r="D1057" s="8" t="s">
        <v>709</v>
      </c>
      <c r="E1057" s="10" t="s">
        <v>710</v>
      </c>
      <c r="F1057" s="8" t="s">
        <v>711</v>
      </c>
      <c r="G1057" s="10" t="s">
        <v>63</v>
      </c>
      <c r="H1057" s="10" t="s">
        <v>722</v>
      </c>
      <c r="I1057" s="10" t="s">
        <v>45</v>
      </c>
      <c r="J1057" s="12">
        <v>310361.7</v>
      </c>
      <c r="K1057" s="11">
        <v>2893084</v>
      </c>
      <c r="L1057" s="11">
        <v>215233</v>
      </c>
      <c r="M1057" s="14">
        <v>56244</v>
      </c>
      <c r="N1057" s="13">
        <v>502646</v>
      </c>
      <c r="O1057" s="13">
        <v>19914</v>
      </c>
      <c r="P1057" s="25">
        <v>8029.7</v>
      </c>
      <c r="Q1057" s="26">
        <v>79611</v>
      </c>
      <c r="R1057" s="26">
        <v>1097</v>
      </c>
      <c r="S1057" s="27">
        <v>0</v>
      </c>
      <c r="T1057" s="28">
        <v>0</v>
      </c>
      <c r="U1057" s="28">
        <v>0</v>
      </c>
      <c r="V1057" s="12">
        <v>374635.4</v>
      </c>
      <c r="W1057" s="11">
        <v>3475341</v>
      </c>
      <c r="X1057" s="11">
        <v>236244</v>
      </c>
    </row>
    <row r="1058" spans="1:24" x14ac:dyDescent="0.35">
      <c r="A1058" s="8">
        <v>2020</v>
      </c>
      <c r="B1058" s="9">
        <v>15263</v>
      </c>
      <c r="C1058" s="10" t="s">
        <v>464</v>
      </c>
      <c r="D1058" s="8" t="s">
        <v>709</v>
      </c>
      <c r="E1058" s="10" t="s">
        <v>710</v>
      </c>
      <c r="F1058" s="8" t="s">
        <v>711</v>
      </c>
      <c r="G1058" s="10" t="s">
        <v>46</v>
      </c>
      <c r="H1058" s="10" t="s">
        <v>722</v>
      </c>
      <c r="I1058" s="10" t="s">
        <v>45</v>
      </c>
      <c r="J1058" s="12">
        <v>187147.6</v>
      </c>
      <c r="K1058" s="11">
        <v>1841048</v>
      </c>
      <c r="L1058" s="11">
        <v>126158</v>
      </c>
      <c r="M1058" s="14">
        <v>69149.5</v>
      </c>
      <c r="N1058" s="13">
        <v>761210</v>
      </c>
      <c r="O1058" s="13">
        <v>18644</v>
      </c>
      <c r="P1058" s="25">
        <v>55759.6</v>
      </c>
      <c r="Q1058" s="26">
        <v>942043</v>
      </c>
      <c r="R1058" s="26">
        <v>1864</v>
      </c>
      <c r="S1058" s="27">
        <v>0</v>
      </c>
      <c r="T1058" s="28">
        <v>0</v>
      </c>
      <c r="U1058" s="28">
        <v>0</v>
      </c>
      <c r="V1058" s="12">
        <v>312056.7</v>
      </c>
      <c r="W1058" s="11">
        <v>3544301</v>
      </c>
      <c r="X1058" s="11">
        <v>146666</v>
      </c>
    </row>
    <row r="1059" spans="1:24" x14ac:dyDescent="0.35">
      <c r="A1059" s="8">
        <v>2020</v>
      </c>
      <c r="B1059" s="9">
        <v>15263</v>
      </c>
      <c r="C1059" s="10" t="s">
        <v>464</v>
      </c>
      <c r="D1059" s="8" t="s">
        <v>751</v>
      </c>
      <c r="E1059" s="10" t="s">
        <v>752</v>
      </c>
      <c r="F1059" s="8" t="s">
        <v>711</v>
      </c>
      <c r="G1059" s="10" t="s">
        <v>63</v>
      </c>
      <c r="H1059" s="10" t="s">
        <v>722</v>
      </c>
      <c r="I1059" s="10" t="s">
        <v>45</v>
      </c>
      <c r="J1059" s="12">
        <v>14846.1</v>
      </c>
      <c r="K1059" s="11">
        <v>362396</v>
      </c>
      <c r="L1059" s="11">
        <v>27911</v>
      </c>
      <c r="M1059" s="14">
        <v>44123.6</v>
      </c>
      <c r="N1059" s="13">
        <v>1398438</v>
      </c>
      <c r="O1059" s="13">
        <v>10774</v>
      </c>
      <c r="P1059" s="25">
        <v>27843.7</v>
      </c>
      <c r="Q1059" s="26">
        <v>1318070</v>
      </c>
      <c r="R1059" s="26">
        <v>1538</v>
      </c>
      <c r="S1059" s="27">
        <v>0</v>
      </c>
      <c r="T1059" s="28">
        <v>0</v>
      </c>
      <c r="U1059" s="28">
        <v>0</v>
      </c>
      <c r="V1059" s="12">
        <v>86813.4</v>
      </c>
      <c r="W1059" s="11">
        <v>3078904</v>
      </c>
      <c r="X1059" s="11">
        <v>40223</v>
      </c>
    </row>
    <row r="1060" spans="1:24" x14ac:dyDescent="0.35">
      <c r="A1060" s="8">
        <v>2020</v>
      </c>
      <c r="B1060" s="9">
        <v>15270</v>
      </c>
      <c r="C1060" s="10" t="s">
        <v>466</v>
      </c>
      <c r="D1060" s="8" t="s">
        <v>709</v>
      </c>
      <c r="E1060" s="10" t="s">
        <v>710</v>
      </c>
      <c r="F1060" s="8" t="s">
        <v>711</v>
      </c>
      <c r="G1060" s="10" t="s">
        <v>682</v>
      </c>
      <c r="H1060" s="10" t="s">
        <v>722</v>
      </c>
      <c r="I1060" s="10" t="s">
        <v>45</v>
      </c>
      <c r="J1060" s="12">
        <v>221492.7</v>
      </c>
      <c r="K1060" s="11">
        <v>1879189</v>
      </c>
      <c r="L1060" s="11">
        <v>248659</v>
      </c>
      <c r="M1060" s="14">
        <v>119385.1</v>
      </c>
      <c r="N1060" s="13">
        <v>963642</v>
      </c>
      <c r="O1060" s="13">
        <v>17101</v>
      </c>
      <c r="P1060" s="25">
        <v>0</v>
      </c>
      <c r="Q1060" s="26">
        <v>0</v>
      </c>
      <c r="R1060" s="26">
        <v>0</v>
      </c>
      <c r="S1060" s="27">
        <v>0</v>
      </c>
      <c r="T1060" s="28">
        <v>0</v>
      </c>
      <c r="U1060" s="28">
        <v>0</v>
      </c>
      <c r="V1060" s="12">
        <v>340877.8</v>
      </c>
      <c r="W1060" s="11">
        <v>2842831</v>
      </c>
      <c r="X1060" s="11">
        <v>265760</v>
      </c>
    </row>
    <row r="1061" spans="1:24" x14ac:dyDescent="0.35">
      <c r="A1061" s="8">
        <v>2020</v>
      </c>
      <c r="B1061" s="9">
        <v>15270</v>
      </c>
      <c r="C1061" s="10" t="s">
        <v>466</v>
      </c>
      <c r="D1061" s="8" t="s">
        <v>709</v>
      </c>
      <c r="E1061" s="10" t="s">
        <v>710</v>
      </c>
      <c r="F1061" s="8" t="s">
        <v>711</v>
      </c>
      <c r="G1061" s="10" t="s">
        <v>63</v>
      </c>
      <c r="H1061" s="10" t="s">
        <v>722</v>
      </c>
      <c r="I1061" s="10" t="s">
        <v>45</v>
      </c>
      <c r="J1061" s="12">
        <v>666635.1</v>
      </c>
      <c r="K1061" s="11">
        <v>4562335</v>
      </c>
      <c r="L1061" s="11">
        <v>436852</v>
      </c>
      <c r="M1061" s="14">
        <v>137907.1</v>
      </c>
      <c r="N1061" s="13">
        <v>1251635</v>
      </c>
      <c r="O1061" s="13">
        <v>29065</v>
      </c>
      <c r="P1061" s="25">
        <v>655.29999999999995</v>
      </c>
      <c r="Q1061" s="26">
        <v>8514</v>
      </c>
      <c r="R1061" s="26">
        <v>2</v>
      </c>
      <c r="S1061" s="27">
        <v>0</v>
      </c>
      <c r="T1061" s="28">
        <v>0</v>
      </c>
      <c r="U1061" s="28">
        <v>0</v>
      </c>
      <c r="V1061" s="12">
        <v>805197.5</v>
      </c>
      <c r="W1061" s="11">
        <v>5822484</v>
      </c>
      <c r="X1061" s="11">
        <v>465919</v>
      </c>
    </row>
    <row r="1062" spans="1:24" x14ac:dyDescent="0.35">
      <c r="A1062" s="8">
        <v>2020</v>
      </c>
      <c r="B1062" s="9">
        <v>15270</v>
      </c>
      <c r="C1062" s="10" t="s">
        <v>466</v>
      </c>
      <c r="D1062" s="8" t="s">
        <v>751</v>
      </c>
      <c r="E1062" s="10" t="s">
        <v>752</v>
      </c>
      <c r="F1062" s="8" t="s">
        <v>711</v>
      </c>
      <c r="G1062" s="10" t="s">
        <v>682</v>
      </c>
      <c r="H1062" s="10" t="s">
        <v>722</v>
      </c>
      <c r="I1062" s="10" t="s">
        <v>45</v>
      </c>
      <c r="J1062" s="12">
        <v>27489.4</v>
      </c>
      <c r="K1062" s="11">
        <v>571075</v>
      </c>
      <c r="L1062" s="11">
        <v>41807</v>
      </c>
      <c r="M1062" s="14">
        <v>310678.40000000002</v>
      </c>
      <c r="N1062" s="13">
        <v>5838890</v>
      </c>
      <c r="O1062" s="13">
        <v>9569</v>
      </c>
      <c r="P1062" s="25">
        <v>2982.7</v>
      </c>
      <c r="Q1062" s="26">
        <v>186344</v>
      </c>
      <c r="R1062" s="26">
        <v>1</v>
      </c>
      <c r="S1062" s="27">
        <v>12294.2</v>
      </c>
      <c r="T1062" s="28">
        <v>332282</v>
      </c>
      <c r="U1062" s="28">
        <v>3</v>
      </c>
      <c r="V1062" s="12">
        <v>353444.7</v>
      </c>
      <c r="W1062" s="11">
        <v>6928591</v>
      </c>
      <c r="X1062" s="11">
        <v>51380</v>
      </c>
    </row>
    <row r="1063" spans="1:24" x14ac:dyDescent="0.35">
      <c r="A1063" s="8">
        <v>2020</v>
      </c>
      <c r="B1063" s="9">
        <v>15270</v>
      </c>
      <c r="C1063" s="10" t="s">
        <v>466</v>
      </c>
      <c r="D1063" s="8" t="s">
        <v>751</v>
      </c>
      <c r="E1063" s="10" t="s">
        <v>752</v>
      </c>
      <c r="F1063" s="8" t="s">
        <v>711</v>
      </c>
      <c r="G1063" s="10" t="s">
        <v>63</v>
      </c>
      <c r="H1063" s="10" t="s">
        <v>722</v>
      </c>
      <c r="I1063" s="10" t="s">
        <v>45</v>
      </c>
      <c r="J1063" s="12">
        <v>73879.399999999994</v>
      </c>
      <c r="K1063" s="11">
        <v>1021515</v>
      </c>
      <c r="L1063" s="11">
        <v>97887</v>
      </c>
      <c r="M1063" s="14">
        <v>265524.09999999998</v>
      </c>
      <c r="N1063" s="13">
        <v>5776173</v>
      </c>
      <c r="O1063" s="13">
        <v>20755</v>
      </c>
      <c r="P1063" s="25">
        <v>5951.7</v>
      </c>
      <c r="Q1063" s="26">
        <v>280212</v>
      </c>
      <c r="R1063" s="26">
        <v>9</v>
      </c>
      <c r="S1063" s="27">
        <v>7346.8</v>
      </c>
      <c r="T1063" s="28">
        <v>272808</v>
      </c>
      <c r="U1063" s="28">
        <v>2</v>
      </c>
      <c r="V1063" s="12">
        <v>352702</v>
      </c>
      <c r="W1063" s="11">
        <v>7350708</v>
      </c>
      <c r="X1063" s="11">
        <v>118653</v>
      </c>
    </row>
    <row r="1064" spans="1:24" x14ac:dyDescent="0.35">
      <c r="A1064" s="8">
        <v>2020</v>
      </c>
      <c r="B1064" s="9">
        <v>15291</v>
      </c>
      <c r="C1064" s="10" t="s">
        <v>1305</v>
      </c>
      <c r="D1064" s="8" t="s">
        <v>709</v>
      </c>
      <c r="E1064" s="10" t="s">
        <v>710</v>
      </c>
      <c r="F1064" s="8" t="s">
        <v>711</v>
      </c>
      <c r="G1064" s="10" t="s">
        <v>40</v>
      </c>
      <c r="H1064" s="10" t="s">
        <v>714</v>
      </c>
      <c r="I1064" s="10" t="s">
        <v>54</v>
      </c>
      <c r="J1064" s="12">
        <v>7383.8</v>
      </c>
      <c r="K1064" s="11">
        <v>57404</v>
      </c>
      <c r="L1064" s="11">
        <v>3484</v>
      </c>
      <c r="M1064" s="14">
        <v>13</v>
      </c>
      <c r="N1064" s="13">
        <v>111</v>
      </c>
      <c r="O1064" s="13">
        <v>75</v>
      </c>
      <c r="P1064" s="25">
        <v>24019.1</v>
      </c>
      <c r="Q1064" s="26">
        <v>282821</v>
      </c>
      <c r="R1064" s="26">
        <v>752</v>
      </c>
      <c r="S1064" s="27" t="s">
        <v>25</v>
      </c>
      <c r="T1064" s="28" t="s">
        <v>25</v>
      </c>
      <c r="U1064" s="28" t="s">
        <v>25</v>
      </c>
      <c r="V1064" s="12">
        <v>31415.9</v>
      </c>
      <c r="W1064" s="11">
        <v>340336</v>
      </c>
      <c r="X1064" s="11">
        <v>4311</v>
      </c>
    </row>
    <row r="1065" spans="1:24" x14ac:dyDescent="0.35">
      <c r="A1065" s="8">
        <v>2020</v>
      </c>
      <c r="B1065" s="9">
        <v>15293</v>
      </c>
      <c r="C1065" s="10" t="s">
        <v>1306</v>
      </c>
      <c r="D1065" s="8" t="s">
        <v>709</v>
      </c>
      <c r="E1065" s="10" t="s">
        <v>710</v>
      </c>
      <c r="F1065" s="8" t="s">
        <v>711</v>
      </c>
      <c r="G1065" s="10" t="s">
        <v>567</v>
      </c>
      <c r="H1065" s="10" t="s">
        <v>714</v>
      </c>
      <c r="I1065" s="10" t="s">
        <v>566</v>
      </c>
      <c r="J1065" s="12">
        <v>25206</v>
      </c>
      <c r="K1065" s="11">
        <v>245473</v>
      </c>
      <c r="L1065" s="11">
        <v>20280</v>
      </c>
      <c r="M1065" s="14">
        <v>13108</v>
      </c>
      <c r="N1065" s="13">
        <v>117200</v>
      </c>
      <c r="O1065" s="13">
        <v>4408</v>
      </c>
      <c r="P1065" s="25">
        <v>2493</v>
      </c>
      <c r="Q1065" s="26">
        <v>34264</v>
      </c>
      <c r="R1065" s="26">
        <v>3</v>
      </c>
      <c r="S1065" s="27">
        <v>0</v>
      </c>
      <c r="T1065" s="28">
        <v>0</v>
      </c>
      <c r="U1065" s="28">
        <v>0</v>
      </c>
      <c r="V1065" s="12">
        <v>40807</v>
      </c>
      <c r="W1065" s="11">
        <v>396937</v>
      </c>
      <c r="X1065" s="11">
        <v>24691</v>
      </c>
    </row>
    <row r="1066" spans="1:24" x14ac:dyDescent="0.35">
      <c r="A1066" s="8">
        <v>2020</v>
      </c>
      <c r="B1066" s="9">
        <v>15293</v>
      </c>
      <c r="C1066" s="10" t="s">
        <v>1306</v>
      </c>
      <c r="D1066" s="8" t="s">
        <v>709</v>
      </c>
      <c r="E1066" s="10" t="s">
        <v>710</v>
      </c>
      <c r="F1066" s="8" t="s">
        <v>711</v>
      </c>
      <c r="G1066" s="10" t="s">
        <v>44</v>
      </c>
      <c r="H1066" s="10" t="s">
        <v>714</v>
      </c>
      <c r="I1066" s="10" t="s">
        <v>566</v>
      </c>
      <c r="J1066" s="12">
        <v>8729</v>
      </c>
      <c r="K1066" s="11">
        <v>85607</v>
      </c>
      <c r="L1066" s="11">
        <v>6538</v>
      </c>
      <c r="M1066" s="14">
        <v>3684</v>
      </c>
      <c r="N1066" s="13">
        <v>33262</v>
      </c>
      <c r="O1066" s="13">
        <v>1712</v>
      </c>
      <c r="P1066" s="25">
        <v>828</v>
      </c>
      <c r="Q1066" s="26">
        <v>13231</v>
      </c>
      <c r="R1066" s="26">
        <v>1</v>
      </c>
      <c r="S1066" s="27">
        <v>0</v>
      </c>
      <c r="T1066" s="28">
        <v>0</v>
      </c>
      <c r="U1066" s="28">
        <v>0</v>
      </c>
      <c r="V1066" s="12">
        <v>13241</v>
      </c>
      <c r="W1066" s="11">
        <v>132100</v>
      </c>
      <c r="X1066" s="11">
        <v>8251</v>
      </c>
    </row>
    <row r="1067" spans="1:24" x14ac:dyDescent="0.35">
      <c r="A1067" s="8">
        <v>2020</v>
      </c>
      <c r="B1067" s="9">
        <v>15296</v>
      </c>
      <c r="C1067" s="10" t="s">
        <v>467</v>
      </c>
      <c r="D1067" s="8" t="s">
        <v>717</v>
      </c>
      <c r="E1067" s="10" t="s">
        <v>718</v>
      </c>
      <c r="F1067" s="8" t="s">
        <v>711</v>
      </c>
      <c r="G1067" s="10" t="s">
        <v>122</v>
      </c>
      <c r="H1067" s="10" t="s">
        <v>15</v>
      </c>
      <c r="I1067" s="10" t="s">
        <v>123</v>
      </c>
      <c r="J1067" s="12">
        <v>0</v>
      </c>
      <c r="K1067" s="11">
        <v>0</v>
      </c>
      <c r="L1067" s="11">
        <v>0</v>
      </c>
      <c r="M1067" s="14">
        <v>459605</v>
      </c>
      <c r="N1067" s="13">
        <v>7389841</v>
      </c>
      <c r="O1067" s="13">
        <v>312</v>
      </c>
      <c r="P1067" s="25">
        <v>196936</v>
      </c>
      <c r="Q1067" s="26">
        <v>6744834</v>
      </c>
      <c r="R1067" s="26">
        <v>517</v>
      </c>
      <c r="S1067" s="27">
        <v>179075</v>
      </c>
      <c r="T1067" s="28">
        <v>2552462</v>
      </c>
      <c r="U1067" s="28">
        <v>3</v>
      </c>
      <c r="V1067" s="12">
        <v>835616</v>
      </c>
      <c r="W1067" s="11">
        <v>16687137</v>
      </c>
      <c r="X1067" s="11">
        <v>832</v>
      </c>
    </row>
    <row r="1068" spans="1:24" x14ac:dyDescent="0.35">
      <c r="A1068" s="8">
        <v>2020</v>
      </c>
      <c r="B1068" s="9">
        <v>15312</v>
      </c>
      <c r="C1068" s="10" t="s">
        <v>1307</v>
      </c>
      <c r="D1068" s="8" t="s">
        <v>709</v>
      </c>
      <c r="E1068" s="10" t="s">
        <v>710</v>
      </c>
      <c r="F1068" s="8" t="s">
        <v>711</v>
      </c>
      <c r="G1068" s="10" t="s">
        <v>66</v>
      </c>
      <c r="H1068" s="10" t="s">
        <v>712</v>
      </c>
      <c r="I1068" s="10" t="s">
        <v>36</v>
      </c>
      <c r="J1068" s="12">
        <v>1700.3</v>
      </c>
      <c r="K1068" s="11">
        <v>15278</v>
      </c>
      <c r="L1068" s="11">
        <v>1883</v>
      </c>
      <c r="M1068" s="14">
        <v>2102.3000000000002</v>
      </c>
      <c r="N1068" s="13">
        <v>20990</v>
      </c>
      <c r="O1068" s="13">
        <v>289</v>
      </c>
      <c r="P1068" s="25">
        <v>1090.2</v>
      </c>
      <c r="Q1068" s="26">
        <v>11158</v>
      </c>
      <c r="R1068" s="26">
        <v>1</v>
      </c>
      <c r="S1068" s="27">
        <v>0</v>
      </c>
      <c r="T1068" s="28">
        <v>0</v>
      </c>
      <c r="U1068" s="28">
        <v>0</v>
      </c>
      <c r="V1068" s="12">
        <v>4892.8</v>
      </c>
      <c r="W1068" s="11">
        <v>47426</v>
      </c>
      <c r="X1068" s="11">
        <v>2173</v>
      </c>
    </row>
    <row r="1069" spans="1:24" x14ac:dyDescent="0.35">
      <c r="A1069" s="8">
        <v>2020</v>
      </c>
      <c r="B1069" s="9">
        <v>15334</v>
      </c>
      <c r="C1069" s="10" t="s">
        <v>1308</v>
      </c>
      <c r="D1069" s="8" t="s">
        <v>709</v>
      </c>
      <c r="E1069" s="10" t="s">
        <v>710</v>
      </c>
      <c r="F1069" s="8" t="s">
        <v>711</v>
      </c>
      <c r="G1069" s="10" t="s">
        <v>152</v>
      </c>
      <c r="H1069" s="10" t="s">
        <v>714</v>
      </c>
      <c r="I1069" s="10" t="s">
        <v>566</v>
      </c>
      <c r="J1069" s="12">
        <v>14248</v>
      </c>
      <c r="K1069" s="11">
        <v>150347</v>
      </c>
      <c r="L1069" s="11">
        <v>10905</v>
      </c>
      <c r="M1069" s="14">
        <v>10929</v>
      </c>
      <c r="N1069" s="13">
        <v>105022</v>
      </c>
      <c r="O1069" s="13">
        <v>2988</v>
      </c>
      <c r="P1069" s="25">
        <v>4789</v>
      </c>
      <c r="Q1069" s="26">
        <v>69720</v>
      </c>
      <c r="R1069" s="26">
        <v>8</v>
      </c>
      <c r="S1069" s="27">
        <v>0</v>
      </c>
      <c r="T1069" s="28">
        <v>0</v>
      </c>
      <c r="U1069" s="28">
        <v>0</v>
      </c>
      <c r="V1069" s="12">
        <v>29966</v>
      </c>
      <c r="W1069" s="11">
        <v>325089</v>
      </c>
      <c r="X1069" s="11">
        <v>13901</v>
      </c>
    </row>
    <row r="1070" spans="1:24" x14ac:dyDescent="0.35">
      <c r="A1070" s="8">
        <v>2020</v>
      </c>
      <c r="B1070" s="9">
        <v>15340</v>
      </c>
      <c r="C1070" s="10" t="s">
        <v>1309</v>
      </c>
      <c r="D1070" s="8" t="s">
        <v>709</v>
      </c>
      <c r="E1070" s="10" t="s">
        <v>710</v>
      </c>
      <c r="F1070" s="8" t="s">
        <v>711</v>
      </c>
      <c r="G1070" s="10" t="s">
        <v>70</v>
      </c>
      <c r="H1070" s="10" t="s">
        <v>714</v>
      </c>
      <c r="I1070" s="10" t="s">
        <v>36</v>
      </c>
      <c r="J1070" s="12">
        <v>27607</v>
      </c>
      <c r="K1070" s="11">
        <v>178740</v>
      </c>
      <c r="L1070" s="11">
        <v>31245</v>
      </c>
      <c r="M1070" s="14">
        <v>4967.3999999999996</v>
      </c>
      <c r="N1070" s="13">
        <v>47090</v>
      </c>
      <c r="O1070" s="13">
        <v>1934</v>
      </c>
      <c r="P1070" s="25">
        <v>2364.1999999999998</v>
      </c>
      <c r="Q1070" s="26">
        <v>20759</v>
      </c>
      <c r="R1070" s="26">
        <v>590</v>
      </c>
      <c r="S1070" s="27" t="s">
        <v>25</v>
      </c>
      <c r="T1070" s="28" t="s">
        <v>25</v>
      </c>
      <c r="U1070" s="28" t="s">
        <v>25</v>
      </c>
      <c r="V1070" s="12">
        <v>34938.6</v>
      </c>
      <c r="W1070" s="11">
        <v>246589</v>
      </c>
      <c r="X1070" s="11">
        <v>33769</v>
      </c>
    </row>
    <row r="1071" spans="1:24" x14ac:dyDescent="0.35">
      <c r="A1071" s="8">
        <v>2020</v>
      </c>
      <c r="B1071" s="9">
        <v>15344</v>
      </c>
      <c r="C1071" s="10" t="s">
        <v>469</v>
      </c>
      <c r="D1071" s="8" t="s">
        <v>709</v>
      </c>
      <c r="E1071" s="10" t="s">
        <v>710</v>
      </c>
      <c r="F1071" s="8" t="s">
        <v>711</v>
      </c>
      <c r="G1071" s="10" t="s">
        <v>66</v>
      </c>
      <c r="H1071" s="10" t="s">
        <v>714</v>
      </c>
      <c r="I1071" s="10" t="s">
        <v>36</v>
      </c>
      <c r="J1071" s="12">
        <v>27686.2</v>
      </c>
      <c r="K1071" s="11">
        <v>187745</v>
      </c>
      <c r="L1071" s="11">
        <v>19362</v>
      </c>
      <c r="M1071" s="14">
        <v>5655.1</v>
      </c>
      <c r="N1071" s="13">
        <v>50322</v>
      </c>
      <c r="O1071" s="13">
        <v>1645</v>
      </c>
      <c r="P1071" s="25">
        <v>12.3</v>
      </c>
      <c r="Q1071" s="26">
        <v>44</v>
      </c>
      <c r="R1071" s="26">
        <v>11</v>
      </c>
      <c r="S1071" s="27">
        <v>0</v>
      </c>
      <c r="T1071" s="28">
        <v>0</v>
      </c>
      <c r="U1071" s="28">
        <v>0</v>
      </c>
      <c r="V1071" s="12">
        <v>33353.599999999999</v>
      </c>
      <c r="W1071" s="11">
        <v>238111</v>
      </c>
      <c r="X1071" s="11">
        <v>21018</v>
      </c>
    </row>
    <row r="1072" spans="1:24" x14ac:dyDescent="0.35">
      <c r="A1072" s="8">
        <v>2020</v>
      </c>
      <c r="B1072" s="9">
        <v>15349</v>
      </c>
      <c r="C1072" s="10" t="s">
        <v>1310</v>
      </c>
      <c r="D1072" s="8" t="s">
        <v>709</v>
      </c>
      <c r="E1072" s="10" t="s">
        <v>710</v>
      </c>
      <c r="F1072" s="8" t="s">
        <v>711</v>
      </c>
      <c r="G1072" s="10" t="s">
        <v>40</v>
      </c>
      <c r="H1072" s="10" t="s">
        <v>712</v>
      </c>
      <c r="I1072" s="10" t="s">
        <v>36</v>
      </c>
      <c r="J1072" s="12">
        <v>580</v>
      </c>
      <c r="K1072" s="11">
        <v>3828</v>
      </c>
      <c r="L1072" s="11">
        <v>446</v>
      </c>
      <c r="M1072" s="14">
        <v>419.6</v>
      </c>
      <c r="N1072" s="13">
        <v>3282</v>
      </c>
      <c r="O1072" s="13">
        <v>145</v>
      </c>
      <c r="P1072" s="25">
        <v>0</v>
      </c>
      <c r="Q1072" s="26">
        <v>0</v>
      </c>
      <c r="R1072" s="26">
        <v>0</v>
      </c>
      <c r="S1072" s="27">
        <v>0</v>
      </c>
      <c r="T1072" s="28">
        <v>0</v>
      </c>
      <c r="U1072" s="28">
        <v>0</v>
      </c>
      <c r="V1072" s="12">
        <v>999.6</v>
      </c>
      <c r="W1072" s="11">
        <v>7110</v>
      </c>
      <c r="X1072" s="11">
        <v>591</v>
      </c>
    </row>
    <row r="1073" spans="1:24" x14ac:dyDescent="0.35">
      <c r="A1073" s="8">
        <v>2020</v>
      </c>
      <c r="B1073" s="9">
        <v>15410</v>
      </c>
      <c r="C1073" s="10" t="s">
        <v>1311</v>
      </c>
      <c r="D1073" s="8" t="s">
        <v>709</v>
      </c>
      <c r="E1073" s="10" t="s">
        <v>710</v>
      </c>
      <c r="F1073" s="8" t="s">
        <v>711</v>
      </c>
      <c r="G1073" s="10" t="s">
        <v>44</v>
      </c>
      <c r="H1073" s="10" t="s">
        <v>714</v>
      </c>
      <c r="I1073" s="10" t="s">
        <v>45</v>
      </c>
      <c r="J1073" s="12">
        <v>19686</v>
      </c>
      <c r="K1073" s="11">
        <v>166313</v>
      </c>
      <c r="L1073" s="11">
        <v>10648</v>
      </c>
      <c r="M1073" s="14">
        <v>7562</v>
      </c>
      <c r="N1073" s="13">
        <v>72509</v>
      </c>
      <c r="O1073" s="13">
        <v>1388</v>
      </c>
      <c r="P1073" s="25">
        <v>8836</v>
      </c>
      <c r="Q1073" s="26">
        <v>100338</v>
      </c>
      <c r="R1073" s="26">
        <v>17</v>
      </c>
      <c r="S1073" s="27" t="s">
        <v>25</v>
      </c>
      <c r="T1073" s="28" t="s">
        <v>25</v>
      </c>
      <c r="U1073" s="28" t="s">
        <v>25</v>
      </c>
      <c r="V1073" s="12">
        <v>36084</v>
      </c>
      <c r="W1073" s="11">
        <v>339160</v>
      </c>
      <c r="X1073" s="11">
        <v>12053</v>
      </c>
    </row>
    <row r="1074" spans="1:24" x14ac:dyDescent="0.35">
      <c r="A1074" s="8">
        <v>2020</v>
      </c>
      <c r="B1074" s="9">
        <v>15419</v>
      </c>
      <c r="C1074" s="10" t="s">
        <v>470</v>
      </c>
      <c r="D1074" s="8" t="s">
        <v>709</v>
      </c>
      <c r="E1074" s="10" t="s">
        <v>710</v>
      </c>
      <c r="F1074" s="8" t="s">
        <v>711</v>
      </c>
      <c r="G1074" s="10" t="s">
        <v>74</v>
      </c>
      <c r="H1074" s="10" t="s">
        <v>773</v>
      </c>
      <c r="I1074" s="10" t="s">
        <v>75</v>
      </c>
      <c r="J1074" s="12">
        <v>48521</v>
      </c>
      <c r="K1074" s="11">
        <v>432898</v>
      </c>
      <c r="L1074" s="11">
        <v>32259</v>
      </c>
      <c r="M1074" s="14">
        <v>16260</v>
      </c>
      <c r="N1074" s="13">
        <v>177818</v>
      </c>
      <c r="O1074" s="13">
        <v>2380</v>
      </c>
      <c r="P1074" s="25">
        <v>3009</v>
      </c>
      <c r="Q1074" s="26">
        <v>45792</v>
      </c>
      <c r="R1074" s="26">
        <v>1</v>
      </c>
      <c r="S1074" s="27">
        <v>0</v>
      </c>
      <c r="T1074" s="28">
        <v>0</v>
      </c>
      <c r="U1074" s="28">
        <v>0</v>
      </c>
      <c r="V1074" s="12">
        <v>67790</v>
      </c>
      <c r="W1074" s="11">
        <v>656508</v>
      </c>
      <c r="X1074" s="11">
        <v>34640</v>
      </c>
    </row>
    <row r="1075" spans="1:24" x14ac:dyDescent="0.35">
      <c r="A1075" s="8">
        <v>2020</v>
      </c>
      <c r="B1075" s="9">
        <v>15444</v>
      </c>
      <c r="C1075" s="10" t="s">
        <v>1312</v>
      </c>
      <c r="D1075" s="8" t="s">
        <v>709</v>
      </c>
      <c r="E1075" s="10" t="s">
        <v>710</v>
      </c>
      <c r="F1075" s="8" t="s">
        <v>711</v>
      </c>
      <c r="G1075" s="10" t="s">
        <v>325</v>
      </c>
      <c r="H1075" s="10" t="s">
        <v>712</v>
      </c>
      <c r="I1075" s="10" t="s">
        <v>272</v>
      </c>
      <c r="J1075" s="12">
        <v>28072</v>
      </c>
      <c r="K1075" s="11">
        <v>251126</v>
      </c>
      <c r="L1075" s="11">
        <v>33150</v>
      </c>
      <c r="M1075" s="14">
        <v>32398</v>
      </c>
      <c r="N1075" s="13">
        <v>362202</v>
      </c>
      <c r="O1075" s="13">
        <v>4637</v>
      </c>
      <c r="P1075" s="25">
        <v>8162</v>
      </c>
      <c r="Q1075" s="26">
        <v>128802</v>
      </c>
      <c r="R1075" s="26">
        <v>1</v>
      </c>
      <c r="S1075" s="27">
        <v>0</v>
      </c>
      <c r="T1075" s="28">
        <v>0</v>
      </c>
      <c r="U1075" s="28">
        <v>0</v>
      </c>
      <c r="V1075" s="12">
        <v>68632</v>
      </c>
      <c r="W1075" s="11">
        <v>742130</v>
      </c>
      <c r="X1075" s="11">
        <v>37788</v>
      </c>
    </row>
    <row r="1076" spans="1:24" x14ac:dyDescent="0.35">
      <c r="A1076" s="8">
        <v>2020</v>
      </c>
      <c r="B1076" s="9">
        <v>15466</v>
      </c>
      <c r="C1076" s="10" t="s">
        <v>471</v>
      </c>
      <c r="D1076" s="8" t="s">
        <v>709</v>
      </c>
      <c r="E1076" s="10" t="s">
        <v>710</v>
      </c>
      <c r="F1076" s="8" t="s">
        <v>711</v>
      </c>
      <c r="G1076" s="10" t="s">
        <v>157</v>
      </c>
      <c r="H1076" s="10" t="s">
        <v>722</v>
      </c>
      <c r="I1076" s="10" t="s">
        <v>158</v>
      </c>
      <c r="J1076" s="12">
        <v>1145077.1000000001</v>
      </c>
      <c r="K1076" s="11">
        <v>9992279</v>
      </c>
      <c r="L1076" s="11">
        <v>1298707</v>
      </c>
      <c r="M1076" s="14">
        <v>1240861.1000000001</v>
      </c>
      <c r="N1076" s="13">
        <v>12463353</v>
      </c>
      <c r="O1076" s="13">
        <v>218890</v>
      </c>
      <c r="P1076" s="25">
        <v>409534.2</v>
      </c>
      <c r="Q1076" s="26">
        <v>6298197</v>
      </c>
      <c r="R1076" s="26">
        <v>322</v>
      </c>
      <c r="S1076" s="27">
        <v>8126.4</v>
      </c>
      <c r="T1076" s="28">
        <v>94079</v>
      </c>
      <c r="U1076" s="28">
        <v>1</v>
      </c>
      <c r="V1076" s="12">
        <v>2803598.8</v>
      </c>
      <c r="W1076" s="11">
        <v>28847908</v>
      </c>
      <c r="X1076" s="11">
        <v>1517920</v>
      </c>
    </row>
    <row r="1077" spans="1:24" x14ac:dyDescent="0.35">
      <c r="A1077" s="8">
        <v>2020</v>
      </c>
      <c r="B1077" s="9">
        <v>15470</v>
      </c>
      <c r="C1077" s="10" t="s">
        <v>473</v>
      </c>
      <c r="D1077" s="8" t="s">
        <v>709</v>
      </c>
      <c r="E1077" s="10" t="s">
        <v>710</v>
      </c>
      <c r="F1077" s="8" t="s">
        <v>711</v>
      </c>
      <c r="G1077" s="10" t="s">
        <v>257</v>
      </c>
      <c r="H1077" s="10" t="s">
        <v>722</v>
      </c>
      <c r="I1077" s="10" t="s">
        <v>36</v>
      </c>
      <c r="J1077" s="12">
        <v>1060491.7</v>
      </c>
      <c r="K1077" s="11">
        <v>9081648</v>
      </c>
      <c r="L1077" s="11">
        <v>745027</v>
      </c>
      <c r="M1077" s="14">
        <v>738298.3</v>
      </c>
      <c r="N1077" s="13">
        <v>7668161</v>
      </c>
      <c r="O1077" s="13">
        <v>104280</v>
      </c>
      <c r="P1077" s="25">
        <v>680290</v>
      </c>
      <c r="Q1077" s="26">
        <v>9573093</v>
      </c>
      <c r="R1077" s="26">
        <v>2697</v>
      </c>
      <c r="S1077" s="27">
        <v>0</v>
      </c>
      <c r="T1077" s="28">
        <v>0</v>
      </c>
      <c r="U1077" s="28">
        <v>0</v>
      </c>
      <c r="V1077" s="12">
        <v>2479080</v>
      </c>
      <c r="W1077" s="11">
        <v>26322902</v>
      </c>
      <c r="X1077" s="11">
        <v>852004</v>
      </c>
    </row>
    <row r="1078" spans="1:24" x14ac:dyDescent="0.35">
      <c r="A1078" s="8">
        <v>2020</v>
      </c>
      <c r="B1078" s="9">
        <v>15472</v>
      </c>
      <c r="C1078" s="10" t="s">
        <v>474</v>
      </c>
      <c r="D1078" s="8" t="s">
        <v>709</v>
      </c>
      <c r="E1078" s="10" t="s">
        <v>710</v>
      </c>
      <c r="F1078" s="8" t="s">
        <v>711</v>
      </c>
      <c r="G1078" s="10" t="s">
        <v>397</v>
      </c>
      <c r="H1078" s="10" t="s">
        <v>722</v>
      </c>
      <c r="I1078" s="10" t="s">
        <v>95</v>
      </c>
      <c r="J1078" s="12">
        <v>503753.1</v>
      </c>
      <c r="K1078" s="11">
        <v>2711374</v>
      </c>
      <c r="L1078" s="11">
        <v>365185</v>
      </c>
      <c r="M1078" s="14">
        <v>118759.1</v>
      </c>
      <c r="N1078" s="13">
        <v>795057</v>
      </c>
      <c r="O1078" s="13">
        <v>49565</v>
      </c>
      <c r="P1078" s="25">
        <v>7178.8</v>
      </c>
      <c r="Q1078" s="26">
        <v>71258</v>
      </c>
      <c r="R1078" s="26">
        <v>1622</v>
      </c>
      <c r="S1078" s="27" t="s">
        <v>25</v>
      </c>
      <c r="T1078" s="28" t="s">
        <v>25</v>
      </c>
      <c r="U1078" s="28" t="s">
        <v>25</v>
      </c>
      <c r="V1078" s="12">
        <v>629691</v>
      </c>
      <c r="W1078" s="11">
        <v>3577689</v>
      </c>
      <c r="X1078" s="11">
        <v>416372</v>
      </c>
    </row>
    <row r="1079" spans="1:24" x14ac:dyDescent="0.35">
      <c r="A1079" s="8">
        <v>2020</v>
      </c>
      <c r="B1079" s="9">
        <v>15472</v>
      </c>
      <c r="C1079" s="10" t="s">
        <v>474</v>
      </c>
      <c r="D1079" s="8" t="s">
        <v>751</v>
      </c>
      <c r="E1079" s="10" t="s">
        <v>752</v>
      </c>
      <c r="F1079" s="8" t="s">
        <v>711</v>
      </c>
      <c r="G1079" s="10" t="s">
        <v>397</v>
      </c>
      <c r="H1079" s="10" t="s">
        <v>722</v>
      </c>
      <c r="I1079" s="10" t="s">
        <v>95</v>
      </c>
      <c r="J1079" s="12">
        <v>70863.3</v>
      </c>
      <c r="K1079" s="11">
        <v>665293</v>
      </c>
      <c r="L1079" s="11">
        <v>81427</v>
      </c>
      <c r="M1079" s="14">
        <v>181103</v>
      </c>
      <c r="N1079" s="13">
        <v>2208320</v>
      </c>
      <c r="O1079" s="13">
        <v>27037</v>
      </c>
      <c r="P1079" s="25">
        <v>76018.600000000006</v>
      </c>
      <c r="Q1079" s="26">
        <v>1223863</v>
      </c>
      <c r="R1079" s="26">
        <v>1097</v>
      </c>
      <c r="S1079" s="27" t="s">
        <v>25</v>
      </c>
      <c r="T1079" s="28" t="s">
        <v>25</v>
      </c>
      <c r="U1079" s="28" t="s">
        <v>25</v>
      </c>
      <c r="V1079" s="12">
        <v>327984.90000000002</v>
      </c>
      <c r="W1079" s="11">
        <v>4097476</v>
      </c>
      <c r="X1079" s="11">
        <v>109561</v>
      </c>
    </row>
    <row r="1080" spans="1:24" x14ac:dyDescent="0.35">
      <c r="A1080" s="8">
        <v>2020</v>
      </c>
      <c r="B1080" s="9">
        <v>15473</v>
      </c>
      <c r="C1080" s="10" t="s">
        <v>476</v>
      </c>
      <c r="D1080" s="8" t="s">
        <v>709</v>
      </c>
      <c r="E1080" s="10" t="s">
        <v>710</v>
      </c>
      <c r="F1080" s="8" t="s">
        <v>711</v>
      </c>
      <c r="G1080" s="10" t="s">
        <v>129</v>
      </c>
      <c r="H1080" s="10" t="s">
        <v>722</v>
      </c>
      <c r="I1080" s="10" t="s">
        <v>477</v>
      </c>
      <c r="J1080" s="12">
        <v>482852.2</v>
      </c>
      <c r="K1080" s="11">
        <v>3438381</v>
      </c>
      <c r="L1080" s="11">
        <v>476522</v>
      </c>
      <c r="M1080" s="14">
        <v>415383.2</v>
      </c>
      <c r="N1080" s="13">
        <v>3649980</v>
      </c>
      <c r="O1080" s="13">
        <v>58485</v>
      </c>
      <c r="P1080" s="25">
        <v>106756.5</v>
      </c>
      <c r="Q1080" s="26">
        <v>1857522</v>
      </c>
      <c r="R1080" s="26">
        <v>199</v>
      </c>
      <c r="S1080" s="27">
        <v>0</v>
      </c>
      <c r="T1080" s="28">
        <v>0</v>
      </c>
      <c r="U1080" s="28">
        <v>0</v>
      </c>
      <c r="V1080" s="12">
        <v>1004991.9</v>
      </c>
      <c r="W1080" s="11">
        <v>8945883</v>
      </c>
      <c r="X1080" s="11">
        <v>535206</v>
      </c>
    </row>
    <row r="1081" spans="1:24" x14ac:dyDescent="0.35">
      <c r="A1081" s="8">
        <v>2020</v>
      </c>
      <c r="B1081" s="9">
        <v>15474</v>
      </c>
      <c r="C1081" s="10" t="s">
        <v>478</v>
      </c>
      <c r="D1081" s="8" t="s">
        <v>709</v>
      </c>
      <c r="E1081" s="10" t="s">
        <v>710</v>
      </c>
      <c r="F1081" s="8" t="s">
        <v>711</v>
      </c>
      <c r="G1081" s="10" t="s">
        <v>174</v>
      </c>
      <c r="H1081" s="10" t="s">
        <v>722</v>
      </c>
      <c r="I1081" s="10" t="s">
        <v>54</v>
      </c>
      <c r="J1081" s="12">
        <v>579751</v>
      </c>
      <c r="K1081" s="11">
        <v>6116579</v>
      </c>
      <c r="L1081" s="11">
        <v>483536</v>
      </c>
      <c r="M1081" s="14">
        <v>386464.2</v>
      </c>
      <c r="N1081" s="13">
        <v>5872283</v>
      </c>
      <c r="O1081" s="13">
        <v>72286</v>
      </c>
      <c r="P1081" s="25">
        <v>221249.6</v>
      </c>
      <c r="Q1081" s="26">
        <v>5713383</v>
      </c>
      <c r="R1081" s="26">
        <v>6796</v>
      </c>
      <c r="S1081" s="27">
        <v>0</v>
      </c>
      <c r="T1081" s="28">
        <v>0</v>
      </c>
      <c r="U1081" s="28">
        <v>0</v>
      </c>
      <c r="V1081" s="12">
        <v>1187464.8</v>
      </c>
      <c r="W1081" s="11">
        <v>17702245</v>
      </c>
      <c r="X1081" s="11">
        <v>562618</v>
      </c>
    </row>
    <row r="1082" spans="1:24" x14ac:dyDescent="0.35">
      <c r="A1082" s="8">
        <v>2020</v>
      </c>
      <c r="B1082" s="9">
        <v>15477</v>
      </c>
      <c r="C1082" s="10" t="s">
        <v>479</v>
      </c>
      <c r="D1082" s="8" t="s">
        <v>709</v>
      </c>
      <c r="E1082" s="10" t="s">
        <v>710</v>
      </c>
      <c r="F1082" s="8" t="s">
        <v>711</v>
      </c>
      <c r="G1082" s="10" t="s">
        <v>56</v>
      </c>
      <c r="H1082" s="10" t="s">
        <v>722</v>
      </c>
      <c r="I1082" s="10" t="s">
        <v>45</v>
      </c>
      <c r="J1082" s="12">
        <v>2140181</v>
      </c>
      <c r="K1082" s="11">
        <v>12404427</v>
      </c>
      <c r="L1082" s="11">
        <v>1783500</v>
      </c>
      <c r="M1082" s="14">
        <v>1030812</v>
      </c>
      <c r="N1082" s="13">
        <v>8227000</v>
      </c>
      <c r="O1082" s="13">
        <v>243026</v>
      </c>
      <c r="P1082" s="25">
        <v>72947</v>
      </c>
      <c r="Q1082" s="26">
        <v>1116277</v>
      </c>
      <c r="R1082" s="26">
        <v>6531</v>
      </c>
      <c r="S1082" s="27">
        <v>8733</v>
      </c>
      <c r="T1082" s="28">
        <v>88174</v>
      </c>
      <c r="U1082" s="28">
        <v>1</v>
      </c>
      <c r="V1082" s="12">
        <v>3252673</v>
      </c>
      <c r="W1082" s="11">
        <v>21835878</v>
      </c>
      <c r="X1082" s="11">
        <v>2033058</v>
      </c>
    </row>
    <row r="1083" spans="1:24" x14ac:dyDescent="0.35">
      <c r="A1083" s="8">
        <v>2020</v>
      </c>
      <c r="B1083" s="9">
        <v>15477</v>
      </c>
      <c r="C1083" s="10" t="s">
        <v>479</v>
      </c>
      <c r="D1083" s="8" t="s">
        <v>751</v>
      </c>
      <c r="E1083" s="10" t="s">
        <v>752</v>
      </c>
      <c r="F1083" s="8" t="s">
        <v>711</v>
      </c>
      <c r="G1083" s="10" t="s">
        <v>56</v>
      </c>
      <c r="H1083" s="10" t="s">
        <v>722</v>
      </c>
      <c r="I1083" s="10" t="s">
        <v>45</v>
      </c>
      <c r="J1083" s="12">
        <v>65667</v>
      </c>
      <c r="K1083" s="11">
        <v>1559954</v>
      </c>
      <c r="L1083" s="11">
        <v>193245</v>
      </c>
      <c r="M1083" s="14">
        <v>566483</v>
      </c>
      <c r="N1083" s="13">
        <v>13591552</v>
      </c>
      <c r="O1083" s="13">
        <v>71087</v>
      </c>
      <c r="P1083" s="25">
        <v>106370</v>
      </c>
      <c r="Q1083" s="26">
        <v>2578646</v>
      </c>
      <c r="R1083" s="26">
        <v>2021</v>
      </c>
      <c r="S1083" s="27">
        <v>2138</v>
      </c>
      <c r="T1083" s="28">
        <v>107564</v>
      </c>
      <c r="U1083" s="28">
        <v>4</v>
      </c>
      <c r="V1083" s="12">
        <v>740658</v>
      </c>
      <c r="W1083" s="11">
        <v>17837716</v>
      </c>
      <c r="X1083" s="11">
        <v>266357</v>
      </c>
    </row>
    <row r="1084" spans="1:24" x14ac:dyDescent="0.35">
      <c r="A1084" s="8">
        <v>2020</v>
      </c>
      <c r="B1084" s="9">
        <v>15500</v>
      </c>
      <c r="C1084" s="10" t="s">
        <v>480</v>
      </c>
      <c r="D1084" s="8" t="s">
        <v>709</v>
      </c>
      <c r="E1084" s="10" t="s">
        <v>710</v>
      </c>
      <c r="F1084" s="8" t="s">
        <v>711</v>
      </c>
      <c r="G1084" s="10" t="s">
        <v>74</v>
      </c>
      <c r="H1084" s="10" t="s">
        <v>722</v>
      </c>
      <c r="I1084" s="10" t="s">
        <v>481</v>
      </c>
      <c r="J1084" s="12">
        <v>1186013.5</v>
      </c>
      <c r="K1084" s="11">
        <v>10976067</v>
      </c>
      <c r="L1084" s="11">
        <v>1039596</v>
      </c>
      <c r="M1084" s="14">
        <v>809277.8</v>
      </c>
      <c r="N1084" s="13">
        <v>8011605</v>
      </c>
      <c r="O1084" s="13">
        <v>138583</v>
      </c>
      <c r="P1084" s="25">
        <v>101566.7</v>
      </c>
      <c r="Q1084" s="26">
        <v>1095916</v>
      </c>
      <c r="R1084" s="26">
        <v>3289</v>
      </c>
      <c r="S1084" s="27">
        <v>452.1</v>
      </c>
      <c r="T1084" s="28">
        <v>4634</v>
      </c>
      <c r="U1084" s="28">
        <v>1</v>
      </c>
      <c r="V1084" s="12">
        <v>2097310.1</v>
      </c>
      <c r="W1084" s="11">
        <v>20088222</v>
      </c>
      <c r="X1084" s="11">
        <v>1181469</v>
      </c>
    </row>
    <row r="1085" spans="1:24" x14ac:dyDescent="0.35">
      <c r="A1085" s="8">
        <v>2020</v>
      </c>
      <c r="B1085" s="9">
        <v>15500</v>
      </c>
      <c r="C1085" s="10" t="s">
        <v>480</v>
      </c>
      <c r="D1085" s="8" t="s">
        <v>751</v>
      </c>
      <c r="E1085" s="10" t="s">
        <v>752</v>
      </c>
      <c r="F1085" s="8" t="s">
        <v>711</v>
      </c>
      <c r="G1085" s="10" t="s">
        <v>74</v>
      </c>
      <c r="H1085" s="10" t="s">
        <v>722</v>
      </c>
      <c r="I1085" s="10" t="s">
        <v>481</v>
      </c>
      <c r="J1085" s="12" t="s">
        <v>25</v>
      </c>
      <c r="K1085" s="11" t="s">
        <v>25</v>
      </c>
      <c r="L1085" s="11" t="s">
        <v>25</v>
      </c>
      <c r="M1085" s="14">
        <v>8799.2999999999993</v>
      </c>
      <c r="N1085" s="13">
        <v>313714</v>
      </c>
      <c r="O1085" s="13">
        <v>85</v>
      </c>
      <c r="P1085" s="25">
        <v>10883.1</v>
      </c>
      <c r="Q1085" s="26">
        <v>1906658</v>
      </c>
      <c r="R1085" s="26">
        <v>15</v>
      </c>
      <c r="S1085" s="27" t="s">
        <v>25</v>
      </c>
      <c r="T1085" s="28" t="s">
        <v>25</v>
      </c>
      <c r="U1085" s="28" t="s">
        <v>25</v>
      </c>
      <c r="V1085" s="12">
        <v>19682.400000000001</v>
      </c>
      <c r="W1085" s="11">
        <v>2220372</v>
      </c>
      <c r="X1085" s="11">
        <v>100</v>
      </c>
    </row>
    <row r="1086" spans="1:24" x14ac:dyDescent="0.35">
      <c r="A1086" s="8">
        <v>2020</v>
      </c>
      <c r="B1086" s="9">
        <v>15507</v>
      </c>
      <c r="C1086" s="10" t="s">
        <v>1313</v>
      </c>
      <c r="D1086" s="8" t="s">
        <v>709</v>
      </c>
      <c r="E1086" s="10" t="s">
        <v>710</v>
      </c>
      <c r="F1086" s="8" t="s">
        <v>711</v>
      </c>
      <c r="G1086" s="10" t="s">
        <v>567</v>
      </c>
      <c r="H1086" s="10" t="s">
        <v>712</v>
      </c>
      <c r="I1086" s="10" t="s">
        <v>566</v>
      </c>
      <c r="J1086" s="12">
        <v>19689</v>
      </c>
      <c r="K1086" s="11">
        <v>166332</v>
      </c>
      <c r="L1086" s="11">
        <v>12122</v>
      </c>
      <c r="M1086" s="14">
        <v>11711</v>
      </c>
      <c r="N1086" s="13">
        <v>98378</v>
      </c>
      <c r="O1086" s="13">
        <v>2674</v>
      </c>
      <c r="P1086" s="25">
        <v>8910</v>
      </c>
      <c r="Q1086" s="26">
        <v>118606</v>
      </c>
      <c r="R1086" s="26">
        <v>12</v>
      </c>
      <c r="S1086" s="27">
        <v>0</v>
      </c>
      <c r="T1086" s="28">
        <v>0</v>
      </c>
      <c r="U1086" s="28">
        <v>0</v>
      </c>
      <c r="V1086" s="12">
        <v>40310</v>
      </c>
      <c r="W1086" s="11">
        <v>383316</v>
      </c>
      <c r="X1086" s="11">
        <v>14808</v>
      </c>
    </row>
    <row r="1087" spans="1:24" x14ac:dyDescent="0.35">
      <c r="A1087" s="8">
        <v>2020</v>
      </c>
      <c r="B1087" s="9">
        <v>15671</v>
      </c>
      <c r="C1087" s="10" t="s">
        <v>483</v>
      </c>
      <c r="D1087" s="8" t="s">
        <v>709</v>
      </c>
      <c r="E1087" s="10" t="s">
        <v>710</v>
      </c>
      <c r="F1087" s="8" t="s">
        <v>711</v>
      </c>
      <c r="G1087" s="10" t="s">
        <v>87</v>
      </c>
      <c r="H1087" s="10" t="s">
        <v>714</v>
      </c>
      <c r="I1087" s="10" t="s">
        <v>108</v>
      </c>
      <c r="J1087" s="12">
        <v>49052.6</v>
      </c>
      <c r="K1087" s="11">
        <v>366114</v>
      </c>
      <c r="L1087" s="11">
        <v>30059</v>
      </c>
      <c r="M1087" s="14">
        <v>11739.2</v>
      </c>
      <c r="N1087" s="13">
        <v>112390</v>
      </c>
      <c r="O1087" s="13">
        <v>2489</v>
      </c>
      <c r="P1087" s="25">
        <v>1577.8</v>
      </c>
      <c r="Q1087" s="26">
        <v>20284</v>
      </c>
      <c r="R1087" s="26">
        <v>6</v>
      </c>
      <c r="S1087" s="27" t="s">
        <v>25</v>
      </c>
      <c r="T1087" s="28" t="s">
        <v>25</v>
      </c>
      <c r="U1087" s="28" t="s">
        <v>25</v>
      </c>
      <c r="V1087" s="12">
        <v>62369.599999999999</v>
      </c>
      <c r="W1087" s="11">
        <v>498788</v>
      </c>
      <c r="X1087" s="11">
        <v>32554</v>
      </c>
    </row>
    <row r="1088" spans="1:24" x14ac:dyDescent="0.35">
      <c r="A1088" s="8">
        <v>2020</v>
      </c>
      <c r="B1088" s="9">
        <v>15700</v>
      </c>
      <c r="C1088" s="10" t="s">
        <v>484</v>
      </c>
      <c r="D1088" s="8" t="s">
        <v>709</v>
      </c>
      <c r="E1088" s="10" t="s">
        <v>710</v>
      </c>
      <c r="F1088" s="8" t="s">
        <v>711</v>
      </c>
      <c r="G1088" s="10" t="s">
        <v>38</v>
      </c>
      <c r="H1088" s="10" t="s">
        <v>714</v>
      </c>
      <c r="I1088" s="10" t="s">
        <v>30</v>
      </c>
      <c r="J1088" s="12">
        <v>26351.9</v>
      </c>
      <c r="K1088" s="11">
        <v>201446</v>
      </c>
      <c r="L1088" s="11">
        <v>15755</v>
      </c>
      <c r="M1088" s="14">
        <v>7426.5</v>
      </c>
      <c r="N1088" s="13">
        <v>55479</v>
      </c>
      <c r="O1088" s="13">
        <v>3002</v>
      </c>
      <c r="P1088" s="25">
        <v>1002.1</v>
      </c>
      <c r="Q1088" s="26">
        <v>12285</v>
      </c>
      <c r="R1088" s="26">
        <v>5</v>
      </c>
      <c r="S1088" s="27" t="s">
        <v>25</v>
      </c>
      <c r="T1088" s="28" t="s">
        <v>25</v>
      </c>
      <c r="U1088" s="28" t="s">
        <v>25</v>
      </c>
      <c r="V1088" s="12">
        <v>34780.5</v>
      </c>
      <c r="W1088" s="11">
        <v>269210</v>
      </c>
      <c r="X1088" s="11">
        <v>18762</v>
      </c>
    </row>
    <row r="1089" spans="1:24" x14ac:dyDescent="0.35">
      <c r="A1089" s="8">
        <v>2020</v>
      </c>
      <c r="B1089" s="9">
        <v>15746</v>
      </c>
      <c r="C1089" s="10" t="s">
        <v>1314</v>
      </c>
      <c r="D1089" s="8" t="s">
        <v>709</v>
      </c>
      <c r="E1089" s="10" t="s">
        <v>710</v>
      </c>
      <c r="F1089" s="8" t="s">
        <v>711</v>
      </c>
      <c r="G1089" s="10" t="s">
        <v>174</v>
      </c>
      <c r="H1089" s="10" t="s">
        <v>714</v>
      </c>
      <c r="I1089" s="10" t="s">
        <v>54</v>
      </c>
      <c r="J1089" s="12">
        <v>20282</v>
      </c>
      <c r="K1089" s="11">
        <v>193292</v>
      </c>
      <c r="L1089" s="11">
        <v>14825</v>
      </c>
      <c r="M1089" s="14">
        <v>7825</v>
      </c>
      <c r="N1089" s="13">
        <v>75321</v>
      </c>
      <c r="O1089" s="13">
        <v>1772</v>
      </c>
      <c r="P1089" s="25">
        <v>8715</v>
      </c>
      <c r="Q1089" s="26">
        <v>147238</v>
      </c>
      <c r="R1089" s="26">
        <v>4</v>
      </c>
      <c r="S1089" s="27" t="s">
        <v>25</v>
      </c>
      <c r="T1089" s="28" t="s">
        <v>25</v>
      </c>
      <c r="U1089" s="28" t="s">
        <v>25</v>
      </c>
      <c r="V1089" s="12">
        <v>36822</v>
      </c>
      <c r="W1089" s="11">
        <v>415851</v>
      </c>
      <c r="X1089" s="11">
        <v>16601</v>
      </c>
    </row>
    <row r="1090" spans="1:24" x14ac:dyDescent="0.35">
      <c r="A1090" s="8">
        <v>2020</v>
      </c>
      <c r="B1090" s="9">
        <v>15748</v>
      </c>
      <c r="C1090" s="10" t="s">
        <v>485</v>
      </c>
      <c r="D1090" s="8" t="s">
        <v>709</v>
      </c>
      <c r="E1090" s="10" t="s">
        <v>710</v>
      </c>
      <c r="F1090" s="8" t="s">
        <v>711</v>
      </c>
      <c r="G1090" s="10" t="s">
        <v>139</v>
      </c>
      <c r="H1090" s="10" t="s">
        <v>712</v>
      </c>
      <c r="I1090" s="10" t="s">
        <v>95</v>
      </c>
      <c r="J1090" s="12">
        <v>38121</v>
      </c>
      <c r="K1090" s="11">
        <v>258485</v>
      </c>
      <c r="L1090" s="11">
        <v>26729</v>
      </c>
      <c r="M1090" s="14">
        <v>45981</v>
      </c>
      <c r="N1090" s="13">
        <v>389401</v>
      </c>
      <c r="O1090" s="13">
        <v>3222</v>
      </c>
      <c r="P1090" s="25">
        <v>0</v>
      </c>
      <c r="Q1090" s="26">
        <v>0</v>
      </c>
      <c r="R1090" s="26">
        <v>0</v>
      </c>
      <c r="S1090" s="27">
        <v>0</v>
      </c>
      <c r="T1090" s="28">
        <v>0</v>
      </c>
      <c r="U1090" s="28">
        <v>0</v>
      </c>
      <c r="V1090" s="12">
        <v>84102</v>
      </c>
      <c r="W1090" s="11">
        <v>647886</v>
      </c>
      <c r="X1090" s="11">
        <v>29951</v>
      </c>
    </row>
    <row r="1091" spans="1:24" x14ac:dyDescent="0.35">
      <c r="A1091" s="8">
        <v>2020</v>
      </c>
      <c r="B1091" s="9">
        <v>15776</v>
      </c>
      <c r="C1091" s="10" t="s">
        <v>487</v>
      </c>
      <c r="D1091" s="8" t="s">
        <v>709</v>
      </c>
      <c r="E1091" s="10" t="s">
        <v>710</v>
      </c>
      <c r="F1091" s="8" t="s">
        <v>711</v>
      </c>
      <c r="G1091" s="10" t="s">
        <v>118</v>
      </c>
      <c r="H1091" s="10" t="s">
        <v>712</v>
      </c>
      <c r="I1091" s="10" t="s">
        <v>223</v>
      </c>
      <c r="J1091" s="12">
        <v>12</v>
      </c>
      <c r="K1091" s="11">
        <v>111</v>
      </c>
      <c r="L1091" s="11">
        <v>9</v>
      </c>
      <c r="M1091" s="14">
        <v>88732</v>
      </c>
      <c r="N1091" s="13">
        <v>1081057</v>
      </c>
      <c r="O1091" s="13">
        <v>1523</v>
      </c>
      <c r="P1091" s="25" t="s">
        <v>25</v>
      </c>
      <c r="Q1091" s="26" t="s">
        <v>25</v>
      </c>
      <c r="R1091" s="26" t="s">
        <v>25</v>
      </c>
      <c r="S1091" s="27" t="s">
        <v>25</v>
      </c>
      <c r="T1091" s="28" t="s">
        <v>25</v>
      </c>
      <c r="U1091" s="28" t="s">
        <v>25</v>
      </c>
      <c r="V1091" s="12">
        <v>88744</v>
      </c>
      <c r="W1091" s="11">
        <v>1081168</v>
      </c>
      <c r="X1091" s="11">
        <v>1532</v>
      </c>
    </row>
    <row r="1092" spans="1:24" x14ac:dyDescent="0.35">
      <c r="A1092" s="8">
        <v>2020</v>
      </c>
      <c r="B1092" s="9">
        <v>15783</v>
      </c>
      <c r="C1092" s="10" t="s">
        <v>488</v>
      </c>
      <c r="D1092" s="8" t="s">
        <v>709</v>
      </c>
      <c r="E1092" s="10" t="s">
        <v>710</v>
      </c>
      <c r="F1092" s="8" t="s">
        <v>711</v>
      </c>
      <c r="G1092" s="10" t="s">
        <v>32</v>
      </c>
      <c r="H1092" s="10" t="s">
        <v>712</v>
      </c>
      <c r="I1092" s="10" t="s">
        <v>379</v>
      </c>
      <c r="J1092" s="12">
        <v>64588</v>
      </c>
      <c r="K1092" s="11">
        <v>383013</v>
      </c>
      <c r="L1092" s="11">
        <v>38100</v>
      </c>
      <c r="M1092" s="14">
        <v>54231</v>
      </c>
      <c r="N1092" s="13">
        <v>341907</v>
      </c>
      <c r="O1092" s="13">
        <v>5877</v>
      </c>
      <c r="P1092" s="25">
        <v>2096</v>
      </c>
      <c r="Q1092" s="26">
        <v>11599</v>
      </c>
      <c r="R1092" s="26">
        <v>328</v>
      </c>
      <c r="S1092" s="27">
        <v>0</v>
      </c>
      <c r="T1092" s="28">
        <v>0</v>
      </c>
      <c r="U1092" s="28">
        <v>0</v>
      </c>
      <c r="V1092" s="12">
        <v>120915</v>
      </c>
      <c r="W1092" s="11">
        <v>736519</v>
      </c>
      <c r="X1092" s="11">
        <v>44305</v>
      </c>
    </row>
    <row r="1093" spans="1:24" x14ac:dyDescent="0.35">
      <c r="A1093" s="8">
        <v>2020</v>
      </c>
      <c r="B1093" s="9">
        <v>15804</v>
      </c>
      <c r="C1093" s="10" t="s">
        <v>1315</v>
      </c>
      <c r="D1093" s="8" t="s">
        <v>709</v>
      </c>
      <c r="E1093" s="10" t="s">
        <v>710</v>
      </c>
      <c r="F1093" s="8" t="s">
        <v>711</v>
      </c>
      <c r="G1093" s="10" t="s">
        <v>66</v>
      </c>
      <c r="H1093" s="10" t="s">
        <v>712</v>
      </c>
      <c r="I1093" s="10" t="s">
        <v>36</v>
      </c>
      <c r="J1093" s="12">
        <v>4628.3</v>
      </c>
      <c r="K1093" s="11">
        <v>38609</v>
      </c>
      <c r="L1093" s="11">
        <v>4492</v>
      </c>
      <c r="M1093" s="14">
        <v>6557.1</v>
      </c>
      <c r="N1093" s="13">
        <v>62841</v>
      </c>
      <c r="O1093" s="13">
        <v>703</v>
      </c>
      <c r="P1093" s="25">
        <v>9992.1</v>
      </c>
      <c r="Q1093" s="26">
        <v>105943</v>
      </c>
      <c r="R1093" s="26">
        <v>8</v>
      </c>
      <c r="S1093" s="27">
        <v>0</v>
      </c>
      <c r="T1093" s="28">
        <v>0</v>
      </c>
      <c r="U1093" s="28">
        <v>0</v>
      </c>
      <c r="V1093" s="12">
        <v>21177.5</v>
      </c>
      <c r="W1093" s="11">
        <v>207393</v>
      </c>
      <c r="X1093" s="11">
        <v>5203</v>
      </c>
    </row>
    <row r="1094" spans="1:24" x14ac:dyDescent="0.35">
      <c r="A1094" s="8">
        <v>2020</v>
      </c>
      <c r="B1094" s="9">
        <v>15847</v>
      </c>
      <c r="C1094" s="10" t="s">
        <v>1316</v>
      </c>
      <c r="D1094" s="8" t="s">
        <v>739</v>
      </c>
      <c r="E1094" s="10" t="s">
        <v>710</v>
      </c>
      <c r="F1094" s="8" t="s">
        <v>711</v>
      </c>
      <c r="G1094" s="10" t="s">
        <v>59</v>
      </c>
      <c r="H1094" s="10" t="s">
        <v>719</v>
      </c>
      <c r="I1094" s="10" t="s">
        <v>60</v>
      </c>
      <c r="J1094" s="12">
        <v>2397120.5</v>
      </c>
      <c r="K1094" s="11">
        <v>17200467</v>
      </c>
      <c r="L1094" s="11">
        <v>1311845</v>
      </c>
      <c r="M1094" s="14">
        <v>479335.1</v>
      </c>
      <c r="N1094" s="13">
        <v>4345633</v>
      </c>
      <c r="O1094" s="13">
        <v>91029</v>
      </c>
      <c r="P1094" s="25">
        <v>1004162</v>
      </c>
      <c r="Q1094" s="26">
        <v>18056118</v>
      </c>
      <c r="R1094" s="26">
        <v>1878</v>
      </c>
      <c r="S1094" s="27">
        <v>0</v>
      </c>
      <c r="T1094" s="28">
        <v>0</v>
      </c>
      <c r="U1094" s="28">
        <v>0</v>
      </c>
      <c r="V1094" s="12">
        <v>3880617.6</v>
      </c>
      <c r="W1094" s="11">
        <v>39602218</v>
      </c>
      <c r="X1094" s="11">
        <v>1404752</v>
      </c>
    </row>
    <row r="1095" spans="1:24" x14ac:dyDescent="0.35">
      <c r="A1095" s="8">
        <v>2020</v>
      </c>
      <c r="B1095" s="9">
        <v>15978</v>
      </c>
      <c r="C1095" s="10" t="s">
        <v>1317</v>
      </c>
      <c r="D1095" s="8" t="s">
        <v>709</v>
      </c>
      <c r="E1095" s="10" t="s">
        <v>710</v>
      </c>
      <c r="F1095" s="8" t="s">
        <v>711</v>
      </c>
      <c r="G1095" s="10" t="s">
        <v>66</v>
      </c>
      <c r="H1095" s="10" t="s">
        <v>712</v>
      </c>
      <c r="I1095" s="10" t="s">
        <v>36</v>
      </c>
      <c r="J1095" s="12">
        <v>1879.6</v>
      </c>
      <c r="K1095" s="11">
        <v>17258</v>
      </c>
      <c r="L1095" s="11">
        <v>2438</v>
      </c>
      <c r="M1095" s="14">
        <v>3877.4</v>
      </c>
      <c r="N1095" s="13">
        <v>39750</v>
      </c>
      <c r="O1095" s="13">
        <v>508</v>
      </c>
      <c r="P1095" s="25">
        <v>3394.1</v>
      </c>
      <c r="Q1095" s="26">
        <v>50152</v>
      </c>
      <c r="R1095" s="26">
        <v>4</v>
      </c>
      <c r="S1095" s="27">
        <v>0</v>
      </c>
      <c r="T1095" s="28">
        <v>0</v>
      </c>
      <c r="U1095" s="28">
        <v>0</v>
      </c>
      <c r="V1095" s="12">
        <v>9151.1</v>
      </c>
      <c r="W1095" s="11">
        <v>107160</v>
      </c>
      <c r="X1095" s="11">
        <v>2950</v>
      </c>
    </row>
    <row r="1096" spans="1:24" x14ac:dyDescent="0.35">
      <c r="A1096" s="8">
        <v>2020</v>
      </c>
      <c r="B1096" s="9">
        <v>15979</v>
      </c>
      <c r="C1096" s="10" t="s">
        <v>489</v>
      </c>
      <c r="D1096" s="8" t="s">
        <v>709</v>
      </c>
      <c r="E1096" s="10" t="s">
        <v>710</v>
      </c>
      <c r="F1096" s="8" t="s">
        <v>711</v>
      </c>
      <c r="G1096" s="10" t="s">
        <v>74</v>
      </c>
      <c r="H1096" s="10" t="s">
        <v>712</v>
      </c>
      <c r="I1096" s="10" t="s">
        <v>75</v>
      </c>
      <c r="J1096" s="12">
        <v>34762</v>
      </c>
      <c r="K1096" s="11">
        <v>348079</v>
      </c>
      <c r="L1096" s="11">
        <v>23966</v>
      </c>
      <c r="M1096" s="14">
        <v>25984</v>
      </c>
      <c r="N1096" s="13">
        <v>383410</v>
      </c>
      <c r="O1096" s="13">
        <v>1597</v>
      </c>
      <c r="P1096" s="25">
        <v>10790</v>
      </c>
      <c r="Q1096" s="26">
        <v>174573</v>
      </c>
      <c r="R1096" s="26">
        <v>50</v>
      </c>
      <c r="S1096" s="27" t="s">
        <v>25</v>
      </c>
      <c r="T1096" s="28" t="s">
        <v>25</v>
      </c>
      <c r="U1096" s="28" t="s">
        <v>25</v>
      </c>
      <c r="V1096" s="12">
        <v>71536</v>
      </c>
      <c r="W1096" s="11">
        <v>906062</v>
      </c>
      <c r="X1096" s="11">
        <v>25613</v>
      </c>
    </row>
    <row r="1097" spans="1:24" x14ac:dyDescent="0.35">
      <c r="A1097" s="8">
        <v>2020</v>
      </c>
      <c r="B1097" s="9">
        <v>15989</v>
      </c>
      <c r="C1097" s="10" t="s">
        <v>1318</v>
      </c>
      <c r="D1097" s="8" t="s">
        <v>709</v>
      </c>
      <c r="E1097" s="10" t="s">
        <v>710</v>
      </c>
      <c r="F1097" s="8" t="s">
        <v>711</v>
      </c>
      <c r="G1097" s="10" t="s">
        <v>257</v>
      </c>
      <c r="H1097" s="10" t="s">
        <v>712</v>
      </c>
      <c r="I1097" s="10" t="s">
        <v>45</v>
      </c>
      <c r="J1097" s="12">
        <v>18532.400000000001</v>
      </c>
      <c r="K1097" s="11">
        <v>182479</v>
      </c>
      <c r="L1097" s="11">
        <v>16022</v>
      </c>
      <c r="M1097" s="14">
        <v>18226.900000000001</v>
      </c>
      <c r="N1097" s="13">
        <v>171734</v>
      </c>
      <c r="O1097" s="13">
        <v>4924</v>
      </c>
      <c r="P1097" s="25">
        <v>40756.9</v>
      </c>
      <c r="Q1097" s="26">
        <v>512075</v>
      </c>
      <c r="R1097" s="26">
        <v>130</v>
      </c>
      <c r="S1097" s="27" t="s">
        <v>25</v>
      </c>
      <c r="T1097" s="28" t="s">
        <v>25</v>
      </c>
      <c r="U1097" s="28" t="s">
        <v>25</v>
      </c>
      <c r="V1097" s="12">
        <v>77516.2</v>
      </c>
      <c r="W1097" s="11">
        <v>866288</v>
      </c>
      <c r="X1097" s="11">
        <v>21076</v>
      </c>
    </row>
    <row r="1098" spans="1:24" x14ac:dyDescent="0.35">
      <c r="A1098" s="8">
        <v>2020</v>
      </c>
      <c r="B1098" s="9">
        <v>16057</v>
      </c>
      <c r="C1098" s="10" t="s">
        <v>1319</v>
      </c>
      <c r="D1098" s="8" t="s">
        <v>709</v>
      </c>
      <c r="E1098" s="10" t="s">
        <v>710</v>
      </c>
      <c r="F1098" s="8" t="s">
        <v>711</v>
      </c>
      <c r="G1098" s="10" t="s">
        <v>129</v>
      </c>
      <c r="H1098" s="10" t="s">
        <v>714</v>
      </c>
      <c r="I1098" s="10" t="s">
        <v>202</v>
      </c>
      <c r="J1098" s="12">
        <v>295.7</v>
      </c>
      <c r="K1098" s="11">
        <v>1887</v>
      </c>
      <c r="L1098" s="11">
        <v>245</v>
      </c>
      <c r="M1098" s="14">
        <v>75.7</v>
      </c>
      <c r="N1098" s="13">
        <v>457</v>
      </c>
      <c r="O1098" s="13">
        <v>67</v>
      </c>
      <c r="P1098" s="25">
        <v>68.400000000000006</v>
      </c>
      <c r="Q1098" s="26">
        <v>633</v>
      </c>
      <c r="R1098" s="26">
        <v>16</v>
      </c>
      <c r="S1098" s="27" t="s">
        <v>25</v>
      </c>
      <c r="T1098" s="28" t="s">
        <v>25</v>
      </c>
      <c r="U1098" s="28" t="s">
        <v>25</v>
      </c>
      <c r="V1098" s="12">
        <v>439.8</v>
      </c>
      <c r="W1098" s="11">
        <v>2977</v>
      </c>
      <c r="X1098" s="11">
        <v>328</v>
      </c>
    </row>
    <row r="1099" spans="1:24" x14ac:dyDescent="0.35">
      <c r="A1099" s="8">
        <v>2020</v>
      </c>
      <c r="B1099" s="9">
        <v>16057</v>
      </c>
      <c r="C1099" s="10" t="s">
        <v>1319</v>
      </c>
      <c r="D1099" s="8" t="s">
        <v>709</v>
      </c>
      <c r="E1099" s="10" t="s">
        <v>710</v>
      </c>
      <c r="F1099" s="8" t="s">
        <v>711</v>
      </c>
      <c r="G1099" s="10" t="s">
        <v>59</v>
      </c>
      <c r="H1099" s="10" t="s">
        <v>714</v>
      </c>
      <c r="I1099" s="10" t="s">
        <v>60</v>
      </c>
      <c r="J1099" s="12">
        <v>16000.6</v>
      </c>
      <c r="K1099" s="11">
        <v>97687</v>
      </c>
      <c r="L1099" s="11">
        <v>8749</v>
      </c>
      <c r="M1099" s="14">
        <v>13231.4</v>
      </c>
      <c r="N1099" s="13">
        <v>95758</v>
      </c>
      <c r="O1099" s="13">
        <v>4229</v>
      </c>
      <c r="P1099" s="25">
        <v>22291.7</v>
      </c>
      <c r="Q1099" s="26">
        <v>268371</v>
      </c>
      <c r="R1099" s="26">
        <v>528</v>
      </c>
      <c r="S1099" s="27" t="s">
        <v>25</v>
      </c>
      <c r="T1099" s="28" t="s">
        <v>25</v>
      </c>
      <c r="U1099" s="28" t="s">
        <v>25</v>
      </c>
      <c r="V1099" s="12">
        <v>51523.7</v>
      </c>
      <c r="W1099" s="11">
        <v>461816</v>
      </c>
      <c r="X1099" s="11">
        <v>13506</v>
      </c>
    </row>
    <row r="1100" spans="1:24" x14ac:dyDescent="0.35">
      <c r="A1100" s="8">
        <v>2020</v>
      </c>
      <c r="B1100" s="9">
        <v>16060</v>
      </c>
      <c r="C1100" s="10" t="s">
        <v>490</v>
      </c>
      <c r="D1100" s="8" t="s">
        <v>709</v>
      </c>
      <c r="E1100" s="10" t="s">
        <v>710</v>
      </c>
      <c r="F1100" s="8" t="s">
        <v>711</v>
      </c>
      <c r="G1100" s="10" t="s">
        <v>66</v>
      </c>
      <c r="H1100" s="10" t="s">
        <v>714</v>
      </c>
      <c r="I1100" s="10" t="s">
        <v>36</v>
      </c>
      <c r="J1100" s="12">
        <v>32684.400000000001</v>
      </c>
      <c r="K1100" s="11">
        <v>228107</v>
      </c>
      <c r="L1100" s="11">
        <v>17287</v>
      </c>
      <c r="M1100" s="14">
        <v>4551.3</v>
      </c>
      <c r="N1100" s="13">
        <v>40691</v>
      </c>
      <c r="O1100" s="13">
        <v>1221</v>
      </c>
      <c r="P1100" s="25">
        <v>1137</v>
      </c>
      <c r="Q1100" s="26">
        <v>12800</v>
      </c>
      <c r="R1100" s="26">
        <v>11</v>
      </c>
      <c r="S1100" s="27">
        <v>0</v>
      </c>
      <c r="T1100" s="28">
        <v>0</v>
      </c>
      <c r="U1100" s="28">
        <v>0</v>
      </c>
      <c r="V1100" s="12">
        <v>38372.699999999997</v>
      </c>
      <c r="W1100" s="11">
        <v>281598</v>
      </c>
      <c r="X1100" s="11">
        <v>18519</v>
      </c>
    </row>
    <row r="1101" spans="1:24" x14ac:dyDescent="0.35">
      <c r="A1101" s="8">
        <v>2020</v>
      </c>
      <c r="B1101" s="9">
        <v>16063</v>
      </c>
      <c r="C1101" s="10" t="s">
        <v>1320</v>
      </c>
      <c r="D1101" s="8" t="s">
        <v>709</v>
      </c>
      <c r="E1101" s="10" t="s">
        <v>710</v>
      </c>
      <c r="F1101" s="8" t="s">
        <v>711</v>
      </c>
      <c r="G1101" s="10" t="s">
        <v>59</v>
      </c>
      <c r="H1101" s="10" t="s">
        <v>714</v>
      </c>
      <c r="I1101" s="10" t="s">
        <v>54</v>
      </c>
      <c r="J1101" s="12">
        <v>2995</v>
      </c>
      <c r="K1101" s="11">
        <v>35901</v>
      </c>
      <c r="L1101" s="11">
        <v>2802</v>
      </c>
      <c r="M1101" s="14">
        <v>45144</v>
      </c>
      <c r="N1101" s="13">
        <v>681197</v>
      </c>
      <c r="O1101" s="13">
        <v>5211</v>
      </c>
      <c r="P1101" s="25" t="s">
        <v>25</v>
      </c>
      <c r="Q1101" s="26" t="s">
        <v>25</v>
      </c>
      <c r="R1101" s="26" t="s">
        <v>25</v>
      </c>
      <c r="S1101" s="27" t="s">
        <v>25</v>
      </c>
      <c r="T1101" s="28" t="s">
        <v>25</v>
      </c>
      <c r="U1101" s="28" t="s">
        <v>25</v>
      </c>
      <c r="V1101" s="12">
        <v>48139</v>
      </c>
      <c r="W1101" s="11">
        <v>717098</v>
      </c>
      <c r="X1101" s="11">
        <v>8013</v>
      </c>
    </row>
    <row r="1102" spans="1:24" x14ac:dyDescent="0.35">
      <c r="A1102" s="8">
        <v>2020</v>
      </c>
      <c r="B1102" s="9">
        <v>16082</v>
      </c>
      <c r="C1102" s="10" t="s">
        <v>1321</v>
      </c>
      <c r="D1102" s="8" t="s">
        <v>709</v>
      </c>
      <c r="E1102" s="10" t="s">
        <v>710</v>
      </c>
      <c r="F1102" s="8" t="s">
        <v>711</v>
      </c>
      <c r="G1102" s="10" t="s">
        <v>66</v>
      </c>
      <c r="H1102" s="10" t="s">
        <v>712</v>
      </c>
      <c r="I1102" s="10" t="s">
        <v>36</v>
      </c>
      <c r="J1102" s="12">
        <v>5795.8</v>
      </c>
      <c r="K1102" s="11">
        <v>48969</v>
      </c>
      <c r="L1102" s="11">
        <v>6142</v>
      </c>
      <c r="M1102" s="14">
        <v>6398.8</v>
      </c>
      <c r="N1102" s="13">
        <v>63882</v>
      </c>
      <c r="O1102" s="13">
        <v>754</v>
      </c>
      <c r="P1102" s="25">
        <v>782</v>
      </c>
      <c r="Q1102" s="26">
        <v>9558</v>
      </c>
      <c r="R1102" s="26">
        <v>2</v>
      </c>
      <c r="S1102" s="27">
        <v>0</v>
      </c>
      <c r="T1102" s="28">
        <v>0</v>
      </c>
      <c r="U1102" s="28">
        <v>0</v>
      </c>
      <c r="V1102" s="12">
        <v>12976.6</v>
      </c>
      <c r="W1102" s="11">
        <v>122409</v>
      </c>
      <c r="X1102" s="11">
        <v>6898</v>
      </c>
    </row>
    <row r="1103" spans="1:24" x14ac:dyDescent="0.35">
      <c r="A1103" s="8">
        <v>2020</v>
      </c>
      <c r="B1103" s="9">
        <v>16088</v>
      </c>
      <c r="C1103" s="10" t="s">
        <v>491</v>
      </c>
      <c r="D1103" s="8" t="s">
        <v>709</v>
      </c>
      <c r="E1103" s="10" t="s">
        <v>710</v>
      </c>
      <c r="F1103" s="8" t="s">
        <v>711</v>
      </c>
      <c r="G1103" s="10" t="s">
        <v>32</v>
      </c>
      <c r="H1103" s="10" t="s">
        <v>712</v>
      </c>
      <c r="I1103" s="10" t="s">
        <v>33</v>
      </c>
      <c r="J1103" s="12">
        <v>134402</v>
      </c>
      <c r="K1103" s="11">
        <v>792707</v>
      </c>
      <c r="L1103" s="11">
        <v>98914</v>
      </c>
      <c r="M1103" s="14">
        <v>72895</v>
      </c>
      <c r="N1103" s="13">
        <v>422771</v>
      </c>
      <c r="O1103" s="13">
        <v>11335</v>
      </c>
      <c r="P1103" s="25">
        <v>115287</v>
      </c>
      <c r="Q1103" s="26">
        <v>929201</v>
      </c>
      <c r="R1103" s="26">
        <v>908</v>
      </c>
      <c r="S1103" s="27" t="s">
        <v>25</v>
      </c>
      <c r="T1103" s="28" t="s">
        <v>25</v>
      </c>
      <c r="U1103" s="28" t="s">
        <v>25</v>
      </c>
      <c r="V1103" s="12">
        <v>322584</v>
      </c>
      <c r="W1103" s="11">
        <v>2144679</v>
      </c>
      <c r="X1103" s="11">
        <v>111157</v>
      </c>
    </row>
    <row r="1104" spans="1:24" x14ac:dyDescent="0.35">
      <c r="A1104" s="8">
        <v>2020</v>
      </c>
      <c r="B1104" s="9">
        <v>16101</v>
      </c>
      <c r="C1104" s="10" t="s">
        <v>492</v>
      </c>
      <c r="D1104" s="8" t="s">
        <v>709</v>
      </c>
      <c r="E1104" s="10" t="s">
        <v>710</v>
      </c>
      <c r="F1104" s="8" t="s">
        <v>711</v>
      </c>
      <c r="G1104" s="10" t="s">
        <v>87</v>
      </c>
      <c r="H1104" s="10" t="s">
        <v>714</v>
      </c>
      <c r="I1104" s="10" t="s">
        <v>45</v>
      </c>
      <c r="J1104" s="12">
        <v>27060</v>
      </c>
      <c r="K1104" s="11">
        <v>162029</v>
      </c>
      <c r="L1104" s="11">
        <v>12095</v>
      </c>
      <c r="M1104" s="14">
        <v>8677</v>
      </c>
      <c r="N1104" s="13">
        <v>60432</v>
      </c>
      <c r="O1104" s="13">
        <v>2067</v>
      </c>
      <c r="P1104" s="25">
        <v>2972</v>
      </c>
      <c r="Q1104" s="26">
        <v>34374</v>
      </c>
      <c r="R1104" s="26">
        <v>7</v>
      </c>
      <c r="S1104" s="27" t="s">
        <v>25</v>
      </c>
      <c r="T1104" s="28" t="s">
        <v>25</v>
      </c>
      <c r="U1104" s="28" t="s">
        <v>25</v>
      </c>
      <c r="V1104" s="12">
        <v>38709</v>
      </c>
      <c r="W1104" s="11">
        <v>256835</v>
      </c>
      <c r="X1104" s="11">
        <v>14169</v>
      </c>
    </row>
    <row r="1105" spans="1:24" x14ac:dyDescent="0.35">
      <c r="A1105" s="8">
        <v>2020</v>
      </c>
      <c r="B1105" s="9">
        <v>16146</v>
      </c>
      <c r="C1105" s="10" t="s">
        <v>1322</v>
      </c>
      <c r="D1105" s="8" t="s">
        <v>709</v>
      </c>
      <c r="E1105" s="10" t="s">
        <v>710</v>
      </c>
      <c r="F1105" s="8" t="s">
        <v>711</v>
      </c>
      <c r="G1105" s="10" t="s">
        <v>59</v>
      </c>
      <c r="H1105" s="10" t="s">
        <v>714</v>
      </c>
      <c r="I1105" s="10" t="s">
        <v>60</v>
      </c>
      <c r="J1105" s="12">
        <v>22703.8</v>
      </c>
      <c r="K1105" s="11">
        <v>212415</v>
      </c>
      <c r="L1105" s="11">
        <v>18275</v>
      </c>
      <c r="M1105" s="14">
        <v>8145.8</v>
      </c>
      <c r="N1105" s="13">
        <v>84110</v>
      </c>
      <c r="O1105" s="13">
        <v>1862</v>
      </c>
      <c r="P1105" s="25">
        <v>3761.1</v>
      </c>
      <c r="Q1105" s="26">
        <v>73140</v>
      </c>
      <c r="R1105" s="26">
        <v>10</v>
      </c>
      <c r="S1105" s="27">
        <v>0</v>
      </c>
      <c r="T1105" s="28">
        <v>0</v>
      </c>
      <c r="U1105" s="28">
        <v>0</v>
      </c>
      <c r="V1105" s="12">
        <v>34610.699999999997</v>
      </c>
      <c r="W1105" s="11">
        <v>369665</v>
      </c>
      <c r="X1105" s="11">
        <v>20147</v>
      </c>
    </row>
    <row r="1106" spans="1:24" x14ac:dyDescent="0.35">
      <c r="A1106" s="8">
        <v>2020</v>
      </c>
      <c r="B1106" s="9">
        <v>16177</v>
      </c>
      <c r="C1106" s="10" t="s">
        <v>1323</v>
      </c>
      <c r="D1106" s="8" t="s">
        <v>717</v>
      </c>
      <c r="E1106" s="10" t="s">
        <v>718</v>
      </c>
      <c r="F1106" s="8" t="s">
        <v>711</v>
      </c>
      <c r="G1106" s="10" t="s">
        <v>122</v>
      </c>
      <c r="H1106" s="10" t="s">
        <v>719</v>
      </c>
      <c r="I1106" s="10" t="s">
        <v>123</v>
      </c>
      <c r="J1106" s="12">
        <v>13557</v>
      </c>
      <c r="K1106" s="11">
        <v>153676</v>
      </c>
      <c r="L1106" s="11">
        <v>3253</v>
      </c>
      <c r="M1106" s="14">
        <v>3288</v>
      </c>
      <c r="N1106" s="13">
        <v>27112</v>
      </c>
      <c r="O1106" s="13">
        <v>277</v>
      </c>
      <c r="P1106" s="25">
        <v>0</v>
      </c>
      <c r="Q1106" s="26">
        <v>0</v>
      </c>
      <c r="R1106" s="26">
        <v>0</v>
      </c>
      <c r="S1106" s="27">
        <v>0</v>
      </c>
      <c r="T1106" s="28">
        <v>0</v>
      </c>
      <c r="U1106" s="28">
        <v>0</v>
      </c>
      <c r="V1106" s="12">
        <v>16845</v>
      </c>
      <c r="W1106" s="11">
        <v>180788</v>
      </c>
      <c r="X1106" s="11">
        <v>3530</v>
      </c>
    </row>
    <row r="1107" spans="1:24" x14ac:dyDescent="0.35">
      <c r="A1107" s="8">
        <v>2020</v>
      </c>
      <c r="B1107" s="9">
        <v>16179</v>
      </c>
      <c r="C1107" s="10" t="s">
        <v>1324</v>
      </c>
      <c r="D1107" s="8" t="s">
        <v>709</v>
      </c>
      <c r="E1107" s="10" t="s">
        <v>710</v>
      </c>
      <c r="F1107" s="8" t="s">
        <v>711</v>
      </c>
      <c r="G1107" s="10" t="s">
        <v>163</v>
      </c>
      <c r="H1107" s="10" t="s">
        <v>712</v>
      </c>
      <c r="I1107" s="10" t="s">
        <v>45</v>
      </c>
      <c r="J1107" s="12">
        <v>6263</v>
      </c>
      <c r="K1107" s="11">
        <v>62281</v>
      </c>
      <c r="L1107" s="11">
        <v>5884</v>
      </c>
      <c r="M1107" s="14">
        <v>5063</v>
      </c>
      <c r="N1107" s="13">
        <v>39855</v>
      </c>
      <c r="O1107" s="13">
        <v>975</v>
      </c>
      <c r="P1107" s="25">
        <v>23298</v>
      </c>
      <c r="Q1107" s="26">
        <v>276230</v>
      </c>
      <c r="R1107" s="26">
        <v>40</v>
      </c>
      <c r="S1107" s="27" t="s">
        <v>25</v>
      </c>
      <c r="T1107" s="28" t="s">
        <v>25</v>
      </c>
      <c r="U1107" s="28" t="s">
        <v>25</v>
      </c>
      <c r="V1107" s="12">
        <v>34624</v>
      </c>
      <c r="W1107" s="11">
        <v>378366</v>
      </c>
      <c r="X1107" s="11">
        <v>6899</v>
      </c>
    </row>
    <row r="1108" spans="1:24" x14ac:dyDescent="0.35">
      <c r="A1108" s="8">
        <v>2020</v>
      </c>
      <c r="B1108" s="9">
        <v>16181</v>
      </c>
      <c r="C1108" s="10" t="s">
        <v>493</v>
      </c>
      <c r="D1108" s="8" t="s">
        <v>709</v>
      </c>
      <c r="E1108" s="10" t="s">
        <v>710</v>
      </c>
      <c r="F1108" s="8" t="s">
        <v>711</v>
      </c>
      <c r="G1108" s="10" t="s">
        <v>35</v>
      </c>
      <c r="H1108" s="10" t="s">
        <v>712</v>
      </c>
      <c r="I1108" s="10" t="s">
        <v>36</v>
      </c>
      <c r="J1108" s="12">
        <v>55698.5</v>
      </c>
      <c r="K1108" s="11">
        <v>373658</v>
      </c>
      <c r="L1108" s="11">
        <v>52058</v>
      </c>
      <c r="M1108" s="14">
        <v>75980.899999999994</v>
      </c>
      <c r="N1108" s="13">
        <v>660092</v>
      </c>
      <c r="O1108" s="13">
        <v>5061</v>
      </c>
      <c r="P1108" s="25">
        <v>10244.299999999999</v>
      </c>
      <c r="Q1108" s="26">
        <v>94218</v>
      </c>
      <c r="R1108" s="26">
        <v>1</v>
      </c>
      <c r="S1108" s="27" t="s">
        <v>25</v>
      </c>
      <c r="T1108" s="28" t="s">
        <v>25</v>
      </c>
      <c r="U1108" s="28" t="s">
        <v>25</v>
      </c>
      <c r="V1108" s="12">
        <v>141923.70000000001</v>
      </c>
      <c r="W1108" s="11">
        <v>1127968</v>
      </c>
      <c r="X1108" s="11">
        <v>57120</v>
      </c>
    </row>
    <row r="1109" spans="1:24" x14ac:dyDescent="0.35">
      <c r="A1109" s="8">
        <v>2020</v>
      </c>
      <c r="B1109" s="9">
        <v>16183</v>
      </c>
      <c r="C1109" s="10" t="s">
        <v>494</v>
      </c>
      <c r="D1109" s="8" t="s">
        <v>709</v>
      </c>
      <c r="E1109" s="10" t="s">
        <v>710</v>
      </c>
      <c r="F1109" s="8" t="s">
        <v>711</v>
      </c>
      <c r="G1109" s="10" t="s">
        <v>122</v>
      </c>
      <c r="H1109" s="10" t="s">
        <v>722</v>
      </c>
      <c r="I1109" s="10" t="s">
        <v>123</v>
      </c>
      <c r="J1109" s="12">
        <v>311999.8</v>
      </c>
      <c r="K1109" s="11">
        <v>2474727</v>
      </c>
      <c r="L1109" s="11">
        <v>302686</v>
      </c>
      <c r="M1109" s="14">
        <v>68637.7</v>
      </c>
      <c r="N1109" s="13">
        <v>630634</v>
      </c>
      <c r="O1109" s="13">
        <v>23411</v>
      </c>
      <c r="P1109" s="25">
        <v>4259.8999999999996</v>
      </c>
      <c r="Q1109" s="26">
        <v>42517</v>
      </c>
      <c r="R1109" s="26">
        <v>276</v>
      </c>
      <c r="S1109" s="27">
        <v>0</v>
      </c>
      <c r="T1109" s="28">
        <v>0</v>
      </c>
      <c r="U1109" s="28">
        <v>0</v>
      </c>
      <c r="V1109" s="12">
        <v>384897.4</v>
      </c>
      <c r="W1109" s="11">
        <v>3147878</v>
      </c>
      <c r="X1109" s="11">
        <v>326373</v>
      </c>
    </row>
    <row r="1110" spans="1:24" x14ac:dyDescent="0.35">
      <c r="A1110" s="8">
        <v>2020</v>
      </c>
      <c r="B1110" s="9">
        <v>16183</v>
      </c>
      <c r="C1110" s="10" t="s">
        <v>494</v>
      </c>
      <c r="D1110" s="8" t="s">
        <v>751</v>
      </c>
      <c r="E1110" s="10" t="s">
        <v>752</v>
      </c>
      <c r="F1110" s="8" t="s">
        <v>711</v>
      </c>
      <c r="G1110" s="10" t="s">
        <v>122</v>
      </c>
      <c r="H1110" s="10" t="s">
        <v>722</v>
      </c>
      <c r="I1110" s="10" t="s">
        <v>123</v>
      </c>
      <c r="J1110" s="12">
        <v>30677.9</v>
      </c>
      <c r="K1110" s="11">
        <v>390840</v>
      </c>
      <c r="L1110" s="11">
        <v>41523</v>
      </c>
      <c r="M1110" s="14">
        <v>122198</v>
      </c>
      <c r="N1110" s="13">
        <v>2306756</v>
      </c>
      <c r="O1110" s="13">
        <v>17521</v>
      </c>
      <c r="P1110" s="25">
        <v>38886.5</v>
      </c>
      <c r="Q1110" s="26">
        <v>1064196</v>
      </c>
      <c r="R1110" s="26">
        <v>457</v>
      </c>
      <c r="S1110" s="27">
        <v>0</v>
      </c>
      <c r="T1110" s="28">
        <v>0</v>
      </c>
      <c r="U1110" s="28">
        <v>0</v>
      </c>
      <c r="V1110" s="12">
        <v>191762.4</v>
      </c>
      <c r="W1110" s="11">
        <v>3761792</v>
      </c>
      <c r="X1110" s="11">
        <v>59501</v>
      </c>
    </row>
    <row r="1111" spans="1:24" x14ac:dyDescent="0.35">
      <c r="A1111" s="8">
        <v>2020</v>
      </c>
      <c r="B1111" s="9">
        <v>16195</v>
      </c>
      <c r="C1111" s="10" t="s">
        <v>1325</v>
      </c>
      <c r="D1111" s="8" t="s">
        <v>709</v>
      </c>
      <c r="E1111" s="10" t="s">
        <v>710</v>
      </c>
      <c r="F1111" s="8" t="s">
        <v>711</v>
      </c>
      <c r="G1111" s="10" t="s">
        <v>24</v>
      </c>
      <c r="H1111" s="10" t="s">
        <v>712</v>
      </c>
      <c r="I1111" s="10" t="s">
        <v>88</v>
      </c>
      <c r="J1111" s="12">
        <v>49299</v>
      </c>
      <c r="K1111" s="11">
        <v>365772</v>
      </c>
      <c r="L1111" s="11">
        <v>36183</v>
      </c>
      <c r="M1111" s="14">
        <v>53910</v>
      </c>
      <c r="N1111" s="13">
        <v>419767</v>
      </c>
      <c r="O1111" s="13">
        <v>3743</v>
      </c>
      <c r="P1111" s="25">
        <v>5862</v>
      </c>
      <c r="Q1111" s="26">
        <v>53511</v>
      </c>
      <c r="R1111" s="26">
        <v>7</v>
      </c>
      <c r="S1111" s="27" t="s">
        <v>25</v>
      </c>
      <c r="T1111" s="28" t="s">
        <v>25</v>
      </c>
      <c r="U1111" s="28" t="s">
        <v>25</v>
      </c>
      <c r="V1111" s="12">
        <v>109071</v>
      </c>
      <c r="W1111" s="11">
        <v>839050</v>
      </c>
      <c r="X1111" s="11">
        <v>39933</v>
      </c>
    </row>
    <row r="1112" spans="1:24" x14ac:dyDescent="0.35">
      <c r="A1112" s="8">
        <v>2020</v>
      </c>
      <c r="B1112" s="9">
        <v>16196</v>
      </c>
      <c r="C1112" s="10" t="s">
        <v>1326</v>
      </c>
      <c r="D1112" s="8" t="s">
        <v>709</v>
      </c>
      <c r="E1112" s="10" t="s">
        <v>710</v>
      </c>
      <c r="F1112" s="8" t="s">
        <v>711</v>
      </c>
      <c r="G1112" s="10" t="s">
        <v>163</v>
      </c>
      <c r="H1112" s="10" t="s">
        <v>714</v>
      </c>
      <c r="I1112" s="10" t="s">
        <v>36</v>
      </c>
      <c r="J1112" s="12">
        <v>11431</v>
      </c>
      <c r="K1112" s="11">
        <v>85938</v>
      </c>
      <c r="L1112" s="11">
        <v>9273</v>
      </c>
      <c r="M1112" s="14">
        <v>8343</v>
      </c>
      <c r="N1112" s="13">
        <v>81602</v>
      </c>
      <c r="O1112" s="13">
        <v>1016</v>
      </c>
      <c r="P1112" s="25">
        <v>4677</v>
      </c>
      <c r="Q1112" s="26">
        <v>52227</v>
      </c>
      <c r="R1112" s="26">
        <v>23</v>
      </c>
      <c r="S1112" s="27" t="s">
        <v>25</v>
      </c>
      <c r="T1112" s="28" t="s">
        <v>25</v>
      </c>
      <c r="U1112" s="28" t="s">
        <v>25</v>
      </c>
      <c r="V1112" s="12">
        <v>24451</v>
      </c>
      <c r="W1112" s="11">
        <v>219767</v>
      </c>
      <c r="X1112" s="11">
        <v>10312</v>
      </c>
    </row>
    <row r="1113" spans="1:24" x14ac:dyDescent="0.35">
      <c r="A1113" s="8">
        <v>2020</v>
      </c>
      <c r="B1113" s="9">
        <v>16196</v>
      </c>
      <c r="C1113" s="10" t="s">
        <v>1326</v>
      </c>
      <c r="D1113" s="8" t="s">
        <v>709</v>
      </c>
      <c r="E1113" s="10" t="s">
        <v>710</v>
      </c>
      <c r="F1113" s="8" t="s">
        <v>711</v>
      </c>
      <c r="G1113" s="10" t="s">
        <v>66</v>
      </c>
      <c r="H1113" s="10" t="s">
        <v>714</v>
      </c>
      <c r="I1113" s="10" t="s">
        <v>36</v>
      </c>
      <c r="J1113" s="12">
        <v>10601</v>
      </c>
      <c r="K1113" s="11">
        <v>83090</v>
      </c>
      <c r="L1113" s="11">
        <v>7042</v>
      </c>
      <c r="M1113" s="14">
        <v>4304</v>
      </c>
      <c r="N1113" s="13">
        <v>47301</v>
      </c>
      <c r="O1113" s="13">
        <v>426</v>
      </c>
      <c r="P1113" s="25">
        <v>8329</v>
      </c>
      <c r="Q1113" s="26">
        <v>168724</v>
      </c>
      <c r="R1113" s="26">
        <v>77</v>
      </c>
      <c r="S1113" s="27" t="s">
        <v>25</v>
      </c>
      <c r="T1113" s="28" t="s">
        <v>25</v>
      </c>
      <c r="U1113" s="28" t="s">
        <v>25</v>
      </c>
      <c r="V1113" s="12">
        <v>23234</v>
      </c>
      <c r="W1113" s="11">
        <v>299115</v>
      </c>
      <c r="X1113" s="11">
        <v>7545</v>
      </c>
    </row>
    <row r="1114" spans="1:24" x14ac:dyDescent="0.35">
      <c r="A1114" s="8">
        <v>2020</v>
      </c>
      <c r="B1114" s="9">
        <v>16213</v>
      </c>
      <c r="C1114" s="10" t="s">
        <v>495</v>
      </c>
      <c r="D1114" s="8" t="s">
        <v>709</v>
      </c>
      <c r="E1114" s="10" t="s">
        <v>710</v>
      </c>
      <c r="F1114" s="8" t="s">
        <v>711</v>
      </c>
      <c r="G1114" s="10" t="s">
        <v>56</v>
      </c>
      <c r="H1114" s="10" t="s">
        <v>722</v>
      </c>
      <c r="I1114" s="10" t="s">
        <v>45</v>
      </c>
      <c r="J1114" s="12">
        <v>112680.8</v>
      </c>
      <c r="K1114" s="11">
        <v>686270</v>
      </c>
      <c r="L1114" s="11">
        <v>60749</v>
      </c>
      <c r="M1114" s="14">
        <v>40192.9</v>
      </c>
      <c r="N1114" s="13">
        <v>279133</v>
      </c>
      <c r="O1114" s="13">
        <v>7634</v>
      </c>
      <c r="P1114" s="25">
        <v>726.4</v>
      </c>
      <c r="Q1114" s="26">
        <v>6203</v>
      </c>
      <c r="R1114" s="26">
        <v>12</v>
      </c>
      <c r="S1114" s="27">
        <v>0</v>
      </c>
      <c r="T1114" s="28">
        <v>0</v>
      </c>
      <c r="U1114" s="28">
        <v>0</v>
      </c>
      <c r="V1114" s="12">
        <v>153600.1</v>
      </c>
      <c r="W1114" s="11">
        <v>971606</v>
      </c>
      <c r="X1114" s="11">
        <v>68395</v>
      </c>
    </row>
    <row r="1115" spans="1:24" x14ac:dyDescent="0.35">
      <c r="A1115" s="8">
        <v>2020</v>
      </c>
      <c r="B1115" s="9">
        <v>16213</v>
      </c>
      <c r="C1115" s="10" t="s">
        <v>495</v>
      </c>
      <c r="D1115" s="8" t="s">
        <v>751</v>
      </c>
      <c r="E1115" s="10" t="s">
        <v>752</v>
      </c>
      <c r="F1115" s="8" t="s">
        <v>711</v>
      </c>
      <c r="G1115" s="10" t="s">
        <v>56</v>
      </c>
      <c r="H1115" s="10" t="s">
        <v>722</v>
      </c>
      <c r="I1115" s="10" t="s">
        <v>123</v>
      </c>
      <c r="J1115" s="12">
        <v>590.79999999999995</v>
      </c>
      <c r="K1115" s="11">
        <v>7300</v>
      </c>
      <c r="L1115" s="11">
        <v>731</v>
      </c>
      <c r="M1115" s="14">
        <v>1244.5999999999999</v>
      </c>
      <c r="N1115" s="13">
        <v>22862</v>
      </c>
      <c r="O1115" s="13">
        <v>196</v>
      </c>
      <c r="P1115" s="25">
        <v>277.2</v>
      </c>
      <c r="Q1115" s="26">
        <v>2880</v>
      </c>
      <c r="R1115" s="26">
        <v>4</v>
      </c>
      <c r="S1115" s="27">
        <v>0</v>
      </c>
      <c r="T1115" s="28">
        <v>0</v>
      </c>
      <c r="U1115" s="28" t="s">
        <v>25</v>
      </c>
      <c r="V1115" s="12">
        <v>2112.6</v>
      </c>
      <c r="W1115" s="11">
        <v>33042</v>
      </c>
      <c r="X1115" s="11">
        <v>931</v>
      </c>
    </row>
    <row r="1116" spans="1:24" x14ac:dyDescent="0.35">
      <c r="A1116" s="8">
        <v>2020</v>
      </c>
      <c r="B1116" s="9">
        <v>16213</v>
      </c>
      <c r="C1116" s="10" t="s">
        <v>495</v>
      </c>
      <c r="D1116" s="8" t="s">
        <v>751</v>
      </c>
      <c r="E1116" s="10" t="s">
        <v>752</v>
      </c>
      <c r="F1116" s="8" t="s">
        <v>711</v>
      </c>
      <c r="G1116" s="10" t="s">
        <v>56</v>
      </c>
      <c r="H1116" s="10" t="s">
        <v>722</v>
      </c>
      <c r="I1116" s="10" t="s">
        <v>45</v>
      </c>
      <c r="J1116" s="12">
        <v>2994</v>
      </c>
      <c r="K1116" s="11">
        <v>44779</v>
      </c>
      <c r="L1116" s="11">
        <v>3107</v>
      </c>
      <c r="M1116" s="14">
        <v>19860.900000000001</v>
      </c>
      <c r="N1116" s="13">
        <v>440642</v>
      </c>
      <c r="O1116" s="13">
        <v>1614</v>
      </c>
      <c r="P1116" s="25">
        <v>194.9</v>
      </c>
      <c r="Q1116" s="26">
        <v>3852</v>
      </c>
      <c r="R1116" s="26">
        <v>6</v>
      </c>
      <c r="S1116" s="27">
        <v>0</v>
      </c>
      <c r="T1116" s="28">
        <v>0</v>
      </c>
      <c r="U1116" s="28">
        <v>0</v>
      </c>
      <c r="V1116" s="12">
        <v>23049.8</v>
      </c>
      <c r="W1116" s="11">
        <v>489273</v>
      </c>
      <c r="X1116" s="11">
        <v>4727</v>
      </c>
    </row>
    <row r="1117" spans="1:24" x14ac:dyDescent="0.35">
      <c r="A1117" s="8">
        <v>2020</v>
      </c>
      <c r="B1117" s="9">
        <v>16223</v>
      </c>
      <c r="C1117" s="10" t="s">
        <v>1327</v>
      </c>
      <c r="D1117" s="8" t="s">
        <v>709</v>
      </c>
      <c r="E1117" s="10" t="s">
        <v>710</v>
      </c>
      <c r="F1117" s="8" t="s">
        <v>711</v>
      </c>
      <c r="G1117" s="10" t="s">
        <v>567</v>
      </c>
      <c r="H1117" s="10" t="s">
        <v>712</v>
      </c>
      <c r="I1117" s="10" t="s">
        <v>566</v>
      </c>
      <c r="J1117" s="12">
        <v>18834</v>
      </c>
      <c r="K1117" s="11">
        <v>166234</v>
      </c>
      <c r="L1117" s="11">
        <v>11740</v>
      </c>
      <c r="M1117" s="14">
        <v>10266</v>
      </c>
      <c r="N1117" s="13">
        <v>82801</v>
      </c>
      <c r="O1117" s="13">
        <v>3097</v>
      </c>
      <c r="P1117" s="25">
        <v>2972</v>
      </c>
      <c r="Q1117" s="26">
        <v>45232</v>
      </c>
      <c r="R1117" s="26">
        <v>7</v>
      </c>
      <c r="S1117" s="27">
        <v>0</v>
      </c>
      <c r="T1117" s="28">
        <v>0</v>
      </c>
      <c r="U1117" s="28">
        <v>0</v>
      </c>
      <c r="V1117" s="12">
        <v>32072</v>
      </c>
      <c r="W1117" s="11">
        <v>294267</v>
      </c>
      <c r="X1117" s="11">
        <v>14844</v>
      </c>
    </row>
    <row r="1118" spans="1:24" x14ac:dyDescent="0.35">
      <c r="A1118" s="8">
        <v>2020</v>
      </c>
      <c r="B1118" s="9">
        <v>16226</v>
      </c>
      <c r="C1118" s="10" t="s">
        <v>1328</v>
      </c>
      <c r="D1118" s="8" t="s">
        <v>709</v>
      </c>
      <c r="E1118" s="10" t="s">
        <v>710</v>
      </c>
      <c r="F1118" s="8" t="s">
        <v>711</v>
      </c>
      <c r="G1118" s="10" t="s">
        <v>87</v>
      </c>
      <c r="H1118" s="10" t="s">
        <v>712</v>
      </c>
      <c r="I1118" s="10" t="s">
        <v>108</v>
      </c>
      <c r="J1118" s="12">
        <v>36145</v>
      </c>
      <c r="K1118" s="11">
        <v>299044</v>
      </c>
      <c r="L1118" s="11">
        <v>24697</v>
      </c>
      <c r="M1118" s="14">
        <v>24470</v>
      </c>
      <c r="N1118" s="13">
        <v>215874</v>
      </c>
      <c r="O1118" s="13">
        <v>3925</v>
      </c>
      <c r="P1118" s="25">
        <v>11430</v>
      </c>
      <c r="Q1118" s="26">
        <v>146518</v>
      </c>
      <c r="R1118" s="26">
        <v>35</v>
      </c>
      <c r="S1118" s="27" t="s">
        <v>25</v>
      </c>
      <c r="T1118" s="28" t="s">
        <v>25</v>
      </c>
      <c r="U1118" s="28" t="s">
        <v>25</v>
      </c>
      <c r="V1118" s="12">
        <v>72045</v>
      </c>
      <c r="W1118" s="11">
        <v>661436</v>
      </c>
      <c r="X1118" s="11">
        <v>28657</v>
      </c>
    </row>
    <row r="1119" spans="1:24" x14ac:dyDescent="0.35">
      <c r="A1119" s="8">
        <v>2020</v>
      </c>
      <c r="B1119" s="9">
        <v>16259</v>
      </c>
      <c r="C1119" s="10" t="s">
        <v>1329</v>
      </c>
      <c r="D1119" s="8" t="s">
        <v>709</v>
      </c>
      <c r="E1119" s="10" t="s">
        <v>710</v>
      </c>
      <c r="F1119" s="8" t="s">
        <v>711</v>
      </c>
      <c r="G1119" s="10" t="s">
        <v>53</v>
      </c>
      <c r="H1119" s="10" t="s">
        <v>712</v>
      </c>
      <c r="I1119" s="10" t="s">
        <v>36</v>
      </c>
      <c r="J1119" s="12">
        <v>10503</v>
      </c>
      <c r="K1119" s="11">
        <v>102346</v>
      </c>
      <c r="L1119" s="11">
        <v>8071</v>
      </c>
      <c r="M1119" s="14">
        <v>4286</v>
      </c>
      <c r="N1119" s="13">
        <v>48587</v>
      </c>
      <c r="O1119" s="13">
        <v>1419</v>
      </c>
      <c r="P1119" s="25">
        <v>10993</v>
      </c>
      <c r="Q1119" s="26">
        <v>140369</v>
      </c>
      <c r="R1119" s="26">
        <v>132</v>
      </c>
      <c r="S1119" s="27" t="s">
        <v>25</v>
      </c>
      <c r="T1119" s="28" t="s">
        <v>25</v>
      </c>
      <c r="U1119" s="28" t="s">
        <v>25</v>
      </c>
      <c r="V1119" s="12">
        <v>25782</v>
      </c>
      <c r="W1119" s="11">
        <v>291302</v>
      </c>
      <c r="X1119" s="11">
        <v>9622</v>
      </c>
    </row>
    <row r="1120" spans="1:24" x14ac:dyDescent="0.35">
      <c r="A1120" s="8">
        <v>2020</v>
      </c>
      <c r="B1120" s="9">
        <v>16286</v>
      </c>
      <c r="C1120" s="10" t="s">
        <v>1330</v>
      </c>
      <c r="D1120" s="8" t="s">
        <v>709</v>
      </c>
      <c r="E1120" s="10" t="s">
        <v>710</v>
      </c>
      <c r="F1120" s="8" t="s">
        <v>711</v>
      </c>
      <c r="G1120" s="10" t="s">
        <v>98</v>
      </c>
      <c r="H1120" s="10" t="s">
        <v>714</v>
      </c>
      <c r="I1120" s="10" t="s">
        <v>54</v>
      </c>
      <c r="J1120" s="12">
        <v>6410</v>
      </c>
      <c r="K1120" s="11">
        <v>66435</v>
      </c>
      <c r="L1120" s="11">
        <v>4748</v>
      </c>
      <c r="M1120" s="14">
        <v>1854</v>
      </c>
      <c r="N1120" s="13">
        <v>21283</v>
      </c>
      <c r="O1120" s="13">
        <v>751</v>
      </c>
      <c r="P1120" s="25">
        <v>44.1</v>
      </c>
      <c r="Q1120" s="26">
        <v>372</v>
      </c>
      <c r="R1120" s="26">
        <v>20</v>
      </c>
      <c r="S1120" s="27">
        <v>0</v>
      </c>
      <c r="T1120" s="28">
        <v>0</v>
      </c>
      <c r="U1120" s="28">
        <v>0</v>
      </c>
      <c r="V1120" s="12">
        <v>8308.1</v>
      </c>
      <c r="W1120" s="11">
        <v>88090</v>
      </c>
      <c r="X1120" s="11">
        <v>5519</v>
      </c>
    </row>
    <row r="1121" spans="1:24" x14ac:dyDescent="0.35">
      <c r="A1121" s="8">
        <v>2020</v>
      </c>
      <c r="B1121" s="9">
        <v>16295</v>
      </c>
      <c r="C1121" s="10" t="s">
        <v>496</v>
      </c>
      <c r="D1121" s="8" t="s">
        <v>709</v>
      </c>
      <c r="E1121" s="10" t="s">
        <v>710</v>
      </c>
      <c r="F1121" s="8" t="s">
        <v>711</v>
      </c>
      <c r="G1121" s="10" t="s">
        <v>32</v>
      </c>
      <c r="H1121" s="10" t="s">
        <v>712</v>
      </c>
      <c r="I1121" s="10" t="s">
        <v>379</v>
      </c>
      <c r="J1121" s="12">
        <v>77130.5</v>
      </c>
      <c r="K1121" s="11">
        <v>496889</v>
      </c>
      <c r="L1121" s="11">
        <v>56467</v>
      </c>
      <c r="M1121" s="14">
        <v>56900.5</v>
      </c>
      <c r="N1121" s="13">
        <v>404507</v>
      </c>
      <c r="O1121" s="13">
        <v>7009</v>
      </c>
      <c r="P1121" s="25">
        <v>25918.799999999999</v>
      </c>
      <c r="Q1121" s="26">
        <v>248703</v>
      </c>
      <c r="R1121" s="26">
        <v>31</v>
      </c>
      <c r="S1121" s="27" t="s">
        <v>25</v>
      </c>
      <c r="T1121" s="28" t="s">
        <v>25</v>
      </c>
      <c r="U1121" s="28" t="s">
        <v>25</v>
      </c>
      <c r="V1121" s="12">
        <v>159949.79999999999</v>
      </c>
      <c r="W1121" s="11">
        <v>1150099</v>
      </c>
      <c r="X1121" s="11">
        <v>63507</v>
      </c>
    </row>
    <row r="1122" spans="1:24" x14ac:dyDescent="0.35">
      <c r="A1122" s="8">
        <v>2020</v>
      </c>
      <c r="B1122" s="9">
        <v>16368</v>
      </c>
      <c r="C1122" s="10" t="s">
        <v>1331</v>
      </c>
      <c r="D1122" s="8" t="s">
        <v>709</v>
      </c>
      <c r="E1122" s="10" t="s">
        <v>710</v>
      </c>
      <c r="F1122" s="8" t="s">
        <v>711</v>
      </c>
      <c r="G1122" s="10" t="s">
        <v>35</v>
      </c>
      <c r="H1122" s="10" t="s">
        <v>714</v>
      </c>
      <c r="I1122" s="10" t="s">
        <v>36</v>
      </c>
      <c r="J1122" s="12">
        <v>24741</v>
      </c>
      <c r="K1122" s="11">
        <v>198221</v>
      </c>
      <c r="L1122" s="11">
        <v>13708</v>
      </c>
      <c r="M1122" s="14">
        <v>2684</v>
      </c>
      <c r="N1122" s="13">
        <v>22326</v>
      </c>
      <c r="O1122" s="13">
        <v>782</v>
      </c>
      <c r="P1122" s="25">
        <v>1431</v>
      </c>
      <c r="Q1122" s="26">
        <v>14887</v>
      </c>
      <c r="R1122" s="26">
        <v>258</v>
      </c>
      <c r="S1122" s="27" t="s">
        <v>25</v>
      </c>
      <c r="T1122" s="28" t="s">
        <v>25</v>
      </c>
      <c r="U1122" s="28" t="s">
        <v>25</v>
      </c>
      <c r="V1122" s="12">
        <v>28856</v>
      </c>
      <c r="W1122" s="11">
        <v>235434</v>
      </c>
      <c r="X1122" s="11">
        <v>14748</v>
      </c>
    </row>
    <row r="1123" spans="1:24" x14ac:dyDescent="0.35">
      <c r="A1123" s="8">
        <v>2020</v>
      </c>
      <c r="B1123" s="9">
        <v>16382</v>
      </c>
      <c r="C1123" s="10" t="s">
        <v>1332</v>
      </c>
      <c r="D1123" s="8" t="s">
        <v>709</v>
      </c>
      <c r="E1123" s="10" t="s">
        <v>710</v>
      </c>
      <c r="F1123" s="8" t="s">
        <v>711</v>
      </c>
      <c r="G1123" s="10" t="s">
        <v>174</v>
      </c>
      <c r="H1123" s="10" t="s">
        <v>714</v>
      </c>
      <c r="I1123" s="10" t="s">
        <v>54</v>
      </c>
      <c r="J1123" s="12">
        <v>13320.2</v>
      </c>
      <c r="K1123" s="11">
        <v>118740</v>
      </c>
      <c r="L1123" s="11">
        <v>8710</v>
      </c>
      <c r="M1123" s="14">
        <v>15039</v>
      </c>
      <c r="N1123" s="13">
        <v>127416</v>
      </c>
      <c r="O1123" s="13">
        <v>3246</v>
      </c>
      <c r="P1123" s="25">
        <v>9014.2999999999993</v>
      </c>
      <c r="Q1123" s="26">
        <v>191086</v>
      </c>
      <c r="R1123" s="26">
        <v>11</v>
      </c>
      <c r="S1123" s="27" t="s">
        <v>25</v>
      </c>
      <c r="T1123" s="28" t="s">
        <v>25</v>
      </c>
      <c r="U1123" s="28" t="s">
        <v>25</v>
      </c>
      <c r="V1123" s="12">
        <v>37373.5</v>
      </c>
      <c r="W1123" s="11">
        <v>437242</v>
      </c>
      <c r="X1123" s="11">
        <v>11967</v>
      </c>
    </row>
    <row r="1124" spans="1:24" x14ac:dyDescent="0.35">
      <c r="A1124" s="8">
        <v>2020</v>
      </c>
      <c r="B1124" s="9">
        <v>16458</v>
      </c>
      <c r="C1124" s="10" t="s">
        <v>1333</v>
      </c>
      <c r="D1124" s="8" t="s">
        <v>709</v>
      </c>
      <c r="E1124" s="10" t="s">
        <v>710</v>
      </c>
      <c r="F1124" s="8" t="s">
        <v>711</v>
      </c>
      <c r="G1124" s="10" t="s">
        <v>27</v>
      </c>
      <c r="H1124" s="10" t="s">
        <v>712</v>
      </c>
      <c r="I1124" s="10" t="s">
        <v>566</v>
      </c>
      <c r="J1124" s="12">
        <v>5735</v>
      </c>
      <c r="K1124" s="11">
        <v>48333</v>
      </c>
      <c r="L1124" s="11">
        <v>3971</v>
      </c>
      <c r="M1124" s="14">
        <v>7502</v>
      </c>
      <c r="N1124" s="13">
        <v>62568</v>
      </c>
      <c r="O1124" s="13">
        <v>1112</v>
      </c>
      <c r="P1124" s="25">
        <v>792</v>
      </c>
      <c r="Q1124" s="26">
        <v>15194</v>
      </c>
      <c r="R1124" s="26">
        <v>1</v>
      </c>
      <c r="S1124" s="27">
        <v>0</v>
      </c>
      <c r="T1124" s="28">
        <v>0</v>
      </c>
      <c r="U1124" s="28">
        <v>0</v>
      </c>
      <c r="V1124" s="12">
        <v>14029</v>
      </c>
      <c r="W1124" s="11">
        <v>126095</v>
      </c>
      <c r="X1124" s="11">
        <v>5084</v>
      </c>
    </row>
    <row r="1125" spans="1:24" x14ac:dyDescent="0.35">
      <c r="A1125" s="8">
        <v>2020</v>
      </c>
      <c r="B1125" s="9">
        <v>16459</v>
      </c>
      <c r="C1125" s="10" t="s">
        <v>1334</v>
      </c>
      <c r="D1125" s="8" t="s">
        <v>709</v>
      </c>
      <c r="E1125" s="10" t="s">
        <v>710</v>
      </c>
      <c r="F1125" s="8" t="s">
        <v>711</v>
      </c>
      <c r="G1125" s="10" t="s">
        <v>79</v>
      </c>
      <c r="H1125" s="10" t="s">
        <v>712</v>
      </c>
      <c r="I1125" s="10" t="s">
        <v>566</v>
      </c>
      <c r="J1125" s="12">
        <v>3905</v>
      </c>
      <c r="K1125" s="11">
        <v>37321</v>
      </c>
      <c r="L1125" s="11">
        <v>3376</v>
      </c>
      <c r="M1125" s="14">
        <v>4443</v>
      </c>
      <c r="N1125" s="13">
        <v>40468</v>
      </c>
      <c r="O1125" s="13">
        <v>869</v>
      </c>
      <c r="P1125" s="25">
        <v>2639</v>
      </c>
      <c r="Q1125" s="26">
        <v>36170</v>
      </c>
      <c r="R1125" s="26">
        <v>4</v>
      </c>
      <c r="S1125" s="27">
        <v>0</v>
      </c>
      <c r="T1125" s="28">
        <v>0</v>
      </c>
      <c r="U1125" s="28">
        <v>0</v>
      </c>
      <c r="V1125" s="12">
        <v>10987</v>
      </c>
      <c r="W1125" s="11">
        <v>113959</v>
      </c>
      <c r="X1125" s="11">
        <v>4249</v>
      </c>
    </row>
    <row r="1126" spans="1:24" x14ac:dyDescent="0.35">
      <c r="A1126" s="8">
        <v>2020</v>
      </c>
      <c r="B1126" s="9">
        <v>16461</v>
      </c>
      <c r="C1126" s="10" t="s">
        <v>1335</v>
      </c>
      <c r="D1126" s="8" t="s">
        <v>709</v>
      </c>
      <c r="E1126" s="10" t="s">
        <v>710</v>
      </c>
      <c r="F1126" s="8" t="s">
        <v>711</v>
      </c>
      <c r="G1126" s="10" t="s">
        <v>59</v>
      </c>
      <c r="H1126" s="10" t="s">
        <v>714</v>
      </c>
      <c r="I1126" s="10" t="s">
        <v>54</v>
      </c>
      <c r="J1126" s="12">
        <v>31291</v>
      </c>
      <c r="K1126" s="11">
        <v>277763</v>
      </c>
      <c r="L1126" s="11">
        <v>19210</v>
      </c>
      <c r="M1126" s="14">
        <v>10440</v>
      </c>
      <c r="N1126" s="13">
        <v>92208</v>
      </c>
      <c r="O1126" s="13">
        <v>3533</v>
      </c>
      <c r="P1126" s="25">
        <v>10753</v>
      </c>
      <c r="Q1126" s="26">
        <v>187467</v>
      </c>
      <c r="R1126" s="26">
        <v>25</v>
      </c>
      <c r="S1126" s="27" t="s">
        <v>25</v>
      </c>
      <c r="T1126" s="28" t="s">
        <v>25</v>
      </c>
      <c r="U1126" s="28" t="s">
        <v>25</v>
      </c>
      <c r="V1126" s="12">
        <v>52484</v>
      </c>
      <c r="W1126" s="11">
        <v>557438</v>
      </c>
      <c r="X1126" s="11">
        <v>22768</v>
      </c>
    </row>
    <row r="1127" spans="1:24" x14ac:dyDescent="0.35">
      <c r="A1127" s="8">
        <v>2020</v>
      </c>
      <c r="B1127" s="9">
        <v>16463</v>
      </c>
      <c r="C1127" s="10" t="s">
        <v>1336</v>
      </c>
      <c r="D1127" s="8" t="s">
        <v>709</v>
      </c>
      <c r="E1127" s="10" t="s">
        <v>710</v>
      </c>
      <c r="F1127" s="8" t="s">
        <v>711</v>
      </c>
      <c r="G1127" s="10" t="s">
        <v>338</v>
      </c>
      <c r="H1127" s="10" t="s">
        <v>712</v>
      </c>
      <c r="I1127" s="10" t="s">
        <v>36</v>
      </c>
      <c r="J1127" s="12">
        <v>4606</v>
      </c>
      <c r="K1127" s="11">
        <v>97787</v>
      </c>
      <c r="L1127" s="11">
        <v>9092</v>
      </c>
      <c r="M1127" s="14">
        <v>5711</v>
      </c>
      <c r="N1127" s="13">
        <v>144666</v>
      </c>
      <c r="O1127" s="13">
        <v>1852</v>
      </c>
      <c r="P1127" s="25">
        <v>177</v>
      </c>
      <c r="Q1127" s="26">
        <v>3589</v>
      </c>
      <c r="R1127" s="26">
        <v>15</v>
      </c>
      <c r="S1127" s="27" t="s">
        <v>25</v>
      </c>
      <c r="T1127" s="28" t="s">
        <v>25</v>
      </c>
      <c r="U1127" s="28" t="s">
        <v>25</v>
      </c>
      <c r="V1127" s="12">
        <v>10494</v>
      </c>
      <c r="W1127" s="11">
        <v>246042</v>
      </c>
      <c r="X1127" s="11">
        <v>10959</v>
      </c>
    </row>
    <row r="1128" spans="1:24" x14ac:dyDescent="0.35">
      <c r="A1128" s="8">
        <v>2020</v>
      </c>
      <c r="B1128" s="9">
        <v>16496</v>
      </c>
      <c r="C1128" s="10" t="s">
        <v>497</v>
      </c>
      <c r="D1128" s="8" t="s">
        <v>709</v>
      </c>
      <c r="E1128" s="10" t="s">
        <v>710</v>
      </c>
      <c r="F1128" s="8" t="s">
        <v>711</v>
      </c>
      <c r="G1128" s="10" t="s">
        <v>87</v>
      </c>
      <c r="H1128" s="10" t="s">
        <v>714</v>
      </c>
      <c r="I1128" s="10" t="s">
        <v>88</v>
      </c>
      <c r="J1128" s="12">
        <v>102591.2</v>
      </c>
      <c r="K1128" s="11">
        <v>898126</v>
      </c>
      <c r="L1128" s="11">
        <v>65536</v>
      </c>
      <c r="M1128" s="14">
        <v>17581.599999999999</v>
      </c>
      <c r="N1128" s="13">
        <v>152415</v>
      </c>
      <c r="O1128" s="13">
        <v>5454</v>
      </c>
      <c r="P1128" s="25">
        <v>16663.7</v>
      </c>
      <c r="Q1128" s="26">
        <v>218096</v>
      </c>
      <c r="R1128" s="26">
        <v>46</v>
      </c>
      <c r="S1128" s="27">
        <v>0</v>
      </c>
      <c r="T1128" s="28">
        <v>0</v>
      </c>
      <c r="U1128" s="28">
        <v>0</v>
      </c>
      <c r="V1128" s="12">
        <v>136836.5</v>
      </c>
      <c r="W1128" s="11">
        <v>1268637</v>
      </c>
      <c r="X1128" s="11">
        <v>71036</v>
      </c>
    </row>
    <row r="1129" spans="1:24" x14ac:dyDescent="0.35">
      <c r="A1129" s="8">
        <v>2020</v>
      </c>
      <c r="B1129" s="9">
        <v>16534</v>
      </c>
      <c r="C1129" s="10" t="s">
        <v>498</v>
      </c>
      <c r="D1129" s="8" t="s">
        <v>709</v>
      </c>
      <c r="E1129" s="10" t="s">
        <v>710</v>
      </c>
      <c r="F1129" s="8" t="s">
        <v>711</v>
      </c>
      <c r="G1129" s="10" t="s">
        <v>32</v>
      </c>
      <c r="H1129" s="10" t="s">
        <v>773</v>
      </c>
      <c r="I1129" s="10" t="s">
        <v>379</v>
      </c>
      <c r="J1129" s="12">
        <v>750174.9</v>
      </c>
      <c r="K1129" s="11">
        <v>4909892</v>
      </c>
      <c r="L1129" s="11">
        <v>567232</v>
      </c>
      <c r="M1129" s="14">
        <v>502977.4</v>
      </c>
      <c r="N1129" s="13">
        <v>3451268</v>
      </c>
      <c r="O1129" s="13">
        <v>68955</v>
      </c>
      <c r="P1129" s="25">
        <v>217760.1</v>
      </c>
      <c r="Q1129" s="26">
        <v>2025835</v>
      </c>
      <c r="R1129" s="26">
        <v>2581</v>
      </c>
      <c r="S1129" s="27">
        <v>3974.3</v>
      </c>
      <c r="T1129" s="28">
        <v>28281</v>
      </c>
      <c r="U1129" s="28">
        <v>1</v>
      </c>
      <c r="V1129" s="12">
        <v>1474886.7</v>
      </c>
      <c r="W1129" s="11">
        <v>10415276</v>
      </c>
      <c r="X1129" s="11">
        <v>638769</v>
      </c>
    </row>
    <row r="1130" spans="1:24" x14ac:dyDescent="0.35">
      <c r="A1130" s="8">
        <v>2020</v>
      </c>
      <c r="B1130" s="9">
        <v>16555</v>
      </c>
      <c r="C1130" s="10" t="s">
        <v>500</v>
      </c>
      <c r="D1130" s="8" t="s">
        <v>709</v>
      </c>
      <c r="E1130" s="10" t="s">
        <v>710</v>
      </c>
      <c r="F1130" s="8" t="s">
        <v>711</v>
      </c>
      <c r="G1130" s="10" t="s">
        <v>116</v>
      </c>
      <c r="H1130" s="10" t="s">
        <v>714</v>
      </c>
      <c r="I1130" s="10" t="s">
        <v>75</v>
      </c>
      <c r="J1130" s="12">
        <v>18708.599999999999</v>
      </c>
      <c r="K1130" s="11">
        <v>190503</v>
      </c>
      <c r="L1130" s="11">
        <v>18005</v>
      </c>
      <c r="M1130" s="14">
        <v>8858.2999999999993</v>
      </c>
      <c r="N1130" s="13">
        <v>99638</v>
      </c>
      <c r="O1130" s="13">
        <v>2397</v>
      </c>
      <c r="P1130" s="25">
        <v>2105.9</v>
      </c>
      <c r="Q1130" s="26">
        <v>26525</v>
      </c>
      <c r="R1130" s="26">
        <v>10</v>
      </c>
      <c r="S1130" s="27" t="s">
        <v>25</v>
      </c>
      <c r="T1130" s="28" t="s">
        <v>25</v>
      </c>
      <c r="U1130" s="28" t="s">
        <v>25</v>
      </c>
      <c r="V1130" s="12">
        <v>29672.799999999999</v>
      </c>
      <c r="W1130" s="11">
        <v>316666</v>
      </c>
      <c r="X1130" s="11">
        <v>20412</v>
      </c>
    </row>
    <row r="1131" spans="1:24" x14ac:dyDescent="0.35">
      <c r="A1131" s="8">
        <v>2020</v>
      </c>
      <c r="B1131" s="9">
        <v>16558</v>
      </c>
      <c r="C1131" s="10" t="s">
        <v>1337</v>
      </c>
      <c r="D1131" s="8" t="s">
        <v>709</v>
      </c>
      <c r="E1131" s="10" t="s">
        <v>710</v>
      </c>
      <c r="F1131" s="8" t="s">
        <v>711</v>
      </c>
      <c r="G1131" s="10" t="s">
        <v>44</v>
      </c>
      <c r="H1131" s="10" t="s">
        <v>712</v>
      </c>
      <c r="I1131" s="10" t="s">
        <v>45</v>
      </c>
      <c r="J1131" s="12">
        <v>14688.8</v>
      </c>
      <c r="K1131" s="11">
        <v>126324</v>
      </c>
      <c r="L1131" s="11">
        <v>11296</v>
      </c>
      <c r="M1131" s="14">
        <v>10534.2</v>
      </c>
      <c r="N1131" s="13">
        <v>90794</v>
      </c>
      <c r="O1131" s="13">
        <v>2187</v>
      </c>
      <c r="P1131" s="25">
        <v>11687.8</v>
      </c>
      <c r="Q1131" s="26">
        <v>123433</v>
      </c>
      <c r="R1131" s="26">
        <v>80</v>
      </c>
      <c r="S1131" s="27">
        <v>0</v>
      </c>
      <c r="T1131" s="28">
        <v>0</v>
      </c>
      <c r="U1131" s="28">
        <v>0</v>
      </c>
      <c r="V1131" s="12">
        <v>36910.800000000003</v>
      </c>
      <c r="W1131" s="11">
        <v>340551</v>
      </c>
      <c r="X1131" s="11">
        <v>13563</v>
      </c>
    </row>
    <row r="1132" spans="1:24" x14ac:dyDescent="0.35">
      <c r="A1132" s="8">
        <v>2020</v>
      </c>
      <c r="B1132" s="9">
        <v>16565</v>
      </c>
      <c r="C1132" s="10" t="s">
        <v>1338</v>
      </c>
      <c r="D1132" s="8" t="s">
        <v>709</v>
      </c>
      <c r="E1132" s="10" t="s">
        <v>710</v>
      </c>
      <c r="F1132" s="8" t="s">
        <v>711</v>
      </c>
      <c r="G1132" s="10" t="s">
        <v>265</v>
      </c>
      <c r="H1132" s="10" t="s">
        <v>714</v>
      </c>
      <c r="I1132" s="10" t="s">
        <v>274</v>
      </c>
      <c r="J1132" s="12">
        <v>3204</v>
      </c>
      <c r="K1132" s="11">
        <v>34389</v>
      </c>
      <c r="L1132" s="11">
        <v>2263</v>
      </c>
      <c r="M1132" s="14">
        <v>1519</v>
      </c>
      <c r="N1132" s="13">
        <v>20683</v>
      </c>
      <c r="O1132" s="13">
        <v>457</v>
      </c>
      <c r="P1132" s="25">
        <v>2343</v>
      </c>
      <c r="Q1132" s="26">
        <v>42346</v>
      </c>
      <c r="R1132" s="26">
        <v>121</v>
      </c>
      <c r="S1132" s="27" t="s">
        <v>25</v>
      </c>
      <c r="T1132" s="28" t="s">
        <v>25</v>
      </c>
      <c r="U1132" s="28" t="s">
        <v>25</v>
      </c>
      <c r="V1132" s="12">
        <v>7066</v>
      </c>
      <c r="W1132" s="11">
        <v>97418</v>
      </c>
      <c r="X1132" s="11">
        <v>2841</v>
      </c>
    </row>
    <row r="1133" spans="1:24" x14ac:dyDescent="0.35">
      <c r="A1133" s="8">
        <v>2020</v>
      </c>
      <c r="B1133" s="9">
        <v>16572</v>
      </c>
      <c r="C1133" s="10" t="s">
        <v>501</v>
      </c>
      <c r="D1133" s="8" t="s">
        <v>709</v>
      </c>
      <c r="E1133" s="10" t="s">
        <v>710</v>
      </c>
      <c r="F1133" s="8" t="s">
        <v>711</v>
      </c>
      <c r="G1133" s="10" t="s">
        <v>48</v>
      </c>
      <c r="H1133" s="10" t="s">
        <v>773</v>
      </c>
      <c r="I1133" s="10" t="s">
        <v>502</v>
      </c>
      <c r="J1133" s="12">
        <v>1688883.3</v>
      </c>
      <c r="K1133" s="11">
        <v>14752185</v>
      </c>
      <c r="L1133" s="11">
        <v>974693</v>
      </c>
      <c r="M1133" s="14">
        <v>1032527.4</v>
      </c>
      <c r="N1133" s="13">
        <v>11451334</v>
      </c>
      <c r="O1133" s="13">
        <v>105473</v>
      </c>
      <c r="P1133" s="25">
        <v>245801</v>
      </c>
      <c r="Q1133" s="26">
        <v>4292429</v>
      </c>
      <c r="R1133" s="26">
        <v>47</v>
      </c>
      <c r="S1133" s="27">
        <v>856</v>
      </c>
      <c r="T1133" s="28">
        <v>9725</v>
      </c>
      <c r="U1133" s="28">
        <v>1</v>
      </c>
      <c r="V1133" s="12">
        <v>2968067.7</v>
      </c>
      <c r="W1133" s="11">
        <v>30505673</v>
      </c>
      <c r="X1133" s="11">
        <v>1080214</v>
      </c>
    </row>
    <row r="1134" spans="1:24" x14ac:dyDescent="0.35">
      <c r="A1134" s="8">
        <v>2020</v>
      </c>
      <c r="B1134" s="9">
        <v>16587</v>
      </c>
      <c r="C1134" s="10" t="s">
        <v>1339</v>
      </c>
      <c r="D1134" s="8" t="s">
        <v>709</v>
      </c>
      <c r="E1134" s="10" t="s">
        <v>710</v>
      </c>
      <c r="F1134" s="8" t="s">
        <v>711</v>
      </c>
      <c r="G1134" s="10" t="s">
        <v>79</v>
      </c>
      <c r="H1134" s="10" t="s">
        <v>714</v>
      </c>
      <c r="I1134" s="10" t="s">
        <v>45</v>
      </c>
      <c r="J1134" s="12">
        <v>65169</v>
      </c>
      <c r="K1134" s="11">
        <v>743094</v>
      </c>
      <c r="L1134" s="11">
        <v>50550</v>
      </c>
      <c r="M1134" s="14">
        <v>18131</v>
      </c>
      <c r="N1134" s="13">
        <v>207874</v>
      </c>
      <c r="O1134" s="13">
        <v>3403</v>
      </c>
      <c r="P1134" s="25">
        <v>14106</v>
      </c>
      <c r="Q1134" s="26">
        <v>232320</v>
      </c>
      <c r="R1134" s="26">
        <v>22</v>
      </c>
      <c r="S1134" s="27" t="s">
        <v>25</v>
      </c>
      <c r="T1134" s="28" t="s">
        <v>25</v>
      </c>
      <c r="U1134" s="28" t="s">
        <v>25</v>
      </c>
      <c r="V1134" s="12">
        <v>97406</v>
      </c>
      <c r="W1134" s="11">
        <v>1183288</v>
      </c>
      <c r="X1134" s="11">
        <v>53975</v>
      </c>
    </row>
    <row r="1135" spans="1:24" x14ac:dyDescent="0.35">
      <c r="A1135" s="8">
        <v>2020</v>
      </c>
      <c r="B1135" s="9">
        <v>16603</v>
      </c>
      <c r="C1135" s="10" t="s">
        <v>503</v>
      </c>
      <c r="D1135" s="8" t="s">
        <v>709</v>
      </c>
      <c r="E1135" s="10" t="s">
        <v>710</v>
      </c>
      <c r="F1135" s="8" t="s">
        <v>711</v>
      </c>
      <c r="G1135" s="10" t="s">
        <v>157</v>
      </c>
      <c r="H1135" s="10" t="s">
        <v>714</v>
      </c>
      <c r="I1135" s="10" t="s">
        <v>99</v>
      </c>
      <c r="J1135" s="12">
        <v>11965</v>
      </c>
      <c r="K1135" s="11">
        <v>70045</v>
      </c>
      <c r="L1135" s="11">
        <v>8684</v>
      </c>
      <c r="M1135" s="14">
        <v>6786</v>
      </c>
      <c r="N1135" s="13">
        <v>51225</v>
      </c>
      <c r="O1135" s="13">
        <v>1475</v>
      </c>
      <c r="P1135" s="25">
        <v>16712</v>
      </c>
      <c r="Q1135" s="26">
        <v>108463</v>
      </c>
      <c r="R1135" s="26">
        <v>2606</v>
      </c>
      <c r="S1135" s="27">
        <v>0</v>
      </c>
      <c r="T1135" s="28">
        <v>0</v>
      </c>
      <c r="U1135" s="28">
        <v>0</v>
      </c>
      <c r="V1135" s="12">
        <v>35463</v>
      </c>
      <c r="W1135" s="11">
        <v>229733</v>
      </c>
      <c r="X1135" s="11">
        <v>12765</v>
      </c>
    </row>
    <row r="1136" spans="1:24" x14ac:dyDescent="0.35">
      <c r="A1136" s="8">
        <v>2020</v>
      </c>
      <c r="B1136" s="9">
        <v>16604</v>
      </c>
      <c r="C1136" s="10" t="s">
        <v>504</v>
      </c>
      <c r="D1136" s="8" t="s">
        <v>709</v>
      </c>
      <c r="E1136" s="10" t="s">
        <v>710</v>
      </c>
      <c r="F1136" s="8" t="s">
        <v>711</v>
      </c>
      <c r="G1136" s="10" t="s">
        <v>59</v>
      </c>
      <c r="H1136" s="10" t="s">
        <v>712</v>
      </c>
      <c r="I1136" s="10" t="s">
        <v>60</v>
      </c>
      <c r="J1136" s="12">
        <v>1104662</v>
      </c>
      <c r="K1136" s="11">
        <v>10290250</v>
      </c>
      <c r="L1136" s="11">
        <v>780488</v>
      </c>
      <c r="M1136" s="14">
        <v>1013671</v>
      </c>
      <c r="N1136" s="13">
        <v>11288827</v>
      </c>
      <c r="O1136" s="13">
        <v>91189</v>
      </c>
      <c r="P1136" s="25">
        <v>45877</v>
      </c>
      <c r="Q1136" s="26">
        <v>605504</v>
      </c>
      <c r="R1136" s="26">
        <v>41</v>
      </c>
      <c r="S1136" s="27" t="s">
        <v>25</v>
      </c>
      <c r="T1136" s="28" t="s">
        <v>25</v>
      </c>
      <c r="U1136" s="28" t="s">
        <v>25</v>
      </c>
      <c r="V1136" s="12">
        <v>2164210</v>
      </c>
      <c r="W1136" s="11">
        <v>22184581</v>
      </c>
      <c r="X1136" s="11">
        <v>871718</v>
      </c>
    </row>
    <row r="1137" spans="1:24" x14ac:dyDescent="0.35">
      <c r="A1137" s="8">
        <v>2020</v>
      </c>
      <c r="B1137" s="9">
        <v>16606</v>
      </c>
      <c r="C1137" s="10" t="s">
        <v>505</v>
      </c>
      <c r="D1137" s="8" t="s">
        <v>709</v>
      </c>
      <c r="E1137" s="10" t="s">
        <v>710</v>
      </c>
      <c r="F1137" s="8" t="s">
        <v>711</v>
      </c>
      <c r="G1137" s="10" t="s">
        <v>24</v>
      </c>
      <c r="H1137" s="10" t="s">
        <v>714</v>
      </c>
      <c r="I1137" s="10" t="s">
        <v>24</v>
      </c>
      <c r="J1137" s="12">
        <v>73488</v>
      </c>
      <c r="K1137" s="11">
        <v>509309</v>
      </c>
      <c r="L1137" s="11">
        <v>34251</v>
      </c>
      <c r="M1137" s="14">
        <v>18501.5</v>
      </c>
      <c r="N1137" s="13">
        <v>125841</v>
      </c>
      <c r="O1137" s="13">
        <v>9397</v>
      </c>
      <c r="P1137" s="25">
        <v>36953.800000000003</v>
      </c>
      <c r="Q1137" s="26">
        <v>566179</v>
      </c>
      <c r="R1137" s="26">
        <v>16</v>
      </c>
      <c r="S1137" s="27" t="s">
        <v>25</v>
      </c>
      <c r="T1137" s="28" t="s">
        <v>25</v>
      </c>
      <c r="U1137" s="28" t="s">
        <v>25</v>
      </c>
      <c r="V1137" s="12">
        <v>128943.3</v>
      </c>
      <c r="W1137" s="11">
        <v>1201329</v>
      </c>
      <c r="X1137" s="11">
        <v>43664</v>
      </c>
    </row>
    <row r="1138" spans="1:24" x14ac:dyDescent="0.35">
      <c r="A1138" s="8">
        <v>2020</v>
      </c>
      <c r="B1138" s="9">
        <v>16609</v>
      </c>
      <c r="C1138" s="10" t="s">
        <v>507</v>
      </c>
      <c r="D1138" s="8" t="s">
        <v>709</v>
      </c>
      <c r="E1138" s="10" t="s">
        <v>710</v>
      </c>
      <c r="F1138" s="8" t="s">
        <v>711</v>
      </c>
      <c r="G1138" s="10" t="s">
        <v>32</v>
      </c>
      <c r="H1138" s="10" t="s">
        <v>722</v>
      </c>
      <c r="I1138" s="10" t="s">
        <v>33</v>
      </c>
      <c r="J1138" s="12">
        <v>1685162.5</v>
      </c>
      <c r="K1138" s="11">
        <v>6606155</v>
      </c>
      <c r="L1138" s="11">
        <v>1311290</v>
      </c>
      <c r="M1138" s="14">
        <v>1408326.2</v>
      </c>
      <c r="N1138" s="13">
        <v>5903249</v>
      </c>
      <c r="O1138" s="13">
        <v>153144</v>
      </c>
      <c r="P1138" s="25">
        <v>358553.4</v>
      </c>
      <c r="Q1138" s="26">
        <v>1841889</v>
      </c>
      <c r="R1138" s="26">
        <v>392</v>
      </c>
      <c r="S1138" s="27">
        <v>8799.2999999999993</v>
      </c>
      <c r="T1138" s="28">
        <v>46822</v>
      </c>
      <c r="U1138" s="28">
        <v>5</v>
      </c>
      <c r="V1138" s="12">
        <v>3460841.4</v>
      </c>
      <c r="W1138" s="11">
        <v>14398115</v>
      </c>
      <c r="X1138" s="11">
        <v>1464831</v>
      </c>
    </row>
    <row r="1139" spans="1:24" x14ac:dyDescent="0.35">
      <c r="A1139" s="8">
        <v>2020</v>
      </c>
      <c r="B1139" s="9">
        <v>16609</v>
      </c>
      <c r="C1139" s="10" t="s">
        <v>507</v>
      </c>
      <c r="D1139" s="8" t="s">
        <v>751</v>
      </c>
      <c r="E1139" s="10" t="s">
        <v>752</v>
      </c>
      <c r="F1139" s="8" t="s">
        <v>711</v>
      </c>
      <c r="G1139" s="10" t="s">
        <v>32</v>
      </c>
      <c r="H1139" s="10" t="s">
        <v>722</v>
      </c>
      <c r="I1139" s="10" t="s">
        <v>33</v>
      </c>
      <c r="J1139" s="12">
        <v>8006.8</v>
      </c>
      <c r="K1139" s="11">
        <v>38344</v>
      </c>
      <c r="L1139" s="11">
        <v>7232</v>
      </c>
      <c r="M1139" s="14">
        <v>137353.1</v>
      </c>
      <c r="N1139" s="13">
        <v>1121720</v>
      </c>
      <c r="O1139" s="13">
        <v>4900</v>
      </c>
      <c r="P1139" s="25">
        <v>154210.70000000001</v>
      </c>
      <c r="Q1139" s="26">
        <v>2321720</v>
      </c>
      <c r="R1139" s="26">
        <v>203</v>
      </c>
      <c r="S1139" s="27" t="s">
        <v>25</v>
      </c>
      <c r="T1139" s="28" t="s">
        <v>25</v>
      </c>
      <c r="U1139" s="28" t="s">
        <v>25</v>
      </c>
      <c r="V1139" s="12">
        <v>299570.59999999998</v>
      </c>
      <c r="W1139" s="11">
        <v>3481784</v>
      </c>
      <c r="X1139" s="11">
        <v>12335</v>
      </c>
    </row>
    <row r="1140" spans="1:24" x14ac:dyDescent="0.35">
      <c r="A1140" s="8">
        <v>2020</v>
      </c>
      <c r="B1140" s="9">
        <v>16611</v>
      </c>
      <c r="C1140" s="10" t="s">
        <v>508</v>
      </c>
      <c r="D1140" s="8" t="s">
        <v>709</v>
      </c>
      <c r="E1140" s="10" t="s">
        <v>710</v>
      </c>
      <c r="F1140" s="8" t="s">
        <v>711</v>
      </c>
      <c r="G1140" s="10" t="s">
        <v>40</v>
      </c>
      <c r="H1140" s="10" t="s">
        <v>714</v>
      </c>
      <c r="I1140" s="10" t="s">
        <v>85</v>
      </c>
      <c r="J1140" s="12">
        <v>14877.7</v>
      </c>
      <c r="K1140" s="11">
        <v>116455</v>
      </c>
      <c r="L1140" s="11">
        <v>8718</v>
      </c>
      <c r="M1140" s="14">
        <v>2949.3</v>
      </c>
      <c r="N1140" s="13">
        <v>29313</v>
      </c>
      <c r="O1140" s="13">
        <v>191</v>
      </c>
      <c r="P1140" s="25">
        <v>18454.7</v>
      </c>
      <c r="Q1140" s="26">
        <v>274239</v>
      </c>
      <c r="R1140" s="26">
        <v>26</v>
      </c>
      <c r="S1140" s="27" t="s">
        <v>25</v>
      </c>
      <c r="T1140" s="28" t="s">
        <v>25</v>
      </c>
      <c r="U1140" s="28" t="s">
        <v>25</v>
      </c>
      <c r="V1140" s="12">
        <v>36281.699999999997</v>
      </c>
      <c r="W1140" s="11">
        <v>420007</v>
      </c>
      <c r="X1140" s="11">
        <v>8935</v>
      </c>
    </row>
    <row r="1141" spans="1:24" x14ac:dyDescent="0.35">
      <c r="A1141" s="8">
        <v>2020</v>
      </c>
      <c r="B1141" s="9">
        <v>16612</v>
      </c>
      <c r="C1141" s="10" t="s">
        <v>509</v>
      </c>
      <c r="D1141" s="8" t="s">
        <v>709</v>
      </c>
      <c r="E1141" s="10" t="s">
        <v>710</v>
      </c>
      <c r="F1141" s="8" t="s">
        <v>711</v>
      </c>
      <c r="G1141" s="10" t="s">
        <v>32</v>
      </c>
      <c r="H1141" s="10" t="s">
        <v>712</v>
      </c>
      <c r="I1141" s="10" t="s">
        <v>33</v>
      </c>
      <c r="J1141" s="12">
        <v>1354.6</v>
      </c>
      <c r="K1141" s="11">
        <v>6389</v>
      </c>
      <c r="L1141" s="11">
        <v>1195</v>
      </c>
      <c r="M1141" s="14">
        <v>112971</v>
      </c>
      <c r="N1141" s="13">
        <v>774252</v>
      </c>
      <c r="O1141" s="13">
        <v>342</v>
      </c>
      <c r="P1141" s="25">
        <v>554.29999999999995</v>
      </c>
      <c r="Q1141" s="26">
        <v>5680</v>
      </c>
      <c r="R1141" s="26">
        <v>1</v>
      </c>
      <c r="S1141" s="27">
        <v>5375.4</v>
      </c>
      <c r="T1141" s="28">
        <v>64650</v>
      </c>
      <c r="U1141" s="28">
        <v>1</v>
      </c>
      <c r="V1141" s="12">
        <v>120255.3</v>
      </c>
      <c r="W1141" s="11">
        <v>850971</v>
      </c>
      <c r="X1141" s="11">
        <v>1539</v>
      </c>
    </row>
    <row r="1142" spans="1:24" x14ac:dyDescent="0.35">
      <c r="A1142" s="8">
        <v>2020</v>
      </c>
      <c r="B1142" s="9">
        <v>16613</v>
      </c>
      <c r="C1142" s="10" t="s">
        <v>1340</v>
      </c>
      <c r="D1142" s="8" t="s">
        <v>709</v>
      </c>
      <c r="E1142" s="10" t="s">
        <v>710</v>
      </c>
      <c r="F1142" s="8" t="s">
        <v>711</v>
      </c>
      <c r="G1142" s="10" t="s">
        <v>59</v>
      </c>
      <c r="H1142" s="10" t="s">
        <v>714</v>
      </c>
      <c r="I1142" s="10" t="s">
        <v>36</v>
      </c>
      <c r="J1142" s="12">
        <v>119484</v>
      </c>
      <c r="K1142" s="11">
        <v>1027859</v>
      </c>
      <c r="L1142" s="11">
        <v>73497</v>
      </c>
      <c r="M1142" s="14">
        <v>14833</v>
      </c>
      <c r="N1142" s="13">
        <v>125955</v>
      </c>
      <c r="O1142" s="13">
        <v>5889</v>
      </c>
      <c r="P1142" s="25">
        <v>26694</v>
      </c>
      <c r="Q1142" s="26">
        <v>300279</v>
      </c>
      <c r="R1142" s="26">
        <v>197</v>
      </c>
      <c r="S1142" s="27" t="s">
        <v>25</v>
      </c>
      <c r="T1142" s="28" t="s">
        <v>25</v>
      </c>
      <c r="U1142" s="28" t="s">
        <v>25</v>
      </c>
      <c r="V1142" s="12">
        <v>161011</v>
      </c>
      <c r="W1142" s="11">
        <v>1454093</v>
      </c>
      <c r="X1142" s="11">
        <v>79583</v>
      </c>
    </row>
    <row r="1143" spans="1:24" x14ac:dyDescent="0.35">
      <c r="A1143" s="8">
        <v>2020</v>
      </c>
      <c r="B1143" s="9">
        <v>16616</v>
      </c>
      <c r="C1143" s="10" t="s">
        <v>1341</v>
      </c>
      <c r="D1143" s="8" t="s">
        <v>709</v>
      </c>
      <c r="E1143" s="10" t="s">
        <v>710</v>
      </c>
      <c r="F1143" s="8" t="s">
        <v>711</v>
      </c>
      <c r="G1143" s="10" t="s">
        <v>157</v>
      </c>
      <c r="H1143" s="10" t="s">
        <v>714</v>
      </c>
      <c r="I1143" s="10" t="s">
        <v>99</v>
      </c>
      <c r="J1143" s="12">
        <v>29816.2</v>
      </c>
      <c r="K1143" s="11">
        <v>186580</v>
      </c>
      <c r="L1143" s="11">
        <v>22028</v>
      </c>
      <c r="M1143" s="14">
        <v>14056.4</v>
      </c>
      <c r="N1143" s="13">
        <v>88476</v>
      </c>
      <c r="O1143" s="13">
        <v>2708</v>
      </c>
      <c r="P1143" s="25">
        <v>11732.1</v>
      </c>
      <c r="Q1143" s="26">
        <v>149929</v>
      </c>
      <c r="R1143" s="26">
        <v>12</v>
      </c>
      <c r="S1143" s="27">
        <v>0</v>
      </c>
      <c r="T1143" s="28">
        <v>0</v>
      </c>
      <c r="U1143" s="28">
        <v>0</v>
      </c>
      <c r="V1143" s="12">
        <v>55604.7</v>
      </c>
      <c r="W1143" s="11">
        <v>424985</v>
      </c>
      <c r="X1143" s="11">
        <v>24748</v>
      </c>
    </row>
    <row r="1144" spans="1:24" x14ac:dyDescent="0.35">
      <c r="A1144" s="8">
        <v>2020</v>
      </c>
      <c r="B1144" s="9">
        <v>16622</v>
      </c>
      <c r="C1144" s="10" t="s">
        <v>510</v>
      </c>
      <c r="D1144" s="8" t="s">
        <v>709</v>
      </c>
      <c r="E1144" s="10" t="s">
        <v>710</v>
      </c>
      <c r="F1144" s="8" t="s">
        <v>711</v>
      </c>
      <c r="G1144" s="10" t="s">
        <v>157</v>
      </c>
      <c r="H1144" s="10" t="s">
        <v>714</v>
      </c>
      <c r="I1144" s="10" t="s">
        <v>99</v>
      </c>
      <c r="J1144" s="12">
        <v>17628.7</v>
      </c>
      <c r="K1144" s="11">
        <v>111175</v>
      </c>
      <c r="L1144" s="11">
        <v>11388</v>
      </c>
      <c r="M1144" s="14">
        <v>11409</v>
      </c>
      <c r="N1144" s="13">
        <v>85251</v>
      </c>
      <c r="O1144" s="13">
        <v>2519</v>
      </c>
      <c r="P1144" s="25">
        <v>208</v>
      </c>
      <c r="Q1144" s="26">
        <v>1360</v>
      </c>
      <c r="R1144" s="26">
        <v>65</v>
      </c>
      <c r="S1144" s="27" t="s">
        <v>25</v>
      </c>
      <c r="T1144" s="28" t="s">
        <v>25</v>
      </c>
      <c r="U1144" s="28" t="s">
        <v>25</v>
      </c>
      <c r="V1144" s="12">
        <v>29245.7</v>
      </c>
      <c r="W1144" s="11">
        <v>197786</v>
      </c>
      <c r="X1144" s="11">
        <v>13972</v>
      </c>
    </row>
    <row r="1145" spans="1:24" x14ac:dyDescent="0.35">
      <c r="A1145" s="8">
        <v>2020</v>
      </c>
      <c r="B1145" s="9">
        <v>16627</v>
      </c>
      <c r="C1145" s="10" t="s">
        <v>1342</v>
      </c>
      <c r="D1145" s="8" t="s">
        <v>709</v>
      </c>
      <c r="E1145" s="10" t="s">
        <v>710</v>
      </c>
      <c r="F1145" s="8" t="s">
        <v>711</v>
      </c>
      <c r="G1145" s="10" t="s">
        <v>59</v>
      </c>
      <c r="H1145" s="10" t="s">
        <v>714</v>
      </c>
      <c r="I1145" s="10" t="s">
        <v>60</v>
      </c>
      <c r="J1145" s="12">
        <v>15898.9</v>
      </c>
      <c r="K1145" s="11">
        <v>124655</v>
      </c>
      <c r="L1145" s="11">
        <v>9326</v>
      </c>
      <c r="M1145" s="14">
        <v>4991.1000000000004</v>
      </c>
      <c r="N1145" s="13">
        <v>39752</v>
      </c>
      <c r="O1145" s="13">
        <v>2445</v>
      </c>
      <c r="P1145" s="25">
        <v>8293.2999999999993</v>
      </c>
      <c r="Q1145" s="26">
        <v>104389</v>
      </c>
      <c r="R1145" s="26">
        <v>41</v>
      </c>
      <c r="S1145" s="27" t="s">
        <v>25</v>
      </c>
      <c r="T1145" s="28" t="s">
        <v>25</v>
      </c>
      <c r="U1145" s="28" t="s">
        <v>25</v>
      </c>
      <c r="V1145" s="12">
        <v>29183.3</v>
      </c>
      <c r="W1145" s="11">
        <v>268796</v>
      </c>
      <c r="X1145" s="11">
        <v>11812</v>
      </c>
    </row>
    <row r="1146" spans="1:24" x14ac:dyDescent="0.35">
      <c r="A1146" s="8">
        <v>2020</v>
      </c>
      <c r="B1146" s="9">
        <v>16629</v>
      </c>
      <c r="C1146" s="10" t="s">
        <v>1343</v>
      </c>
      <c r="D1146" s="8" t="s">
        <v>709</v>
      </c>
      <c r="E1146" s="10" t="s">
        <v>710</v>
      </c>
      <c r="F1146" s="8" t="s">
        <v>711</v>
      </c>
      <c r="G1146" s="10" t="s">
        <v>27</v>
      </c>
      <c r="H1146" s="10" t="s">
        <v>714</v>
      </c>
      <c r="I1146" s="10" t="s">
        <v>566</v>
      </c>
      <c r="J1146" s="12">
        <v>40445</v>
      </c>
      <c r="K1146" s="11">
        <v>356528</v>
      </c>
      <c r="L1146" s="11">
        <v>25929</v>
      </c>
      <c r="M1146" s="14">
        <v>20810</v>
      </c>
      <c r="N1146" s="13">
        <v>169920</v>
      </c>
      <c r="O1146" s="13">
        <v>5978</v>
      </c>
      <c r="P1146" s="25">
        <v>5099</v>
      </c>
      <c r="Q1146" s="26">
        <v>64908</v>
      </c>
      <c r="R1146" s="26">
        <v>4</v>
      </c>
      <c r="S1146" s="27">
        <v>0</v>
      </c>
      <c r="T1146" s="28">
        <v>0</v>
      </c>
      <c r="U1146" s="28">
        <v>0</v>
      </c>
      <c r="V1146" s="12">
        <v>66354</v>
      </c>
      <c r="W1146" s="11">
        <v>591356</v>
      </c>
      <c r="X1146" s="11">
        <v>31911</v>
      </c>
    </row>
    <row r="1147" spans="1:24" x14ac:dyDescent="0.35">
      <c r="A1147" s="8">
        <v>2020</v>
      </c>
      <c r="B1147" s="9">
        <v>16638</v>
      </c>
      <c r="C1147" s="10" t="s">
        <v>1344</v>
      </c>
      <c r="D1147" s="8" t="s">
        <v>709</v>
      </c>
      <c r="E1147" s="10" t="s">
        <v>710</v>
      </c>
      <c r="F1147" s="8" t="s">
        <v>711</v>
      </c>
      <c r="G1147" s="10" t="s">
        <v>59</v>
      </c>
      <c r="H1147" s="10" t="s">
        <v>714</v>
      </c>
      <c r="I1147" s="10" t="s">
        <v>60</v>
      </c>
      <c r="J1147" s="12">
        <v>55537.7</v>
      </c>
      <c r="K1147" s="11">
        <v>418727</v>
      </c>
      <c r="L1147" s="11">
        <v>29153</v>
      </c>
      <c r="M1147" s="14">
        <v>9321.2999999999993</v>
      </c>
      <c r="N1147" s="13">
        <v>89679</v>
      </c>
      <c r="O1147" s="13">
        <v>991</v>
      </c>
      <c r="P1147" s="25">
        <v>15008.5</v>
      </c>
      <c r="Q1147" s="26">
        <v>179862</v>
      </c>
      <c r="R1147" s="26">
        <v>4</v>
      </c>
      <c r="S1147" s="27" t="s">
        <v>25</v>
      </c>
      <c r="T1147" s="28" t="s">
        <v>25</v>
      </c>
      <c r="U1147" s="28" t="s">
        <v>25</v>
      </c>
      <c r="V1147" s="12">
        <v>79867.5</v>
      </c>
      <c r="W1147" s="11">
        <v>688268</v>
      </c>
      <c r="X1147" s="11">
        <v>30148</v>
      </c>
    </row>
    <row r="1148" spans="1:24" x14ac:dyDescent="0.35">
      <c r="A1148" s="8">
        <v>2020</v>
      </c>
      <c r="B1148" s="9">
        <v>16655</v>
      </c>
      <c r="C1148" s="10" t="s">
        <v>511</v>
      </c>
      <c r="D1148" s="8" t="s">
        <v>709</v>
      </c>
      <c r="E1148" s="10" t="s">
        <v>710</v>
      </c>
      <c r="F1148" s="8" t="s">
        <v>711</v>
      </c>
      <c r="G1148" s="10" t="s">
        <v>32</v>
      </c>
      <c r="H1148" s="10" t="s">
        <v>712</v>
      </c>
      <c r="I1148" s="10" t="s">
        <v>33</v>
      </c>
      <c r="J1148" s="12">
        <v>32571.5</v>
      </c>
      <c r="K1148" s="11">
        <v>264731</v>
      </c>
      <c r="L1148" s="11">
        <v>49672</v>
      </c>
      <c r="M1148" s="14">
        <v>17047.5</v>
      </c>
      <c r="N1148" s="13">
        <v>102987</v>
      </c>
      <c r="O1148" s="13">
        <v>6901</v>
      </c>
      <c r="P1148" s="25">
        <v>383050.1</v>
      </c>
      <c r="Q1148" s="26">
        <v>3372379</v>
      </c>
      <c r="R1148" s="26">
        <v>1821</v>
      </c>
      <c r="S1148" s="27">
        <v>169.5</v>
      </c>
      <c r="T1148" s="28">
        <v>917</v>
      </c>
      <c r="U1148" s="28">
        <v>1</v>
      </c>
      <c r="V1148" s="12">
        <v>432838.6</v>
      </c>
      <c r="W1148" s="11">
        <v>3741014</v>
      </c>
      <c r="X1148" s="11">
        <v>58395</v>
      </c>
    </row>
    <row r="1149" spans="1:24" x14ac:dyDescent="0.35">
      <c r="A1149" s="8">
        <v>2020</v>
      </c>
      <c r="B1149" s="9">
        <v>16674</v>
      </c>
      <c r="C1149" s="10" t="s">
        <v>512</v>
      </c>
      <c r="D1149" s="8" t="s">
        <v>709</v>
      </c>
      <c r="E1149" s="10" t="s">
        <v>710</v>
      </c>
      <c r="F1149" s="8" t="s">
        <v>711</v>
      </c>
      <c r="G1149" s="10" t="s">
        <v>38</v>
      </c>
      <c r="H1149" s="10" t="s">
        <v>714</v>
      </c>
      <c r="I1149" s="10" t="s">
        <v>30</v>
      </c>
      <c r="J1149" s="12">
        <v>82243.399999999994</v>
      </c>
      <c r="K1149" s="11">
        <v>735094</v>
      </c>
      <c r="L1149" s="11">
        <v>51565</v>
      </c>
      <c r="M1149" s="14">
        <v>14687.3</v>
      </c>
      <c r="N1149" s="13">
        <v>123679</v>
      </c>
      <c r="O1149" s="13">
        <v>5223</v>
      </c>
      <c r="P1149" s="25">
        <v>12328.8</v>
      </c>
      <c r="Q1149" s="26">
        <v>237497</v>
      </c>
      <c r="R1149" s="26">
        <v>34</v>
      </c>
      <c r="S1149" s="27" t="s">
        <v>25</v>
      </c>
      <c r="T1149" s="28" t="s">
        <v>25</v>
      </c>
      <c r="U1149" s="28" t="s">
        <v>25</v>
      </c>
      <c r="V1149" s="12">
        <v>109259.5</v>
      </c>
      <c r="W1149" s="11">
        <v>1096270</v>
      </c>
      <c r="X1149" s="11">
        <v>56822</v>
      </c>
    </row>
    <row r="1150" spans="1:24" x14ac:dyDescent="0.35">
      <c r="A1150" s="8">
        <v>2020</v>
      </c>
      <c r="B1150" s="9">
        <v>16740</v>
      </c>
      <c r="C1150" s="10" t="s">
        <v>514</v>
      </c>
      <c r="D1150" s="8" t="s">
        <v>709</v>
      </c>
      <c r="E1150" s="10" t="s">
        <v>710</v>
      </c>
      <c r="F1150" s="8" t="s">
        <v>711</v>
      </c>
      <c r="G1150" s="10" t="s">
        <v>163</v>
      </c>
      <c r="H1150" s="10" t="s">
        <v>714</v>
      </c>
      <c r="I1150" s="10" t="s">
        <v>36</v>
      </c>
      <c r="J1150" s="12">
        <v>26.6</v>
      </c>
      <c r="K1150" s="11">
        <v>218</v>
      </c>
      <c r="L1150" s="11">
        <v>12</v>
      </c>
      <c r="M1150" s="14" t="s">
        <v>25</v>
      </c>
      <c r="N1150" s="13" t="s">
        <v>25</v>
      </c>
      <c r="O1150" s="13" t="s">
        <v>25</v>
      </c>
      <c r="P1150" s="25" t="s">
        <v>25</v>
      </c>
      <c r="Q1150" s="26" t="s">
        <v>25</v>
      </c>
      <c r="R1150" s="26" t="s">
        <v>25</v>
      </c>
      <c r="S1150" s="27" t="s">
        <v>25</v>
      </c>
      <c r="T1150" s="28" t="s">
        <v>25</v>
      </c>
      <c r="U1150" s="28" t="s">
        <v>25</v>
      </c>
      <c r="V1150" s="12">
        <v>26.6</v>
      </c>
      <c r="W1150" s="11">
        <v>218</v>
      </c>
      <c r="X1150" s="11">
        <v>12</v>
      </c>
    </row>
    <row r="1151" spans="1:24" x14ac:dyDescent="0.35">
      <c r="A1151" s="8">
        <v>2020</v>
      </c>
      <c r="B1151" s="9">
        <v>16740</v>
      </c>
      <c r="C1151" s="10" t="s">
        <v>514</v>
      </c>
      <c r="D1151" s="8" t="s">
        <v>709</v>
      </c>
      <c r="E1151" s="10" t="s">
        <v>710</v>
      </c>
      <c r="F1151" s="8" t="s">
        <v>711</v>
      </c>
      <c r="G1151" s="10" t="s">
        <v>66</v>
      </c>
      <c r="H1151" s="10" t="s">
        <v>714</v>
      </c>
      <c r="I1151" s="10" t="s">
        <v>36</v>
      </c>
      <c r="J1151" s="12">
        <v>25188.3</v>
      </c>
      <c r="K1151" s="11">
        <v>184797</v>
      </c>
      <c r="L1151" s="11">
        <v>13339</v>
      </c>
      <c r="M1151" s="14">
        <v>195.6</v>
      </c>
      <c r="N1151" s="13">
        <v>1192</v>
      </c>
      <c r="O1151" s="13">
        <v>175</v>
      </c>
      <c r="P1151" s="25">
        <v>4321.2</v>
      </c>
      <c r="Q1151" s="26">
        <v>36454</v>
      </c>
      <c r="R1151" s="26">
        <v>803</v>
      </c>
      <c r="S1151" s="27" t="s">
        <v>25</v>
      </c>
      <c r="T1151" s="28" t="s">
        <v>25</v>
      </c>
      <c r="U1151" s="28" t="s">
        <v>25</v>
      </c>
      <c r="V1151" s="12">
        <v>29705.1</v>
      </c>
      <c r="W1151" s="11">
        <v>222443</v>
      </c>
      <c r="X1151" s="11">
        <v>14317</v>
      </c>
    </row>
    <row r="1152" spans="1:24" x14ac:dyDescent="0.35">
      <c r="A1152" s="8">
        <v>2020</v>
      </c>
      <c r="B1152" s="9">
        <v>16751</v>
      </c>
      <c r="C1152" s="10" t="s">
        <v>1345</v>
      </c>
      <c r="D1152" s="8" t="s">
        <v>709</v>
      </c>
      <c r="E1152" s="10" t="s">
        <v>710</v>
      </c>
      <c r="F1152" s="8" t="s">
        <v>711</v>
      </c>
      <c r="G1152" s="10" t="s">
        <v>53</v>
      </c>
      <c r="H1152" s="10" t="s">
        <v>714</v>
      </c>
      <c r="I1152" s="10" t="s">
        <v>85</v>
      </c>
      <c r="J1152" s="12">
        <v>32054</v>
      </c>
      <c r="K1152" s="11">
        <v>296581</v>
      </c>
      <c r="L1152" s="11">
        <v>21533</v>
      </c>
      <c r="M1152" s="14">
        <v>6106</v>
      </c>
      <c r="N1152" s="13">
        <v>65303</v>
      </c>
      <c r="O1152" s="13">
        <v>1769</v>
      </c>
      <c r="P1152" s="25">
        <v>2389</v>
      </c>
      <c r="Q1152" s="26">
        <v>31566</v>
      </c>
      <c r="R1152" s="26">
        <v>12</v>
      </c>
      <c r="S1152" s="27" t="s">
        <v>25</v>
      </c>
      <c r="T1152" s="28" t="s">
        <v>25</v>
      </c>
      <c r="U1152" s="28" t="s">
        <v>25</v>
      </c>
      <c r="V1152" s="12">
        <v>40549</v>
      </c>
      <c r="W1152" s="11">
        <v>393450</v>
      </c>
      <c r="X1152" s="11">
        <v>23314</v>
      </c>
    </row>
    <row r="1153" spans="1:24" x14ac:dyDescent="0.35">
      <c r="A1153" s="8">
        <v>2020</v>
      </c>
      <c r="B1153" s="9">
        <v>16805</v>
      </c>
      <c r="C1153" s="10" t="s">
        <v>1346</v>
      </c>
      <c r="D1153" s="8" t="s">
        <v>709</v>
      </c>
      <c r="E1153" s="10" t="s">
        <v>710</v>
      </c>
      <c r="F1153" s="8" t="s">
        <v>711</v>
      </c>
      <c r="G1153" s="10" t="s">
        <v>53</v>
      </c>
      <c r="H1153" s="10" t="s">
        <v>714</v>
      </c>
      <c r="I1153" s="10" t="s">
        <v>85</v>
      </c>
      <c r="J1153" s="12">
        <v>18357.7</v>
      </c>
      <c r="K1153" s="11">
        <v>168869</v>
      </c>
      <c r="L1153" s="11">
        <v>10627</v>
      </c>
      <c r="M1153" s="14">
        <v>11269.3</v>
      </c>
      <c r="N1153" s="13">
        <v>86071</v>
      </c>
      <c r="O1153" s="13">
        <v>5380</v>
      </c>
      <c r="P1153" s="25">
        <v>6539.9</v>
      </c>
      <c r="Q1153" s="26">
        <v>74819</v>
      </c>
      <c r="R1153" s="26">
        <v>12</v>
      </c>
      <c r="S1153" s="27" t="s">
        <v>25</v>
      </c>
      <c r="T1153" s="28" t="s">
        <v>25</v>
      </c>
      <c r="U1153" s="28" t="s">
        <v>25</v>
      </c>
      <c r="V1153" s="12">
        <v>36166.9</v>
      </c>
      <c r="W1153" s="11">
        <v>329759</v>
      </c>
      <c r="X1153" s="11">
        <v>16019</v>
      </c>
    </row>
    <row r="1154" spans="1:24" x14ac:dyDescent="0.35">
      <c r="A1154" s="8">
        <v>2020</v>
      </c>
      <c r="B1154" s="9">
        <v>16829</v>
      </c>
      <c r="C1154" s="10" t="s">
        <v>1347</v>
      </c>
      <c r="D1154" s="8" t="s">
        <v>709</v>
      </c>
      <c r="E1154" s="10" t="s">
        <v>710</v>
      </c>
      <c r="F1154" s="8" t="s">
        <v>711</v>
      </c>
      <c r="G1154" s="10" t="s">
        <v>27</v>
      </c>
      <c r="H1154" s="10" t="s">
        <v>712</v>
      </c>
      <c r="I1154" s="10" t="s">
        <v>566</v>
      </c>
      <c r="J1154" s="12">
        <v>11103</v>
      </c>
      <c r="K1154" s="11">
        <v>94119</v>
      </c>
      <c r="L1154" s="11">
        <v>6835</v>
      </c>
      <c r="M1154" s="14">
        <v>13166</v>
      </c>
      <c r="N1154" s="13">
        <v>123976</v>
      </c>
      <c r="O1154" s="13">
        <v>1535</v>
      </c>
      <c r="P1154" s="25">
        <v>4837</v>
      </c>
      <c r="Q1154" s="26">
        <v>86280</v>
      </c>
      <c r="R1154" s="26">
        <v>7</v>
      </c>
      <c r="S1154" s="27">
        <v>0</v>
      </c>
      <c r="T1154" s="28">
        <v>0</v>
      </c>
      <c r="U1154" s="28">
        <v>0</v>
      </c>
      <c r="V1154" s="12">
        <v>29106</v>
      </c>
      <c r="W1154" s="11">
        <v>304375</v>
      </c>
      <c r="X1154" s="11">
        <v>8377</v>
      </c>
    </row>
    <row r="1155" spans="1:24" x14ac:dyDescent="0.35">
      <c r="A1155" s="8">
        <v>2020</v>
      </c>
      <c r="B1155" s="9">
        <v>16840</v>
      </c>
      <c r="C1155" s="10" t="s">
        <v>1348</v>
      </c>
      <c r="D1155" s="8" t="s">
        <v>717</v>
      </c>
      <c r="E1155" s="10" t="s">
        <v>718</v>
      </c>
      <c r="F1155" s="8" t="s">
        <v>711</v>
      </c>
      <c r="G1155" s="10" t="s">
        <v>32</v>
      </c>
      <c r="H1155" s="10" t="s">
        <v>719</v>
      </c>
      <c r="I1155" s="10" t="s">
        <v>33</v>
      </c>
      <c r="J1155" s="12">
        <v>0</v>
      </c>
      <c r="K1155" s="11">
        <v>0</v>
      </c>
      <c r="L1155" s="11">
        <v>0</v>
      </c>
      <c r="M1155" s="14">
        <v>225418.7</v>
      </c>
      <c r="N1155" s="13">
        <v>3517975</v>
      </c>
      <c r="O1155" s="13">
        <v>141</v>
      </c>
      <c r="P1155" s="25">
        <v>39153</v>
      </c>
      <c r="Q1155" s="26">
        <v>637084</v>
      </c>
      <c r="R1155" s="26">
        <v>28</v>
      </c>
      <c r="S1155" s="27">
        <v>0</v>
      </c>
      <c r="T1155" s="28">
        <v>0</v>
      </c>
      <c r="U1155" s="28">
        <v>0</v>
      </c>
      <c r="V1155" s="12">
        <v>264571.7</v>
      </c>
      <c r="W1155" s="11">
        <v>4155059</v>
      </c>
      <c r="X1155" s="11">
        <v>169</v>
      </c>
    </row>
    <row r="1156" spans="1:24" x14ac:dyDescent="0.35">
      <c r="A1156" s="8">
        <v>2020</v>
      </c>
      <c r="B1156" s="9">
        <v>16840</v>
      </c>
      <c r="C1156" s="10" t="s">
        <v>1348</v>
      </c>
      <c r="D1156" s="8" t="s">
        <v>717</v>
      </c>
      <c r="E1156" s="10" t="s">
        <v>718</v>
      </c>
      <c r="F1156" s="8" t="s">
        <v>711</v>
      </c>
      <c r="G1156" s="10" t="s">
        <v>94</v>
      </c>
      <c r="H1156" s="10" t="s">
        <v>719</v>
      </c>
      <c r="I1156" s="10" t="s">
        <v>95</v>
      </c>
      <c r="J1156" s="12">
        <v>0</v>
      </c>
      <c r="K1156" s="11">
        <v>0</v>
      </c>
      <c r="L1156" s="11">
        <v>0</v>
      </c>
      <c r="M1156" s="14">
        <v>56271.4</v>
      </c>
      <c r="N1156" s="13">
        <v>811832</v>
      </c>
      <c r="O1156" s="13">
        <v>31</v>
      </c>
      <c r="P1156" s="25">
        <v>8453</v>
      </c>
      <c r="Q1156" s="26">
        <v>160012</v>
      </c>
      <c r="R1156" s="26">
        <v>6</v>
      </c>
      <c r="S1156" s="27">
        <v>0</v>
      </c>
      <c r="T1156" s="28">
        <v>0</v>
      </c>
      <c r="U1156" s="28">
        <v>0</v>
      </c>
      <c r="V1156" s="12">
        <v>64724.4</v>
      </c>
      <c r="W1156" s="11">
        <v>971844</v>
      </c>
      <c r="X1156" s="11">
        <v>37</v>
      </c>
    </row>
    <row r="1157" spans="1:24" x14ac:dyDescent="0.35">
      <c r="A1157" s="8">
        <v>2020</v>
      </c>
      <c r="B1157" s="9">
        <v>16840</v>
      </c>
      <c r="C1157" s="10" t="s">
        <v>1348</v>
      </c>
      <c r="D1157" s="8" t="s">
        <v>717</v>
      </c>
      <c r="E1157" s="10" t="s">
        <v>718</v>
      </c>
      <c r="F1157" s="8" t="s">
        <v>711</v>
      </c>
      <c r="G1157" s="10" t="s">
        <v>682</v>
      </c>
      <c r="H1157" s="10" t="s">
        <v>719</v>
      </c>
      <c r="I1157" s="10" t="s">
        <v>45</v>
      </c>
      <c r="J1157" s="12">
        <v>0</v>
      </c>
      <c r="K1157" s="11">
        <v>0</v>
      </c>
      <c r="L1157" s="11">
        <v>0</v>
      </c>
      <c r="M1157" s="14">
        <v>10864</v>
      </c>
      <c r="N1157" s="13">
        <v>194723</v>
      </c>
      <c r="O1157" s="13">
        <v>25</v>
      </c>
      <c r="P1157" s="25">
        <v>82.3</v>
      </c>
      <c r="Q1157" s="26">
        <v>1296</v>
      </c>
      <c r="R1157" s="26">
        <v>1</v>
      </c>
      <c r="S1157" s="27">
        <v>0</v>
      </c>
      <c r="T1157" s="28">
        <v>0</v>
      </c>
      <c r="U1157" s="28">
        <v>0</v>
      </c>
      <c r="V1157" s="12">
        <v>10946.3</v>
      </c>
      <c r="W1157" s="11">
        <v>196019</v>
      </c>
      <c r="X1157" s="11">
        <v>26</v>
      </c>
    </row>
    <row r="1158" spans="1:24" x14ac:dyDescent="0.35">
      <c r="A1158" s="8">
        <v>2020</v>
      </c>
      <c r="B1158" s="9">
        <v>16840</v>
      </c>
      <c r="C1158" s="10" t="s">
        <v>1348</v>
      </c>
      <c r="D1158" s="8" t="s">
        <v>717</v>
      </c>
      <c r="E1158" s="10" t="s">
        <v>718</v>
      </c>
      <c r="F1158" s="8" t="s">
        <v>711</v>
      </c>
      <c r="G1158" s="10" t="s">
        <v>185</v>
      </c>
      <c r="H1158" s="10" t="s">
        <v>719</v>
      </c>
      <c r="I1158" s="10" t="s">
        <v>45</v>
      </c>
      <c r="J1158" s="12">
        <v>0</v>
      </c>
      <c r="K1158" s="11">
        <v>0</v>
      </c>
      <c r="L1158" s="11">
        <v>0</v>
      </c>
      <c r="M1158" s="14">
        <v>8199.7999999999993</v>
      </c>
      <c r="N1158" s="13">
        <v>162940</v>
      </c>
      <c r="O1158" s="13">
        <v>10</v>
      </c>
      <c r="P1158" s="25">
        <v>0</v>
      </c>
      <c r="Q1158" s="26">
        <v>0</v>
      </c>
      <c r="R1158" s="26">
        <v>0</v>
      </c>
      <c r="S1158" s="27">
        <v>0</v>
      </c>
      <c r="T1158" s="28">
        <v>0</v>
      </c>
      <c r="U1158" s="28">
        <v>0</v>
      </c>
      <c r="V1158" s="12">
        <v>8199.7999999999993</v>
      </c>
      <c r="W1158" s="11">
        <v>162940</v>
      </c>
      <c r="X1158" s="11">
        <v>10</v>
      </c>
    </row>
    <row r="1159" spans="1:24" x14ac:dyDescent="0.35">
      <c r="A1159" s="8">
        <v>2020</v>
      </c>
      <c r="B1159" s="9">
        <v>16840</v>
      </c>
      <c r="C1159" s="10" t="s">
        <v>1348</v>
      </c>
      <c r="D1159" s="8" t="s">
        <v>717</v>
      </c>
      <c r="E1159" s="10" t="s">
        <v>718</v>
      </c>
      <c r="F1159" s="8" t="s">
        <v>711</v>
      </c>
      <c r="G1159" s="10" t="s">
        <v>163</v>
      </c>
      <c r="H1159" s="10" t="s">
        <v>719</v>
      </c>
      <c r="I1159" s="10" t="s">
        <v>36</v>
      </c>
      <c r="J1159" s="12">
        <v>0</v>
      </c>
      <c r="K1159" s="11">
        <v>0</v>
      </c>
      <c r="L1159" s="11">
        <v>0</v>
      </c>
      <c r="M1159" s="14">
        <v>145014.6</v>
      </c>
      <c r="N1159" s="13">
        <v>3659131</v>
      </c>
      <c r="O1159" s="13">
        <v>169</v>
      </c>
      <c r="P1159" s="25">
        <v>10816.7</v>
      </c>
      <c r="Q1159" s="26">
        <v>270831</v>
      </c>
      <c r="R1159" s="26">
        <v>14</v>
      </c>
      <c r="S1159" s="27">
        <v>0</v>
      </c>
      <c r="T1159" s="28">
        <v>0</v>
      </c>
      <c r="U1159" s="28">
        <v>0</v>
      </c>
      <c r="V1159" s="12">
        <v>155831.29999999999</v>
      </c>
      <c r="W1159" s="11">
        <v>3929962</v>
      </c>
      <c r="X1159" s="11">
        <v>183</v>
      </c>
    </row>
    <row r="1160" spans="1:24" x14ac:dyDescent="0.35">
      <c r="A1160" s="8">
        <v>2020</v>
      </c>
      <c r="B1160" s="9">
        <v>16840</v>
      </c>
      <c r="C1160" s="10" t="s">
        <v>1348</v>
      </c>
      <c r="D1160" s="8" t="s">
        <v>717</v>
      </c>
      <c r="E1160" s="10" t="s">
        <v>718</v>
      </c>
      <c r="F1160" s="8" t="s">
        <v>711</v>
      </c>
      <c r="G1160" s="10" t="s">
        <v>139</v>
      </c>
      <c r="H1160" s="10" t="s">
        <v>719</v>
      </c>
      <c r="I1160" s="10" t="s">
        <v>95</v>
      </c>
      <c r="J1160" s="12">
        <v>0</v>
      </c>
      <c r="K1160" s="11">
        <v>0</v>
      </c>
      <c r="L1160" s="11">
        <v>0</v>
      </c>
      <c r="M1160" s="14">
        <v>95538.5</v>
      </c>
      <c r="N1160" s="13">
        <v>1098463</v>
      </c>
      <c r="O1160" s="13">
        <v>45</v>
      </c>
      <c r="P1160" s="25">
        <v>4239.2</v>
      </c>
      <c r="Q1160" s="26">
        <v>52801</v>
      </c>
      <c r="R1160" s="26">
        <v>6</v>
      </c>
      <c r="S1160" s="27">
        <v>0</v>
      </c>
      <c r="T1160" s="28">
        <v>0</v>
      </c>
      <c r="U1160" s="28">
        <v>0</v>
      </c>
      <c r="V1160" s="12">
        <v>99777.7</v>
      </c>
      <c r="W1160" s="11">
        <v>1151264</v>
      </c>
      <c r="X1160" s="11">
        <v>51</v>
      </c>
    </row>
    <row r="1161" spans="1:24" x14ac:dyDescent="0.35">
      <c r="A1161" s="8">
        <v>2020</v>
      </c>
      <c r="B1161" s="9">
        <v>16840</v>
      </c>
      <c r="C1161" s="10" t="s">
        <v>1348</v>
      </c>
      <c r="D1161" s="8" t="s">
        <v>717</v>
      </c>
      <c r="E1161" s="10" t="s">
        <v>718</v>
      </c>
      <c r="F1161" s="8" t="s">
        <v>711</v>
      </c>
      <c r="G1161" s="10" t="s">
        <v>63</v>
      </c>
      <c r="H1161" s="10" t="s">
        <v>719</v>
      </c>
      <c r="I1161" s="10" t="s">
        <v>45</v>
      </c>
      <c r="J1161" s="12">
        <v>0</v>
      </c>
      <c r="K1161" s="11">
        <v>0</v>
      </c>
      <c r="L1161" s="11">
        <v>0</v>
      </c>
      <c r="M1161" s="14">
        <v>41272.6</v>
      </c>
      <c r="N1161" s="13">
        <v>957056</v>
      </c>
      <c r="O1161" s="13">
        <v>38</v>
      </c>
      <c r="P1161" s="25">
        <v>503.5</v>
      </c>
      <c r="Q1161" s="26">
        <v>12469</v>
      </c>
      <c r="R1161" s="26">
        <v>2</v>
      </c>
      <c r="S1161" s="27">
        <v>0</v>
      </c>
      <c r="T1161" s="28">
        <v>0</v>
      </c>
      <c r="U1161" s="28">
        <v>0</v>
      </c>
      <c r="V1161" s="12">
        <v>41776.1</v>
      </c>
      <c r="W1161" s="11">
        <v>969525</v>
      </c>
      <c r="X1161" s="11">
        <v>40</v>
      </c>
    </row>
    <row r="1162" spans="1:24" x14ac:dyDescent="0.35">
      <c r="A1162" s="8">
        <v>2020</v>
      </c>
      <c r="B1162" s="9">
        <v>16840</v>
      </c>
      <c r="C1162" s="10" t="s">
        <v>1348</v>
      </c>
      <c r="D1162" s="8" t="s">
        <v>717</v>
      </c>
      <c r="E1162" s="10" t="s">
        <v>718</v>
      </c>
      <c r="F1162" s="8" t="s">
        <v>711</v>
      </c>
      <c r="G1162" s="10" t="s">
        <v>671</v>
      </c>
      <c r="H1162" s="10" t="s">
        <v>719</v>
      </c>
      <c r="I1162" s="10" t="s">
        <v>95</v>
      </c>
      <c r="J1162" s="12">
        <v>0</v>
      </c>
      <c r="K1162" s="11">
        <v>0</v>
      </c>
      <c r="L1162" s="11">
        <v>0</v>
      </c>
      <c r="M1162" s="14">
        <v>8618.4</v>
      </c>
      <c r="N1162" s="13">
        <v>144511</v>
      </c>
      <c r="O1162" s="13">
        <v>7</v>
      </c>
      <c r="P1162" s="25">
        <v>9348</v>
      </c>
      <c r="Q1162" s="26">
        <v>252822</v>
      </c>
      <c r="R1162" s="26">
        <v>2</v>
      </c>
      <c r="S1162" s="27">
        <v>0</v>
      </c>
      <c r="T1162" s="28">
        <v>0</v>
      </c>
      <c r="U1162" s="28">
        <v>0</v>
      </c>
      <c r="V1162" s="12">
        <v>17966.400000000001</v>
      </c>
      <c r="W1162" s="11">
        <v>397333</v>
      </c>
      <c r="X1162" s="11">
        <v>9</v>
      </c>
    </row>
    <row r="1163" spans="1:24" x14ac:dyDescent="0.35">
      <c r="A1163" s="8">
        <v>2020</v>
      </c>
      <c r="B1163" s="9">
        <v>16840</v>
      </c>
      <c r="C1163" s="10" t="s">
        <v>1348</v>
      </c>
      <c r="D1163" s="8" t="s">
        <v>717</v>
      </c>
      <c r="E1163" s="10" t="s">
        <v>718</v>
      </c>
      <c r="F1163" s="8" t="s">
        <v>711</v>
      </c>
      <c r="G1163" s="10" t="s">
        <v>70</v>
      </c>
      <c r="H1163" s="10" t="s">
        <v>719</v>
      </c>
      <c r="I1163" s="10" t="s">
        <v>36</v>
      </c>
      <c r="J1163" s="12">
        <v>0</v>
      </c>
      <c r="K1163" s="11">
        <v>0</v>
      </c>
      <c r="L1163" s="11">
        <v>0</v>
      </c>
      <c r="M1163" s="14">
        <v>44746.3</v>
      </c>
      <c r="N1163" s="13">
        <v>797371</v>
      </c>
      <c r="O1163" s="13">
        <v>29</v>
      </c>
      <c r="P1163" s="25">
        <v>5877.8</v>
      </c>
      <c r="Q1163" s="26">
        <v>124044</v>
      </c>
      <c r="R1163" s="26">
        <v>7</v>
      </c>
      <c r="S1163" s="27">
        <v>0</v>
      </c>
      <c r="T1163" s="28">
        <v>0</v>
      </c>
      <c r="U1163" s="28">
        <v>0</v>
      </c>
      <c r="V1163" s="12">
        <v>50624.1</v>
      </c>
      <c r="W1163" s="11">
        <v>921415</v>
      </c>
      <c r="X1163" s="11">
        <v>36</v>
      </c>
    </row>
    <row r="1164" spans="1:24" x14ac:dyDescent="0.35">
      <c r="A1164" s="8">
        <v>2020</v>
      </c>
      <c r="B1164" s="9">
        <v>16840</v>
      </c>
      <c r="C1164" s="10" t="s">
        <v>1348</v>
      </c>
      <c r="D1164" s="8" t="s">
        <v>717</v>
      </c>
      <c r="E1164" s="10" t="s">
        <v>718</v>
      </c>
      <c r="F1164" s="8" t="s">
        <v>711</v>
      </c>
      <c r="G1164" s="10" t="s">
        <v>397</v>
      </c>
      <c r="H1164" s="10" t="s">
        <v>719</v>
      </c>
      <c r="I1164" s="10" t="s">
        <v>95</v>
      </c>
      <c r="J1164" s="12">
        <v>0</v>
      </c>
      <c r="K1164" s="11">
        <v>0</v>
      </c>
      <c r="L1164" s="11">
        <v>0</v>
      </c>
      <c r="M1164" s="14">
        <v>8813.5</v>
      </c>
      <c r="N1164" s="13">
        <v>114184</v>
      </c>
      <c r="O1164" s="13">
        <v>14</v>
      </c>
      <c r="P1164" s="25">
        <v>817.7</v>
      </c>
      <c r="Q1164" s="26">
        <v>15523</v>
      </c>
      <c r="R1164" s="26">
        <v>2</v>
      </c>
      <c r="S1164" s="27">
        <v>0</v>
      </c>
      <c r="T1164" s="28">
        <v>0</v>
      </c>
      <c r="U1164" s="28">
        <v>0</v>
      </c>
      <c r="V1164" s="12">
        <v>9631.2000000000007</v>
      </c>
      <c r="W1164" s="11">
        <v>129707</v>
      </c>
      <c r="X1164" s="11">
        <v>16</v>
      </c>
    </row>
    <row r="1165" spans="1:24" x14ac:dyDescent="0.35">
      <c r="A1165" s="8">
        <v>2020</v>
      </c>
      <c r="B1165" s="9">
        <v>16840</v>
      </c>
      <c r="C1165" s="10" t="s">
        <v>1348</v>
      </c>
      <c r="D1165" s="8" t="s">
        <v>717</v>
      </c>
      <c r="E1165" s="10" t="s">
        <v>718</v>
      </c>
      <c r="F1165" s="8" t="s">
        <v>711</v>
      </c>
      <c r="G1165" s="10" t="s">
        <v>56</v>
      </c>
      <c r="H1165" s="10" t="s">
        <v>719</v>
      </c>
      <c r="I1165" s="10" t="s">
        <v>45</v>
      </c>
      <c r="J1165" s="12">
        <v>0</v>
      </c>
      <c r="K1165" s="11">
        <v>0</v>
      </c>
      <c r="L1165" s="11">
        <v>0</v>
      </c>
      <c r="M1165" s="14">
        <v>135416.20000000001</v>
      </c>
      <c r="N1165" s="13">
        <v>1816637</v>
      </c>
      <c r="O1165" s="13">
        <v>52</v>
      </c>
      <c r="P1165" s="25">
        <v>9766.9</v>
      </c>
      <c r="Q1165" s="26">
        <v>158329</v>
      </c>
      <c r="R1165" s="26">
        <v>6</v>
      </c>
      <c r="S1165" s="27">
        <v>0</v>
      </c>
      <c r="T1165" s="28">
        <v>0</v>
      </c>
      <c r="U1165" s="28">
        <v>0</v>
      </c>
      <c r="V1165" s="12">
        <v>145183.1</v>
      </c>
      <c r="W1165" s="11">
        <v>1974966</v>
      </c>
      <c r="X1165" s="11">
        <v>58</v>
      </c>
    </row>
    <row r="1166" spans="1:24" x14ac:dyDescent="0.35">
      <c r="A1166" s="8">
        <v>2020</v>
      </c>
      <c r="B1166" s="9">
        <v>16840</v>
      </c>
      <c r="C1166" s="10" t="s">
        <v>1348</v>
      </c>
      <c r="D1166" s="8" t="s">
        <v>717</v>
      </c>
      <c r="E1166" s="10" t="s">
        <v>718</v>
      </c>
      <c r="F1166" s="8" t="s">
        <v>711</v>
      </c>
      <c r="G1166" s="10" t="s">
        <v>122</v>
      </c>
      <c r="H1166" s="10" t="s">
        <v>719</v>
      </c>
      <c r="I1166" s="10" t="s">
        <v>123</v>
      </c>
      <c r="J1166" s="12">
        <v>0</v>
      </c>
      <c r="K1166" s="11">
        <v>0</v>
      </c>
      <c r="L1166" s="11">
        <v>0</v>
      </c>
      <c r="M1166" s="14">
        <v>116123.5</v>
      </c>
      <c r="N1166" s="13">
        <v>1851722</v>
      </c>
      <c r="O1166" s="13">
        <v>111</v>
      </c>
      <c r="P1166" s="25">
        <v>8069.9</v>
      </c>
      <c r="Q1166" s="26">
        <v>250808</v>
      </c>
      <c r="R1166" s="26">
        <v>5</v>
      </c>
      <c r="S1166" s="27">
        <v>0</v>
      </c>
      <c r="T1166" s="28">
        <v>0</v>
      </c>
      <c r="U1166" s="28">
        <v>0</v>
      </c>
      <c r="V1166" s="12">
        <v>124193.4</v>
      </c>
      <c r="W1166" s="11">
        <v>2102530</v>
      </c>
      <c r="X1166" s="11">
        <v>116</v>
      </c>
    </row>
    <row r="1167" spans="1:24" x14ac:dyDescent="0.35">
      <c r="A1167" s="8">
        <v>2020</v>
      </c>
      <c r="B1167" s="9">
        <v>16840</v>
      </c>
      <c r="C1167" s="10" t="s">
        <v>1348</v>
      </c>
      <c r="D1167" s="8" t="s">
        <v>717</v>
      </c>
      <c r="E1167" s="10" t="s">
        <v>718</v>
      </c>
      <c r="F1167" s="8" t="s">
        <v>711</v>
      </c>
      <c r="G1167" s="10" t="s">
        <v>143</v>
      </c>
      <c r="H1167" s="10" t="s">
        <v>719</v>
      </c>
      <c r="I1167" s="10" t="s">
        <v>45</v>
      </c>
      <c r="J1167" s="12">
        <v>0</v>
      </c>
      <c r="K1167" s="11">
        <v>0</v>
      </c>
      <c r="L1167" s="11">
        <v>0</v>
      </c>
      <c r="M1167" s="14">
        <v>132743</v>
      </c>
      <c r="N1167" s="13">
        <v>3477633</v>
      </c>
      <c r="O1167" s="13">
        <v>99</v>
      </c>
      <c r="P1167" s="25">
        <v>15521</v>
      </c>
      <c r="Q1167" s="26">
        <v>479376</v>
      </c>
      <c r="R1167" s="26">
        <v>9</v>
      </c>
      <c r="S1167" s="27">
        <v>0</v>
      </c>
      <c r="T1167" s="28">
        <v>0</v>
      </c>
      <c r="U1167" s="28">
        <v>0</v>
      </c>
      <c r="V1167" s="12">
        <v>148264</v>
      </c>
      <c r="W1167" s="11">
        <v>3957009</v>
      </c>
      <c r="X1167" s="11">
        <v>108</v>
      </c>
    </row>
    <row r="1168" spans="1:24" x14ac:dyDescent="0.35">
      <c r="A1168" s="8">
        <v>2020</v>
      </c>
      <c r="B1168" s="9">
        <v>16840</v>
      </c>
      <c r="C1168" s="10" t="s">
        <v>1348</v>
      </c>
      <c r="D1168" s="8" t="s">
        <v>717</v>
      </c>
      <c r="E1168" s="10" t="s">
        <v>718</v>
      </c>
      <c r="F1168" s="8" t="s">
        <v>711</v>
      </c>
      <c r="G1168" s="10" t="s">
        <v>116</v>
      </c>
      <c r="H1168" s="10" t="s">
        <v>719</v>
      </c>
      <c r="I1168" s="10" t="s">
        <v>435</v>
      </c>
      <c r="J1168" s="12">
        <v>0</v>
      </c>
      <c r="K1168" s="11">
        <v>0</v>
      </c>
      <c r="L1168" s="11">
        <v>0</v>
      </c>
      <c r="M1168" s="14">
        <v>4197.7</v>
      </c>
      <c r="N1168" s="13">
        <v>103287</v>
      </c>
      <c r="O1168" s="13">
        <v>4</v>
      </c>
      <c r="P1168" s="25">
        <v>0</v>
      </c>
      <c r="Q1168" s="26">
        <v>0</v>
      </c>
      <c r="R1168" s="26">
        <v>0</v>
      </c>
      <c r="S1168" s="27">
        <v>0</v>
      </c>
      <c r="T1168" s="28">
        <v>0</v>
      </c>
      <c r="U1168" s="28">
        <v>0</v>
      </c>
      <c r="V1168" s="12">
        <v>4197.7</v>
      </c>
      <c r="W1168" s="11">
        <v>103287</v>
      </c>
      <c r="X1168" s="11">
        <v>4</v>
      </c>
    </row>
    <row r="1169" spans="1:24" x14ac:dyDescent="0.35">
      <c r="A1169" s="8">
        <v>2020</v>
      </c>
      <c r="B1169" s="9">
        <v>16840</v>
      </c>
      <c r="C1169" s="10" t="s">
        <v>1348</v>
      </c>
      <c r="D1169" s="8" t="s">
        <v>717</v>
      </c>
      <c r="E1169" s="10" t="s">
        <v>718</v>
      </c>
      <c r="F1169" s="8" t="s">
        <v>711</v>
      </c>
      <c r="G1169" s="10" t="s">
        <v>116</v>
      </c>
      <c r="H1169" s="10" t="s">
        <v>719</v>
      </c>
      <c r="I1169" s="10" t="s">
        <v>668</v>
      </c>
      <c r="J1169" s="12">
        <v>0</v>
      </c>
      <c r="K1169" s="11">
        <v>0</v>
      </c>
      <c r="L1169" s="11">
        <v>0</v>
      </c>
      <c r="M1169" s="14">
        <v>38653.4</v>
      </c>
      <c r="N1169" s="13">
        <v>1136523</v>
      </c>
      <c r="O1169" s="13">
        <v>28</v>
      </c>
      <c r="P1169" s="25">
        <v>9110.6</v>
      </c>
      <c r="Q1169" s="26">
        <v>250540</v>
      </c>
      <c r="R1169" s="26">
        <v>4</v>
      </c>
      <c r="S1169" s="27">
        <v>0</v>
      </c>
      <c r="T1169" s="28">
        <v>0</v>
      </c>
      <c r="U1169" s="28">
        <v>0</v>
      </c>
      <c r="V1169" s="12">
        <v>47764</v>
      </c>
      <c r="W1169" s="11">
        <v>1387063</v>
      </c>
      <c r="X1169" s="11">
        <v>32</v>
      </c>
    </row>
    <row r="1170" spans="1:24" x14ac:dyDescent="0.35">
      <c r="A1170" s="8">
        <v>2020</v>
      </c>
      <c r="B1170" s="9">
        <v>16840</v>
      </c>
      <c r="C1170" s="10" t="s">
        <v>1348</v>
      </c>
      <c r="D1170" s="8" t="s">
        <v>717</v>
      </c>
      <c r="E1170" s="10" t="s">
        <v>718</v>
      </c>
      <c r="F1170" s="8" t="s">
        <v>711</v>
      </c>
      <c r="G1170" s="10" t="s">
        <v>197</v>
      </c>
      <c r="H1170" s="10" t="s">
        <v>719</v>
      </c>
      <c r="I1170" s="10" t="s">
        <v>45</v>
      </c>
      <c r="J1170" s="12">
        <v>0</v>
      </c>
      <c r="K1170" s="11">
        <v>0</v>
      </c>
      <c r="L1170" s="11">
        <v>0</v>
      </c>
      <c r="M1170" s="14">
        <v>132344.20000000001</v>
      </c>
      <c r="N1170" s="13">
        <v>3252286</v>
      </c>
      <c r="O1170" s="13">
        <v>79</v>
      </c>
      <c r="P1170" s="25">
        <v>14422.1</v>
      </c>
      <c r="Q1170" s="26">
        <v>382789</v>
      </c>
      <c r="R1170" s="26">
        <v>12</v>
      </c>
      <c r="S1170" s="27">
        <v>0</v>
      </c>
      <c r="T1170" s="28">
        <v>0</v>
      </c>
      <c r="U1170" s="28">
        <v>0</v>
      </c>
      <c r="V1170" s="12">
        <v>146766.29999999999</v>
      </c>
      <c r="W1170" s="11">
        <v>3635075</v>
      </c>
      <c r="X1170" s="11">
        <v>91</v>
      </c>
    </row>
    <row r="1171" spans="1:24" x14ac:dyDescent="0.35">
      <c r="A1171" s="8">
        <v>2020</v>
      </c>
      <c r="B1171" s="9">
        <v>16840</v>
      </c>
      <c r="C1171" s="10" t="s">
        <v>1348</v>
      </c>
      <c r="D1171" s="8" t="s">
        <v>717</v>
      </c>
      <c r="E1171" s="10" t="s">
        <v>718</v>
      </c>
      <c r="F1171" s="8" t="s">
        <v>711</v>
      </c>
      <c r="G1171" s="10" t="s">
        <v>390</v>
      </c>
      <c r="H1171" s="10" t="s">
        <v>719</v>
      </c>
      <c r="I1171" s="10" t="s">
        <v>95</v>
      </c>
      <c r="J1171" s="12">
        <v>0</v>
      </c>
      <c r="K1171" s="11">
        <v>0</v>
      </c>
      <c r="L1171" s="11">
        <v>0</v>
      </c>
      <c r="M1171" s="14">
        <v>13584.6</v>
      </c>
      <c r="N1171" s="13">
        <v>195858</v>
      </c>
      <c r="O1171" s="13">
        <v>10</v>
      </c>
      <c r="P1171" s="25">
        <v>0</v>
      </c>
      <c r="Q1171" s="26">
        <v>0</v>
      </c>
      <c r="R1171" s="26">
        <v>0</v>
      </c>
      <c r="S1171" s="27">
        <v>0</v>
      </c>
      <c r="T1171" s="28">
        <v>0</v>
      </c>
      <c r="U1171" s="28">
        <v>0</v>
      </c>
      <c r="V1171" s="12">
        <v>13584.6</v>
      </c>
      <c r="W1171" s="11">
        <v>195858</v>
      </c>
      <c r="X1171" s="11">
        <v>10</v>
      </c>
    </row>
    <row r="1172" spans="1:24" x14ac:dyDescent="0.35">
      <c r="A1172" s="8">
        <v>2020</v>
      </c>
      <c r="B1172" s="9">
        <v>16840</v>
      </c>
      <c r="C1172" s="10" t="s">
        <v>1348</v>
      </c>
      <c r="D1172" s="8" t="s">
        <v>717</v>
      </c>
      <c r="E1172" s="10" t="s">
        <v>718</v>
      </c>
      <c r="F1172" s="8" t="s">
        <v>711</v>
      </c>
      <c r="G1172" s="10" t="s">
        <v>44</v>
      </c>
      <c r="H1172" s="10" t="s">
        <v>719</v>
      </c>
      <c r="I1172" s="10" t="s">
        <v>45</v>
      </c>
      <c r="J1172" s="12">
        <v>0</v>
      </c>
      <c r="K1172" s="11">
        <v>0</v>
      </c>
      <c r="L1172" s="11">
        <v>0</v>
      </c>
      <c r="M1172" s="14">
        <v>49517.2</v>
      </c>
      <c r="N1172" s="13">
        <v>961480</v>
      </c>
      <c r="O1172" s="13">
        <v>39</v>
      </c>
      <c r="P1172" s="25">
        <v>3151.5</v>
      </c>
      <c r="Q1172" s="26">
        <v>77569</v>
      </c>
      <c r="R1172" s="26">
        <v>2</v>
      </c>
      <c r="S1172" s="27">
        <v>0</v>
      </c>
      <c r="T1172" s="28">
        <v>0</v>
      </c>
      <c r="U1172" s="28">
        <v>0</v>
      </c>
      <c r="V1172" s="12">
        <v>52668.7</v>
      </c>
      <c r="W1172" s="11">
        <v>1039049</v>
      </c>
      <c r="X1172" s="11">
        <v>41</v>
      </c>
    </row>
    <row r="1173" spans="1:24" x14ac:dyDescent="0.35">
      <c r="A1173" s="8">
        <v>2020</v>
      </c>
      <c r="B1173" s="9">
        <v>16840</v>
      </c>
      <c r="C1173" s="10" t="s">
        <v>1348</v>
      </c>
      <c r="D1173" s="8" t="s">
        <v>717</v>
      </c>
      <c r="E1173" s="10" t="s">
        <v>718</v>
      </c>
      <c r="F1173" s="8" t="s">
        <v>711</v>
      </c>
      <c r="G1173" s="10" t="s">
        <v>74</v>
      </c>
      <c r="H1173" s="10" t="s">
        <v>719</v>
      </c>
      <c r="I1173" s="10" t="s">
        <v>481</v>
      </c>
      <c r="J1173" s="12">
        <v>0</v>
      </c>
      <c r="K1173" s="11">
        <v>0</v>
      </c>
      <c r="L1173" s="11">
        <v>0</v>
      </c>
      <c r="M1173" s="14">
        <v>315.60000000000002</v>
      </c>
      <c r="N1173" s="13">
        <v>8784</v>
      </c>
      <c r="O1173" s="13">
        <v>1</v>
      </c>
      <c r="P1173" s="25">
        <v>0</v>
      </c>
      <c r="Q1173" s="26">
        <v>0</v>
      </c>
      <c r="R1173" s="26">
        <v>0</v>
      </c>
      <c r="S1173" s="27">
        <v>0</v>
      </c>
      <c r="T1173" s="28">
        <v>0</v>
      </c>
      <c r="U1173" s="28">
        <v>0</v>
      </c>
      <c r="V1173" s="12">
        <v>315.60000000000002</v>
      </c>
      <c r="W1173" s="11">
        <v>8784</v>
      </c>
      <c r="X1173" s="11">
        <v>1</v>
      </c>
    </row>
    <row r="1174" spans="1:24" x14ac:dyDescent="0.35">
      <c r="A1174" s="8">
        <v>2020</v>
      </c>
      <c r="B1174" s="9">
        <v>16840</v>
      </c>
      <c r="C1174" s="10" t="s">
        <v>1348</v>
      </c>
      <c r="D1174" s="8" t="s">
        <v>739</v>
      </c>
      <c r="E1174" s="10" t="s">
        <v>710</v>
      </c>
      <c r="F1174" s="8" t="s">
        <v>711</v>
      </c>
      <c r="G1174" s="10" t="s">
        <v>59</v>
      </c>
      <c r="H1174" s="10" t="s">
        <v>719</v>
      </c>
      <c r="I1174" s="10" t="s">
        <v>60</v>
      </c>
      <c r="J1174" s="12">
        <v>0</v>
      </c>
      <c r="K1174" s="11">
        <v>0</v>
      </c>
      <c r="L1174" s="11">
        <v>0</v>
      </c>
      <c r="M1174" s="14">
        <v>463000.3</v>
      </c>
      <c r="N1174" s="13">
        <v>10457629</v>
      </c>
      <c r="O1174" s="13">
        <v>109</v>
      </c>
      <c r="P1174" s="25">
        <v>18008.7</v>
      </c>
      <c r="Q1174" s="26">
        <v>333620</v>
      </c>
      <c r="R1174" s="26">
        <v>17</v>
      </c>
      <c r="S1174" s="27">
        <v>0</v>
      </c>
      <c r="T1174" s="28">
        <v>0</v>
      </c>
      <c r="U1174" s="28">
        <v>0</v>
      </c>
      <c r="V1174" s="12">
        <v>481009</v>
      </c>
      <c r="W1174" s="11">
        <v>10791249</v>
      </c>
      <c r="X1174" s="11">
        <v>126</v>
      </c>
    </row>
    <row r="1175" spans="1:24" x14ac:dyDescent="0.35">
      <c r="A1175" s="8">
        <v>2020</v>
      </c>
      <c r="B1175" s="9">
        <v>16865</v>
      </c>
      <c r="C1175" s="10" t="s">
        <v>515</v>
      </c>
      <c r="D1175" s="8" t="s">
        <v>709</v>
      </c>
      <c r="E1175" s="10" t="s">
        <v>710</v>
      </c>
      <c r="F1175" s="8" t="s">
        <v>711</v>
      </c>
      <c r="G1175" s="10" t="s">
        <v>38</v>
      </c>
      <c r="H1175" s="10" t="s">
        <v>714</v>
      </c>
      <c r="I1175" s="10" t="s">
        <v>30</v>
      </c>
      <c r="J1175" s="12">
        <v>268348</v>
      </c>
      <c r="K1175" s="11">
        <v>2365427</v>
      </c>
      <c r="L1175" s="11">
        <v>169011</v>
      </c>
      <c r="M1175" s="14">
        <v>98463</v>
      </c>
      <c r="N1175" s="13">
        <v>921074</v>
      </c>
      <c r="O1175" s="13">
        <v>19337</v>
      </c>
      <c r="P1175" s="25">
        <v>15901</v>
      </c>
      <c r="Q1175" s="26">
        <v>217711</v>
      </c>
      <c r="R1175" s="26">
        <v>99</v>
      </c>
      <c r="S1175" s="27" t="s">
        <v>25</v>
      </c>
      <c r="T1175" s="28" t="s">
        <v>25</v>
      </c>
      <c r="U1175" s="28" t="s">
        <v>25</v>
      </c>
      <c r="V1175" s="12">
        <v>382712</v>
      </c>
      <c r="W1175" s="11">
        <v>3504212</v>
      </c>
      <c r="X1175" s="11">
        <v>188447</v>
      </c>
    </row>
    <row r="1176" spans="1:24" x14ac:dyDescent="0.35">
      <c r="A1176" s="8">
        <v>2020</v>
      </c>
      <c r="B1176" s="9">
        <v>16868</v>
      </c>
      <c r="C1176" s="10" t="s">
        <v>516</v>
      </c>
      <c r="D1176" s="8" t="s">
        <v>709</v>
      </c>
      <c r="E1176" s="10" t="s">
        <v>710</v>
      </c>
      <c r="F1176" s="8" t="s">
        <v>711</v>
      </c>
      <c r="G1176" s="10" t="s">
        <v>74</v>
      </c>
      <c r="H1176" s="10" t="s">
        <v>712</v>
      </c>
      <c r="I1176" s="10" t="s">
        <v>517</v>
      </c>
      <c r="J1176" s="12">
        <v>380212</v>
      </c>
      <c r="K1176" s="11">
        <v>3203530</v>
      </c>
      <c r="L1176" s="11">
        <v>426359</v>
      </c>
      <c r="M1176" s="14">
        <v>461475</v>
      </c>
      <c r="N1176" s="13">
        <v>4496788</v>
      </c>
      <c r="O1176" s="13">
        <v>51013</v>
      </c>
      <c r="P1176" s="25">
        <v>80878</v>
      </c>
      <c r="Q1176" s="26">
        <v>928261</v>
      </c>
      <c r="R1176" s="26">
        <v>202</v>
      </c>
      <c r="S1176" s="27">
        <v>9204</v>
      </c>
      <c r="T1176" s="28">
        <v>92498</v>
      </c>
      <c r="U1176" s="28">
        <v>3</v>
      </c>
      <c r="V1176" s="12">
        <v>931769</v>
      </c>
      <c r="W1176" s="11">
        <v>8721077</v>
      </c>
      <c r="X1176" s="11">
        <v>477577</v>
      </c>
    </row>
    <row r="1177" spans="1:24" x14ac:dyDescent="0.35">
      <c r="A1177" s="8">
        <v>2020</v>
      </c>
      <c r="B1177" s="9">
        <v>16900</v>
      </c>
      <c r="C1177" s="10" t="s">
        <v>1349</v>
      </c>
      <c r="D1177" s="8" t="s">
        <v>709</v>
      </c>
      <c r="E1177" s="10" t="s">
        <v>710</v>
      </c>
      <c r="F1177" s="8" t="s">
        <v>711</v>
      </c>
      <c r="G1177" s="10" t="s">
        <v>59</v>
      </c>
      <c r="H1177" s="10" t="s">
        <v>712</v>
      </c>
      <c r="I1177" s="10" t="s">
        <v>60</v>
      </c>
      <c r="J1177" s="12">
        <v>9402</v>
      </c>
      <c r="K1177" s="11">
        <v>88222</v>
      </c>
      <c r="L1177" s="11">
        <v>7164</v>
      </c>
      <c r="M1177" s="14">
        <v>9321</v>
      </c>
      <c r="N1177" s="13">
        <v>98433</v>
      </c>
      <c r="O1177" s="13">
        <v>1413</v>
      </c>
      <c r="P1177" s="25">
        <v>9696</v>
      </c>
      <c r="Q1177" s="26">
        <v>120000</v>
      </c>
      <c r="R1177" s="26">
        <v>13</v>
      </c>
      <c r="S1177" s="27" t="s">
        <v>25</v>
      </c>
      <c r="T1177" s="28" t="s">
        <v>25</v>
      </c>
      <c r="U1177" s="28" t="s">
        <v>25</v>
      </c>
      <c r="V1177" s="12">
        <v>28419</v>
      </c>
      <c r="W1177" s="11">
        <v>306655</v>
      </c>
      <c r="X1177" s="11">
        <v>8590</v>
      </c>
    </row>
    <row r="1178" spans="1:24" x14ac:dyDescent="0.35">
      <c r="A1178" s="8">
        <v>2020</v>
      </c>
      <c r="B1178" s="9">
        <v>16930</v>
      </c>
      <c r="C1178" s="10" t="s">
        <v>1350</v>
      </c>
      <c r="D1178" s="8" t="s">
        <v>709</v>
      </c>
      <c r="E1178" s="10" t="s">
        <v>710</v>
      </c>
      <c r="F1178" s="8" t="s">
        <v>711</v>
      </c>
      <c r="G1178" s="10" t="s">
        <v>567</v>
      </c>
      <c r="H1178" s="10" t="s">
        <v>714</v>
      </c>
      <c r="I1178" s="10" t="s">
        <v>566</v>
      </c>
      <c r="J1178" s="12">
        <v>47792</v>
      </c>
      <c r="K1178" s="11">
        <v>420914</v>
      </c>
      <c r="L1178" s="11">
        <v>30994</v>
      </c>
      <c r="M1178" s="14">
        <v>27524</v>
      </c>
      <c r="N1178" s="13">
        <v>253477</v>
      </c>
      <c r="O1178" s="13">
        <v>5681</v>
      </c>
      <c r="P1178" s="25">
        <v>8351</v>
      </c>
      <c r="Q1178" s="26">
        <v>120197</v>
      </c>
      <c r="R1178" s="26">
        <v>5</v>
      </c>
      <c r="S1178" s="27">
        <v>0</v>
      </c>
      <c r="T1178" s="28">
        <v>0</v>
      </c>
      <c r="U1178" s="28">
        <v>0</v>
      </c>
      <c r="V1178" s="12">
        <v>83667</v>
      </c>
      <c r="W1178" s="11">
        <v>794588</v>
      </c>
      <c r="X1178" s="11">
        <v>36680</v>
      </c>
    </row>
    <row r="1179" spans="1:24" x14ac:dyDescent="0.35">
      <c r="A1179" s="8">
        <v>2020</v>
      </c>
      <c r="B1179" s="9">
        <v>16949</v>
      </c>
      <c r="C1179" s="10" t="s">
        <v>1351</v>
      </c>
      <c r="D1179" s="8" t="s">
        <v>709</v>
      </c>
      <c r="E1179" s="10" t="s">
        <v>710</v>
      </c>
      <c r="F1179" s="8" t="s">
        <v>711</v>
      </c>
      <c r="G1179" s="10" t="s">
        <v>567</v>
      </c>
      <c r="H1179" s="10" t="s">
        <v>712</v>
      </c>
      <c r="I1179" s="10" t="s">
        <v>566</v>
      </c>
      <c r="J1179" s="12">
        <v>48845</v>
      </c>
      <c r="K1179" s="11">
        <v>487756</v>
      </c>
      <c r="L1179" s="11">
        <v>36141</v>
      </c>
      <c r="M1179" s="14">
        <v>92170</v>
      </c>
      <c r="N1179" s="13">
        <v>887462</v>
      </c>
      <c r="O1179" s="13">
        <v>22382</v>
      </c>
      <c r="P1179" s="25">
        <v>3247</v>
      </c>
      <c r="Q1179" s="26">
        <v>52962</v>
      </c>
      <c r="R1179" s="26">
        <v>5</v>
      </c>
      <c r="S1179" s="27">
        <v>0</v>
      </c>
      <c r="T1179" s="28">
        <v>0</v>
      </c>
      <c r="U1179" s="28">
        <v>0</v>
      </c>
      <c r="V1179" s="12">
        <v>144262</v>
      </c>
      <c r="W1179" s="11">
        <v>1428180</v>
      </c>
      <c r="X1179" s="11">
        <v>58528</v>
      </c>
    </row>
    <row r="1180" spans="1:24" x14ac:dyDescent="0.35">
      <c r="A1180" s="8">
        <v>2020</v>
      </c>
      <c r="B1180" s="9">
        <v>16971</v>
      </c>
      <c r="C1180" s="10" t="s">
        <v>518</v>
      </c>
      <c r="D1180" s="8" t="s">
        <v>709</v>
      </c>
      <c r="E1180" s="10" t="s">
        <v>710</v>
      </c>
      <c r="F1180" s="8" t="s">
        <v>711</v>
      </c>
      <c r="G1180" s="10" t="s">
        <v>35</v>
      </c>
      <c r="H1180" s="10" t="s">
        <v>712</v>
      </c>
      <c r="I1180" s="10" t="s">
        <v>36</v>
      </c>
      <c r="J1180" s="12">
        <v>18602</v>
      </c>
      <c r="K1180" s="11">
        <v>142955</v>
      </c>
      <c r="L1180" s="11">
        <v>16743</v>
      </c>
      <c r="M1180" s="14">
        <v>1402</v>
      </c>
      <c r="N1180" s="13">
        <v>10811</v>
      </c>
      <c r="O1180" s="13">
        <v>1242</v>
      </c>
      <c r="P1180" s="25">
        <v>26898</v>
      </c>
      <c r="Q1180" s="26">
        <v>276994</v>
      </c>
      <c r="R1180" s="26">
        <v>577</v>
      </c>
      <c r="S1180" s="27" t="s">
        <v>25</v>
      </c>
      <c r="T1180" s="28" t="s">
        <v>25</v>
      </c>
      <c r="U1180" s="28" t="s">
        <v>25</v>
      </c>
      <c r="V1180" s="12">
        <v>46902</v>
      </c>
      <c r="W1180" s="11">
        <v>430760</v>
      </c>
      <c r="X1180" s="11">
        <v>18562</v>
      </c>
    </row>
    <row r="1181" spans="1:24" x14ac:dyDescent="0.35">
      <c r="A1181" s="8">
        <v>2020</v>
      </c>
      <c r="B1181" s="9">
        <v>17011</v>
      </c>
      <c r="C1181" s="10" t="s">
        <v>1352</v>
      </c>
      <c r="D1181" s="8" t="s">
        <v>709</v>
      </c>
      <c r="E1181" s="10" t="s">
        <v>710</v>
      </c>
      <c r="F1181" s="8" t="s">
        <v>711</v>
      </c>
      <c r="G1181" s="10" t="s">
        <v>66</v>
      </c>
      <c r="H1181" s="10" t="s">
        <v>712</v>
      </c>
      <c r="I1181" s="10" t="s">
        <v>36</v>
      </c>
      <c r="J1181" s="12">
        <v>3465</v>
      </c>
      <c r="K1181" s="11">
        <v>32687</v>
      </c>
      <c r="L1181" s="11">
        <v>4268</v>
      </c>
      <c r="M1181" s="14">
        <v>1753.2</v>
      </c>
      <c r="N1181" s="13">
        <v>13630</v>
      </c>
      <c r="O1181" s="13">
        <v>1298</v>
      </c>
      <c r="P1181" s="25">
        <v>16371.2</v>
      </c>
      <c r="Q1181" s="26">
        <v>227140</v>
      </c>
      <c r="R1181" s="26">
        <v>185</v>
      </c>
      <c r="S1181" s="27">
        <v>0</v>
      </c>
      <c r="T1181" s="28">
        <v>0</v>
      </c>
      <c r="U1181" s="28">
        <v>0</v>
      </c>
      <c r="V1181" s="12">
        <v>21589.4</v>
      </c>
      <c r="W1181" s="11">
        <v>273457</v>
      </c>
      <c r="X1181" s="11">
        <v>5751</v>
      </c>
    </row>
    <row r="1182" spans="1:24" x14ac:dyDescent="0.35">
      <c r="A1182" s="8">
        <v>2020</v>
      </c>
      <c r="B1182" s="9">
        <v>17033</v>
      </c>
      <c r="C1182" s="10" t="s">
        <v>1353</v>
      </c>
      <c r="D1182" s="8" t="s">
        <v>709</v>
      </c>
      <c r="E1182" s="10" t="s">
        <v>710</v>
      </c>
      <c r="F1182" s="8" t="s">
        <v>711</v>
      </c>
      <c r="G1182" s="10" t="s">
        <v>27</v>
      </c>
      <c r="H1182" s="10" t="s">
        <v>712</v>
      </c>
      <c r="I1182" s="10" t="s">
        <v>566</v>
      </c>
      <c r="J1182" s="12">
        <v>24317</v>
      </c>
      <c r="K1182" s="11">
        <v>221556</v>
      </c>
      <c r="L1182" s="11">
        <v>15412</v>
      </c>
      <c r="M1182" s="14">
        <v>15765</v>
      </c>
      <c r="N1182" s="13">
        <v>122052</v>
      </c>
      <c r="O1182" s="13">
        <v>3723</v>
      </c>
      <c r="P1182" s="25">
        <v>16918</v>
      </c>
      <c r="Q1182" s="26">
        <v>346483</v>
      </c>
      <c r="R1182" s="26">
        <v>9</v>
      </c>
      <c r="S1182" s="27">
        <v>0</v>
      </c>
      <c r="T1182" s="28">
        <v>0</v>
      </c>
      <c r="U1182" s="28">
        <v>0</v>
      </c>
      <c r="V1182" s="12">
        <v>57000</v>
      </c>
      <c r="W1182" s="11">
        <v>690091</v>
      </c>
      <c r="X1182" s="11">
        <v>19144</v>
      </c>
    </row>
    <row r="1183" spans="1:24" x14ac:dyDescent="0.35">
      <c r="A1183" s="8">
        <v>2020</v>
      </c>
      <c r="B1183" s="9">
        <v>17038</v>
      </c>
      <c r="C1183" s="10" t="s">
        <v>1354</v>
      </c>
      <c r="D1183" s="8" t="s">
        <v>709</v>
      </c>
      <c r="E1183" s="10" t="s">
        <v>710</v>
      </c>
      <c r="F1183" s="8" t="s">
        <v>711</v>
      </c>
      <c r="G1183" s="10" t="s">
        <v>257</v>
      </c>
      <c r="H1183" s="10" t="s">
        <v>714</v>
      </c>
      <c r="I1183" s="10" t="s">
        <v>36</v>
      </c>
      <c r="J1183" s="12">
        <v>29332</v>
      </c>
      <c r="K1183" s="11">
        <v>203748</v>
      </c>
      <c r="L1183" s="11">
        <v>14408</v>
      </c>
      <c r="M1183" s="14">
        <v>5704</v>
      </c>
      <c r="N1183" s="13">
        <v>45513</v>
      </c>
      <c r="O1183" s="13">
        <v>242</v>
      </c>
      <c r="P1183" s="25">
        <v>11150</v>
      </c>
      <c r="Q1183" s="26">
        <v>149543</v>
      </c>
      <c r="R1183" s="26">
        <v>11</v>
      </c>
      <c r="S1183" s="27" t="s">
        <v>25</v>
      </c>
      <c r="T1183" s="28" t="s">
        <v>25</v>
      </c>
      <c r="U1183" s="28" t="s">
        <v>25</v>
      </c>
      <c r="V1183" s="12">
        <v>46186</v>
      </c>
      <c r="W1183" s="11">
        <v>398804</v>
      </c>
      <c r="X1183" s="11">
        <v>14661</v>
      </c>
    </row>
    <row r="1184" spans="1:24" x14ac:dyDescent="0.35">
      <c r="A1184" s="8">
        <v>2020</v>
      </c>
      <c r="B1184" s="9">
        <v>17040</v>
      </c>
      <c r="C1184" s="10" t="s">
        <v>1355</v>
      </c>
      <c r="D1184" s="8" t="s">
        <v>709</v>
      </c>
      <c r="E1184" s="10" t="s">
        <v>710</v>
      </c>
      <c r="F1184" s="8" t="s">
        <v>711</v>
      </c>
      <c r="G1184" s="10" t="s">
        <v>163</v>
      </c>
      <c r="H1184" s="10" t="s">
        <v>714</v>
      </c>
      <c r="I1184" s="10" t="s">
        <v>36</v>
      </c>
      <c r="J1184" s="12">
        <v>21013.3</v>
      </c>
      <c r="K1184" s="11">
        <v>125139</v>
      </c>
      <c r="L1184" s="11">
        <v>9713</v>
      </c>
      <c r="M1184" s="14">
        <v>3504</v>
      </c>
      <c r="N1184" s="13">
        <v>29412</v>
      </c>
      <c r="O1184" s="13">
        <v>158</v>
      </c>
      <c r="P1184" s="25">
        <v>8730</v>
      </c>
      <c r="Q1184" s="26">
        <v>87404</v>
      </c>
      <c r="R1184" s="26">
        <v>21</v>
      </c>
      <c r="S1184" s="27">
        <v>0</v>
      </c>
      <c r="T1184" s="28">
        <v>0</v>
      </c>
      <c r="U1184" s="28">
        <v>0</v>
      </c>
      <c r="V1184" s="12">
        <v>33247.300000000003</v>
      </c>
      <c r="W1184" s="11">
        <v>241955</v>
      </c>
      <c r="X1184" s="11">
        <v>9892</v>
      </c>
    </row>
    <row r="1185" spans="1:24" x14ac:dyDescent="0.35">
      <c r="A1185" s="8">
        <v>2020</v>
      </c>
      <c r="B1185" s="9">
        <v>17044</v>
      </c>
      <c r="C1185" s="10" t="s">
        <v>1356</v>
      </c>
      <c r="D1185" s="8" t="s">
        <v>709</v>
      </c>
      <c r="E1185" s="10" t="s">
        <v>710</v>
      </c>
      <c r="F1185" s="8" t="s">
        <v>711</v>
      </c>
      <c r="G1185" s="10" t="s">
        <v>79</v>
      </c>
      <c r="H1185" s="10" t="s">
        <v>714</v>
      </c>
      <c r="I1185" s="10" t="s">
        <v>45</v>
      </c>
      <c r="J1185" s="12">
        <v>25495</v>
      </c>
      <c r="K1185" s="11">
        <v>242086</v>
      </c>
      <c r="L1185" s="11">
        <v>16365</v>
      </c>
      <c r="M1185" s="14">
        <v>6877</v>
      </c>
      <c r="N1185" s="13">
        <v>82080</v>
      </c>
      <c r="O1185" s="13">
        <v>555</v>
      </c>
      <c r="P1185" s="25">
        <v>9425</v>
      </c>
      <c r="Q1185" s="26">
        <v>149931</v>
      </c>
      <c r="R1185" s="26">
        <v>11</v>
      </c>
      <c r="S1185" s="27" t="s">
        <v>25</v>
      </c>
      <c r="T1185" s="28" t="s">
        <v>25</v>
      </c>
      <c r="U1185" s="28" t="s">
        <v>25</v>
      </c>
      <c r="V1185" s="12">
        <v>41797</v>
      </c>
      <c r="W1185" s="11">
        <v>474097</v>
      </c>
      <c r="X1185" s="11">
        <v>16931</v>
      </c>
    </row>
    <row r="1186" spans="1:24" x14ac:dyDescent="0.35">
      <c r="A1186" s="8">
        <v>2020</v>
      </c>
      <c r="B1186" s="9">
        <v>17047</v>
      </c>
      <c r="C1186" s="10" t="s">
        <v>1357</v>
      </c>
      <c r="D1186" s="8" t="s">
        <v>709</v>
      </c>
      <c r="E1186" s="10" t="s">
        <v>710</v>
      </c>
      <c r="F1186" s="8" t="s">
        <v>711</v>
      </c>
      <c r="G1186" s="10" t="s">
        <v>567</v>
      </c>
      <c r="H1186" s="10" t="s">
        <v>712</v>
      </c>
      <c r="I1186" s="10" t="s">
        <v>566</v>
      </c>
      <c r="J1186" s="12">
        <v>11917</v>
      </c>
      <c r="K1186" s="11">
        <v>115599</v>
      </c>
      <c r="L1186" s="11">
        <v>8932</v>
      </c>
      <c r="M1186" s="14">
        <v>13038</v>
      </c>
      <c r="N1186" s="13">
        <v>126448</v>
      </c>
      <c r="O1186" s="13">
        <v>1732</v>
      </c>
      <c r="P1186" s="25">
        <v>6277</v>
      </c>
      <c r="Q1186" s="26">
        <v>98683</v>
      </c>
      <c r="R1186" s="26">
        <v>6</v>
      </c>
      <c r="S1186" s="27">
        <v>0</v>
      </c>
      <c r="T1186" s="28">
        <v>0</v>
      </c>
      <c r="U1186" s="28">
        <v>0</v>
      </c>
      <c r="V1186" s="12">
        <v>31232</v>
      </c>
      <c r="W1186" s="11">
        <v>340730</v>
      </c>
      <c r="X1186" s="11">
        <v>10670</v>
      </c>
    </row>
    <row r="1187" spans="1:24" x14ac:dyDescent="0.35">
      <c r="A1187" s="8">
        <v>2020</v>
      </c>
      <c r="B1187" s="9">
        <v>17066</v>
      </c>
      <c r="C1187" s="10" t="s">
        <v>519</v>
      </c>
      <c r="D1187" s="8" t="s">
        <v>709</v>
      </c>
      <c r="E1187" s="10" t="s">
        <v>710</v>
      </c>
      <c r="F1187" s="8" t="s">
        <v>711</v>
      </c>
      <c r="G1187" s="10" t="s">
        <v>44</v>
      </c>
      <c r="H1187" s="10" t="s">
        <v>714</v>
      </c>
      <c r="I1187" s="10" t="s">
        <v>45</v>
      </c>
      <c r="J1187" s="12">
        <v>129574.2</v>
      </c>
      <c r="K1187" s="11">
        <v>1140413</v>
      </c>
      <c r="L1187" s="11">
        <v>81151</v>
      </c>
      <c r="M1187" s="14">
        <v>48826.2</v>
      </c>
      <c r="N1187" s="13">
        <v>464008</v>
      </c>
      <c r="O1187" s="13">
        <v>15066</v>
      </c>
      <c r="P1187" s="25">
        <v>52121.3</v>
      </c>
      <c r="Q1187" s="26">
        <v>710749</v>
      </c>
      <c r="R1187" s="26">
        <v>93</v>
      </c>
      <c r="S1187" s="27">
        <v>0</v>
      </c>
      <c r="T1187" s="28">
        <v>0</v>
      </c>
      <c r="U1187" s="28">
        <v>0</v>
      </c>
      <c r="V1187" s="12">
        <v>230521.7</v>
      </c>
      <c r="W1187" s="11">
        <v>2315170</v>
      </c>
      <c r="X1187" s="11">
        <v>96310</v>
      </c>
    </row>
    <row r="1188" spans="1:24" x14ac:dyDescent="0.35">
      <c r="A1188" s="8">
        <v>2020</v>
      </c>
      <c r="B1188" s="9">
        <v>17127</v>
      </c>
      <c r="C1188" s="10" t="s">
        <v>1358</v>
      </c>
      <c r="D1188" s="8" t="s">
        <v>709</v>
      </c>
      <c r="E1188" s="10" t="s">
        <v>710</v>
      </c>
      <c r="F1188" s="8" t="s">
        <v>711</v>
      </c>
      <c r="G1188" s="10" t="s">
        <v>139</v>
      </c>
      <c r="H1188" s="10" t="s">
        <v>712</v>
      </c>
      <c r="I1188" s="10" t="s">
        <v>95</v>
      </c>
      <c r="J1188" s="12">
        <v>16834</v>
      </c>
      <c r="K1188" s="11">
        <v>138557</v>
      </c>
      <c r="L1188" s="11">
        <v>14679</v>
      </c>
      <c r="M1188" s="14">
        <v>5025</v>
      </c>
      <c r="N1188" s="13">
        <v>41995</v>
      </c>
      <c r="O1188" s="13">
        <v>1539</v>
      </c>
      <c r="P1188" s="25">
        <v>10429</v>
      </c>
      <c r="Q1188" s="26">
        <v>97168</v>
      </c>
      <c r="R1188" s="26">
        <v>123</v>
      </c>
      <c r="S1188" s="27" t="s">
        <v>25</v>
      </c>
      <c r="T1188" s="28" t="s">
        <v>25</v>
      </c>
      <c r="U1188" s="28" t="s">
        <v>25</v>
      </c>
      <c r="V1188" s="12">
        <v>32288</v>
      </c>
      <c r="W1188" s="11">
        <v>277720</v>
      </c>
      <c r="X1188" s="11">
        <v>16341</v>
      </c>
    </row>
    <row r="1189" spans="1:24" x14ac:dyDescent="0.35">
      <c r="A1189" s="8">
        <v>2020</v>
      </c>
      <c r="B1189" s="9">
        <v>17166</v>
      </c>
      <c r="C1189" s="10" t="s">
        <v>520</v>
      </c>
      <c r="D1189" s="8" t="s">
        <v>709</v>
      </c>
      <c r="E1189" s="10" t="s">
        <v>710</v>
      </c>
      <c r="F1189" s="8" t="s">
        <v>711</v>
      </c>
      <c r="G1189" s="10" t="s">
        <v>91</v>
      </c>
      <c r="H1189" s="10" t="s">
        <v>722</v>
      </c>
      <c r="I1189" s="10" t="s">
        <v>394</v>
      </c>
      <c r="J1189" s="12">
        <v>271985</v>
      </c>
      <c r="K1189" s="11">
        <v>2672134</v>
      </c>
      <c r="L1189" s="11">
        <v>309987</v>
      </c>
      <c r="M1189" s="14">
        <v>236914</v>
      </c>
      <c r="N1189" s="13">
        <v>2992018</v>
      </c>
      <c r="O1189" s="13">
        <v>48576</v>
      </c>
      <c r="P1189" s="25">
        <v>169019</v>
      </c>
      <c r="Q1189" s="26">
        <v>3544472</v>
      </c>
      <c r="R1189" s="26">
        <v>106</v>
      </c>
      <c r="S1189" s="27">
        <v>0</v>
      </c>
      <c r="T1189" s="28">
        <v>0</v>
      </c>
      <c r="U1189" s="28">
        <v>0</v>
      </c>
      <c r="V1189" s="12">
        <v>677918</v>
      </c>
      <c r="W1189" s="11">
        <v>9208624</v>
      </c>
      <c r="X1189" s="11">
        <v>358669</v>
      </c>
    </row>
    <row r="1190" spans="1:24" x14ac:dyDescent="0.35">
      <c r="A1190" s="8">
        <v>2020</v>
      </c>
      <c r="B1190" s="9">
        <v>17166</v>
      </c>
      <c r="C1190" s="10" t="s">
        <v>520</v>
      </c>
      <c r="D1190" s="8" t="s">
        <v>751</v>
      </c>
      <c r="E1190" s="10" t="s">
        <v>752</v>
      </c>
      <c r="F1190" s="8" t="s">
        <v>711</v>
      </c>
      <c r="G1190" s="10" t="s">
        <v>91</v>
      </c>
      <c r="H1190" s="10" t="s">
        <v>722</v>
      </c>
      <c r="I1190" s="10" t="s">
        <v>394</v>
      </c>
      <c r="J1190" s="12">
        <v>0</v>
      </c>
      <c r="K1190" s="11">
        <v>0</v>
      </c>
      <c r="L1190" s="11">
        <v>0</v>
      </c>
      <c r="M1190" s="14">
        <v>1583</v>
      </c>
      <c r="N1190" s="13">
        <v>95877</v>
      </c>
      <c r="O1190" s="13">
        <v>15</v>
      </c>
      <c r="P1190" s="25">
        <v>2000</v>
      </c>
      <c r="Q1190" s="26">
        <v>1680802</v>
      </c>
      <c r="R1190" s="26">
        <v>5</v>
      </c>
      <c r="S1190" s="27">
        <v>0</v>
      </c>
      <c r="T1190" s="28">
        <v>0</v>
      </c>
      <c r="U1190" s="28">
        <v>0</v>
      </c>
      <c r="V1190" s="12">
        <v>3583</v>
      </c>
      <c r="W1190" s="11">
        <v>1776679</v>
      </c>
      <c r="X1190" s="11">
        <v>20</v>
      </c>
    </row>
    <row r="1191" spans="1:24" x14ac:dyDescent="0.35">
      <c r="A1191" s="8">
        <v>2020</v>
      </c>
      <c r="B1191" s="9">
        <v>17177</v>
      </c>
      <c r="C1191" s="10" t="s">
        <v>1359</v>
      </c>
      <c r="D1191" s="8" t="s">
        <v>709</v>
      </c>
      <c r="E1191" s="10" t="s">
        <v>710</v>
      </c>
      <c r="F1191" s="8" t="s">
        <v>711</v>
      </c>
      <c r="G1191" s="10" t="s">
        <v>53</v>
      </c>
      <c r="H1191" s="10" t="s">
        <v>712</v>
      </c>
      <c r="I1191" s="10" t="s">
        <v>1274</v>
      </c>
      <c r="J1191" s="12">
        <v>10055</v>
      </c>
      <c r="K1191" s="11">
        <v>123327</v>
      </c>
      <c r="L1191" s="11">
        <v>7080</v>
      </c>
      <c r="M1191" s="14">
        <v>11155</v>
      </c>
      <c r="N1191" s="13">
        <v>128217</v>
      </c>
      <c r="O1191" s="13">
        <v>1578</v>
      </c>
      <c r="P1191" s="25">
        <v>6070</v>
      </c>
      <c r="Q1191" s="26">
        <v>101284</v>
      </c>
      <c r="R1191" s="26">
        <v>18</v>
      </c>
      <c r="S1191" s="27">
        <v>0</v>
      </c>
      <c r="T1191" s="28">
        <v>0</v>
      </c>
      <c r="U1191" s="28">
        <v>0</v>
      </c>
      <c r="V1191" s="12">
        <v>27280</v>
      </c>
      <c r="W1191" s="11">
        <v>352828</v>
      </c>
      <c r="X1191" s="11">
        <v>8676</v>
      </c>
    </row>
    <row r="1192" spans="1:24" x14ac:dyDescent="0.35">
      <c r="A1192" s="8">
        <v>2020</v>
      </c>
      <c r="B1192" s="9">
        <v>17184</v>
      </c>
      <c r="C1192" s="10" t="s">
        <v>1360</v>
      </c>
      <c r="D1192" s="8" t="s">
        <v>709</v>
      </c>
      <c r="E1192" s="10" t="s">
        <v>710</v>
      </c>
      <c r="F1192" s="8" t="s">
        <v>711</v>
      </c>
      <c r="G1192" s="10" t="s">
        <v>51</v>
      </c>
      <c r="H1192" s="10" t="s">
        <v>712</v>
      </c>
      <c r="I1192" s="10" t="s">
        <v>54</v>
      </c>
      <c r="J1192" s="12">
        <v>7781</v>
      </c>
      <c r="K1192" s="11">
        <v>73169</v>
      </c>
      <c r="L1192" s="11">
        <v>7193</v>
      </c>
      <c r="M1192" s="14">
        <v>2245</v>
      </c>
      <c r="N1192" s="13">
        <v>19166</v>
      </c>
      <c r="O1192" s="13">
        <v>868</v>
      </c>
      <c r="P1192" s="25">
        <v>12307</v>
      </c>
      <c r="Q1192" s="26">
        <v>173057</v>
      </c>
      <c r="R1192" s="26">
        <v>222</v>
      </c>
      <c r="S1192" s="27" t="s">
        <v>25</v>
      </c>
      <c r="T1192" s="28" t="s">
        <v>25</v>
      </c>
      <c r="U1192" s="28" t="s">
        <v>25</v>
      </c>
      <c r="V1192" s="12">
        <v>22333</v>
      </c>
      <c r="W1192" s="11">
        <v>265392</v>
      </c>
      <c r="X1192" s="11">
        <v>8283</v>
      </c>
    </row>
    <row r="1193" spans="1:24" x14ac:dyDescent="0.35">
      <c r="A1193" s="8">
        <v>2020</v>
      </c>
      <c r="B1193" s="9">
        <v>17252</v>
      </c>
      <c r="C1193" s="10" t="s">
        <v>522</v>
      </c>
      <c r="D1193" s="8" t="s">
        <v>709</v>
      </c>
      <c r="E1193" s="10" t="s">
        <v>710</v>
      </c>
      <c r="F1193" s="8" t="s">
        <v>711</v>
      </c>
      <c r="G1193" s="10" t="s">
        <v>27</v>
      </c>
      <c r="H1193" s="10" t="s">
        <v>714</v>
      </c>
      <c r="I1193" s="10" t="s">
        <v>30</v>
      </c>
      <c r="J1193" s="12">
        <v>517.20000000000005</v>
      </c>
      <c r="K1193" s="11">
        <v>4607</v>
      </c>
      <c r="L1193" s="11">
        <v>325</v>
      </c>
      <c r="M1193" s="14">
        <v>67.099999999999994</v>
      </c>
      <c r="N1193" s="13">
        <v>587</v>
      </c>
      <c r="O1193" s="13">
        <v>13</v>
      </c>
      <c r="P1193" s="25">
        <v>0</v>
      </c>
      <c r="Q1193" s="26">
        <v>0</v>
      </c>
      <c r="R1193" s="26">
        <v>0</v>
      </c>
      <c r="S1193" s="27">
        <v>0</v>
      </c>
      <c r="T1193" s="28">
        <v>0</v>
      </c>
      <c r="U1193" s="28">
        <v>0</v>
      </c>
      <c r="V1193" s="12">
        <v>584.29999999999995</v>
      </c>
      <c r="W1193" s="11">
        <v>5194</v>
      </c>
      <c r="X1193" s="11">
        <v>338</v>
      </c>
    </row>
    <row r="1194" spans="1:24" x14ac:dyDescent="0.35">
      <c r="A1194" s="8">
        <v>2020</v>
      </c>
      <c r="B1194" s="9">
        <v>17252</v>
      </c>
      <c r="C1194" s="10" t="s">
        <v>522</v>
      </c>
      <c r="D1194" s="8" t="s">
        <v>709</v>
      </c>
      <c r="E1194" s="10" t="s">
        <v>710</v>
      </c>
      <c r="F1194" s="8" t="s">
        <v>711</v>
      </c>
      <c r="G1194" s="10" t="s">
        <v>152</v>
      </c>
      <c r="H1194" s="10" t="s">
        <v>714</v>
      </c>
      <c r="I1194" s="10" t="s">
        <v>36</v>
      </c>
      <c r="J1194" s="12">
        <v>112136.7</v>
      </c>
      <c r="K1194" s="11">
        <v>980747</v>
      </c>
      <c r="L1194" s="11">
        <v>67967</v>
      </c>
      <c r="M1194" s="14">
        <v>33742.199999999997</v>
      </c>
      <c r="N1194" s="13">
        <v>308122</v>
      </c>
      <c r="O1194" s="13">
        <v>7664</v>
      </c>
      <c r="P1194" s="25">
        <v>5906.8</v>
      </c>
      <c r="Q1194" s="26">
        <v>66085</v>
      </c>
      <c r="R1194" s="26">
        <v>14</v>
      </c>
      <c r="S1194" s="27">
        <v>0</v>
      </c>
      <c r="T1194" s="28">
        <v>0</v>
      </c>
      <c r="U1194" s="28">
        <v>0</v>
      </c>
      <c r="V1194" s="12">
        <v>151785.70000000001</v>
      </c>
      <c r="W1194" s="11">
        <v>1354954</v>
      </c>
      <c r="X1194" s="11">
        <v>75645</v>
      </c>
    </row>
    <row r="1195" spans="1:24" x14ac:dyDescent="0.35">
      <c r="A1195" s="8">
        <v>2020</v>
      </c>
      <c r="B1195" s="9">
        <v>17260</v>
      </c>
      <c r="C1195" s="10" t="s">
        <v>1361</v>
      </c>
      <c r="D1195" s="8" t="s">
        <v>709</v>
      </c>
      <c r="E1195" s="10" t="s">
        <v>710</v>
      </c>
      <c r="F1195" s="8" t="s">
        <v>711</v>
      </c>
      <c r="G1195" s="10" t="s">
        <v>40</v>
      </c>
      <c r="H1195" s="10" t="s">
        <v>714</v>
      </c>
      <c r="I1195" s="10" t="s">
        <v>54</v>
      </c>
      <c r="J1195" s="12">
        <v>23686.5</v>
      </c>
      <c r="K1195" s="11">
        <v>259776</v>
      </c>
      <c r="L1195" s="11">
        <v>9225</v>
      </c>
      <c r="M1195" s="14">
        <v>27753.1</v>
      </c>
      <c r="N1195" s="13">
        <v>388243</v>
      </c>
      <c r="O1195" s="13">
        <v>867</v>
      </c>
      <c r="P1195" s="25">
        <v>596.70000000000005</v>
      </c>
      <c r="Q1195" s="26">
        <v>7322</v>
      </c>
      <c r="R1195" s="26">
        <v>63</v>
      </c>
      <c r="S1195" s="27" t="s">
        <v>25</v>
      </c>
      <c r="T1195" s="28" t="s">
        <v>25</v>
      </c>
      <c r="U1195" s="28" t="s">
        <v>25</v>
      </c>
      <c r="V1195" s="12">
        <v>52036.3</v>
      </c>
      <c r="W1195" s="11">
        <v>655341</v>
      </c>
      <c r="X1195" s="11">
        <v>10155</v>
      </c>
    </row>
    <row r="1196" spans="1:24" x14ac:dyDescent="0.35">
      <c r="A1196" s="8">
        <v>2020</v>
      </c>
      <c r="B1196" s="9">
        <v>17261</v>
      </c>
      <c r="C1196" s="10" t="s">
        <v>1362</v>
      </c>
      <c r="D1196" s="8" t="s">
        <v>709</v>
      </c>
      <c r="E1196" s="10" t="s">
        <v>710</v>
      </c>
      <c r="F1196" s="8" t="s">
        <v>711</v>
      </c>
      <c r="G1196" s="10" t="s">
        <v>355</v>
      </c>
      <c r="H1196" s="10" t="s">
        <v>714</v>
      </c>
      <c r="I1196" s="10" t="s">
        <v>54</v>
      </c>
      <c r="J1196" s="12">
        <v>5492</v>
      </c>
      <c r="K1196" s="11">
        <v>47383</v>
      </c>
      <c r="L1196" s="11">
        <v>3164</v>
      </c>
      <c r="M1196" s="14">
        <v>2754</v>
      </c>
      <c r="N1196" s="13">
        <v>18430</v>
      </c>
      <c r="O1196" s="13">
        <v>556</v>
      </c>
      <c r="P1196" s="25">
        <v>19814</v>
      </c>
      <c r="Q1196" s="26">
        <v>272339</v>
      </c>
      <c r="R1196" s="26">
        <v>299</v>
      </c>
      <c r="S1196" s="27">
        <v>0</v>
      </c>
      <c r="T1196" s="28">
        <v>0</v>
      </c>
      <c r="U1196" s="28">
        <v>0</v>
      </c>
      <c r="V1196" s="12">
        <v>28060</v>
      </c>
      <c r="W1196" s="11">
        <v>338152</v>
      </c>
      <c r="X1196" s="11">
        <v>4019</v>
      </c>
    </row>
    <row r="1197" spans="1:24" x14ac:dyDescent="0.35">
      <c r="A1197" s="8">
        <v>2020</v>
      </c>
      <c r="B1197" s="9">
        <v>17267</v>
      </c>
      <c r="C1197" s="10" t="s">
        <v>523</v>
      </c>
      <c r="D1197" s="8" t="s">
        <v>709</v>
      </c>
      <c r="E1197" s="10" t="s">
        <v>710</v>
      </c>
      <c r="F1197" s="8" t="s">
        <v>711</v>
      </c>
      <c r="G1197" s="10" t="s">
        <v>35</v>
      </c>
      <c r="H1197" s="10" t="s">
        <v>714</v>
      </c>
      <c r="I1197" s="10" t="s">
        <v>54</v>
      </c>
      <c r="J1197" s="12">
        <v>9723.9</v>
      </c>
      <c r="K1197" s="11">
        <v>84950</v>
      </c>
      <c r="L1197" s="11">
        <v>3365</v>
      </c>
      <c r="M1197" s="14">
        <v>990</v>
      </c>
      <c r="N1197" s="13">
        <v>7628</v>
      </c>
      <c r="O1197" s="13">
        <v>396</v>
      </c>
      <c r="P1197" s="25">
        <v>3917.2</v>
      </c>
      <c r="Q1197" s="26">
        <v>42913</v>
      </c>
      <c r="R1197" s="26">
        <v>107</v>
      </c>
      <c r="S1197" s="27" t="s">
        <v>25</v>
      </c>
      <c r="T1197" s="28" t="s">
        <v>25</v>
      </c>
      <c r="U1197" s="28" t="s">
        <v>25</v>
      </c>
      <c r="V1197" s="12">
        <v>14631.1</v>
      </c>
      <c r="W1197" s="11">
        <v>135491</v>
      </c>
      <c r="X1197" s="11">
        <v>3868</v>
      </c>
    </row>
    <row r="1198" spans="1:24" x14ac:dyDescent="0.35">
      <c r="A1198" s="8">
        <v>2020</v>
      </c>
      <c r="B1198" s="9">
        <v>17267</v>
      </c>
      <c r="C1198" s="10" t="s">
        <v>523</v>
      </c>
      <c r="D1198" s="8" t="s">
        <v>709</v>
      </c>
      <c r="E1198" s="10" t="s">
        <v>710</v>
      </c>
      <c r="F1198" s="8" t="s">
        <v>711</v>
      </c>
      <c r="G1198" s="10" t="s">
        <v>98</v>
      </c>
      <c r="H1198" s="10" t="s">
        <v>714</v>
      </c>
      <c r="I1198" s="10" t="s">
        <v>54</v>
      </c>
      <c r="J1198" s="12">
        <v>37190.9</v>
      </c>
      <c r="K1198" s="11">
        <v>323023</v>
      </c>
      <c r="L1198" s="11">
        <v>20097</v>
      </c>
      <c r="M1198" s="14">
        <v>5835.5</v>
      </c>
      <c r="N1198" s="13">
        <v>42371</v>
      </c>
      <c r="O1198" s="13">
        <v>2136</v>
      </c>
      <c r="P1198" s="25">
        <v>28750.7</v>
      </c>
      <c r="Q1198" s="26">
        <v>354515</v>
      </c>
      <c r="R1198" s="26">
        <v>492</v>
      </c>
      <c r="S1198" s="27" t="s">
        <v>25</v>
      </c>
      <c r="T1198" s="28" t="s">
        <v>25</v>
      </c>
      <c r="U1198" s="28" t="s">
        <v>25</v>
      </c>
      <c r="V1198" s="12">
        <v>71777.100000000006</v>
      </c>
      <c r="W1198" s="11">
        <v>719909</v>
      </c>
      <c r="X1198" s="11">
        <v>22725</v>
      </c>
    </row>
    <row r="1199" spans="1:24" x14ac:dyDescent="0.35">
      <c r="A1199" s="8">
        <v>2020</v>
      </c>
      <c r="B1199" s="9">
        <v>17324</v>
      </c>
      <c r="C1199" s="10" t="s">
        <v>1363</v>
      </c>
      <c r="D1199" s="8" t="s">
        <v>709</v>
      </c>
      <c r="E1199" s="10" t="s">
        <v>710</v>
      </c>
      <c r="F1199" s="8" t="s">
        <v>711</v>
      </c>
      <c r="G1199" s="10" t="s">
        <v>66</v>
      </c>
      <c r="H1199" s="10" t="s">
        <v>712</v>
      </c>
      <c r="I1199" s="10" t="s">
        <v>36</v>
      </c>
      <c r="J1199" s="12">
        <v>2077.1999999999998</v>
      </c>
      <c r="K1199" s="11">
        <v>18187</v>
      </c>
      <c r="L1199" s="11">
        <v>2195</v>
      </c>
      <c r="M1199" s="14">
        <v>2146.1</v>
      </c>
      <c r="N1199" s="13">
        <v>20374</v>
      </c>
      <c r="O1199" s="13">
        <v>373</v>
      </c>
      <c r="P1199" s="25">
        <v>0</v>
      </c>
      <c r="Q1199" s="26">
        <v>0</v>
      </c>
      <c r="R1199" s="26">
        <v>0</v>
      </c>
      <c r="S1199" s="27">
        <v>0</v>
      </c>
      <c r="T1199" s="28">
        <v>0</v>
      </c>
      <c r="U1199" s="28">
        <v>0</v>
      </c>
      <c r="V1199" s="12">
        <v>4223.3</v>
      </c>
      <c r="W1199" s="11">
        <v>38561</v>
      </c>
      <c r="X1199" s="11">
        <v>2568</v>
      </c>
    </row>
    <row r="1200" spans="1:24" x14ac:dyDescent="0.35">
      <c r="A1200" s="8">
        <v>2020</v>
      </c>
      <c r="B1200" s="9">
        <v>17452</v>
      </c>
      <c r="C1200" s="10" t="s">
        <v>1364</v>
      </c>
      <c r="D1200" s="8" t="s">
        <v>709</v>
      </c>
      <c r="E1200" s="10" t="s">
        <v>710</v>
      </c>
      <c r="F1200" s="8" t="s">
        <v>711</v>
      </c>
      <c r="G1200" s="10" t="s">
        <v>567</v>
      </c>
      <c r="H1200" s="10" t="s">
        <v>712</v>
      </c>
      <c r="I1200" s="10" t="s">
        <v>566</v>
      </c>
      <c r="J1200" s="12">
        <v>2650</v>
      </c>
      <c r="K1200" s="11">
        <v>24062</v>
      </c>
      <c r="L1200" s="11">
        <v>2231</v>
      </c>
      <c r="M1200" s="14">
        <v>5000</v>
      </c>
      <c r="N1200" s="13">
        <v>44418</v>
      </c>
      <c r="O1200" s="13">
        <v>608</v>
      </c>
      <c r="P1200" s="25">
        <v>2496</v>
      </c>
      <c r="Q1200" s="26">
        <v>47396</v>
      </c>
      <c r="R1200" s="26">
        <v>3</v>
      </c>
      <c r="S1200" s="27">
        <v>0</v>
      </c>
      <c r="T1200" s="28">
        <v>0</v>
      </c>
      <c r="U1200" s="28">
        <v>0</v>
      </c>
      <c r="V1200" s="12">
        <v>10146</v>
      </c>
      <c r="W1200" s="11">
        <v>115876</v>
      </c>
      <c r="X1200" s="11">
        <v>2842</v>
      </c>
    </row>
    <row r="1201" spans="1:24" x14ac:dyDescent="0.35">
      <c r="A1201" s="8">
        <v>2020</v>
      </c>
      <c r="B1201" s="9">
        <v>17470</v>
      </c>
      <c r="C1201" s="10" t="s">
        <v>524</v>
      </c>
      <c r="D1201" s="8" t="s">
        <v>709</v>
      </c>
      <c r="E1201" s="10" t="s">
        <v>710</v>
      </c>
      <c r="F1201" s="8" t="s">
        <v>711</v>
      </c>
      <c r="G1201" s="10" t="s">
        <v>74</v>
      </c>
      <c r="H1201" s="10" t="s">
        <v>773</v>
      </c>
      <c r="I1201" s="10" t="s">
        <v>75</v>
      </c>
      <c r="J1201" s="12">
        <v>379219</v>
      </c>
      <c r="K1201" s="11">
        <v>3724602</v>
      </c>
      <c r="L1201" s="11">
        <v>327512</v>
      </c>
      <c r="M1201" s="14">
        <v>199619</v>
      </c>
      <c r="N1201" s="13">
        <v>2249726</v>
      </c>
      <c r="O1201" s="13">
        <v>33520</v>
      </c>
      <c r="P1201" s="25">
        <v>32972</v>
      </c>
      <c r="Q1201" s="26">
        <v>472618</v>
      </c>
      <c r="R1201" s="26">
        <v>82</v>
      </c>
      <c r="S1201" s="27" t="s">
        <v>25</v>
      </c>
      <c r="T1201" s="28" t="s">
        <v>25</v>
      </c>
      <c r="U1201" s="28" t="s">
        <v>25</v>
      </c>
      <c r="V1201" s="12">
        <v>611810</v>
      </c>
      <c r="W1201" s="11">
        <v>6446946</v>
      </c>
      <c r="X1201" s="11">
        <v>361114</v>
      </c>
    </row>
    <row r="1202" spans="1:24" x14ac:dyDescent="0.35">
      <c r="A1202" s="8">
        <v>2020</v>
      </c>
      <c r="B1202" s="9">
        <v>17512</v>
      </c>
      <c r="C1202" s="10" t="s">
        <v>1365</v>
      </c>
      <c r="D1202" s="8" t="s">
        <v>709</v>
      </c>
      <c r="E1202" s="10" t="s">
        <v>710</v>
      </c>
      <c r="F1202" s="8" t="s">
        <v>711</v>
      </c>
      <c r="G1202" s="10" t="s">
        <v>122</v>
      </c>
      <c r="H1202" s="10" t="s">
        <v>712</v>
      </c>
      <c r="I1202" s="10" t="s">
        <v>123</v>
      </c>
      <c r="J1202" s="12">
        <v>3558.6</v>
      </c>
      <c r="K1202" s="11">
        <v>60645</v>
      </c>
      <c r="L1202" s="11">
        <v>4688</v>
      </c>
      <c r="M1202" s="14">
        <v>1886</v>
      </c>
      <c r="N1202" s="13">
        <v>32856</v>
      </c>
      <c r="O1202" s="13">
        <v>459</v>
      </c>
      <c r="P1202" s="25">
        <v>20188.3</v>
      </c>
      <c r="Q1202" s="26">
        <v>449584</v>
      </c>
      <c r="R1202" s="26">
        <v>16</v>
      </c>
      <c r="S1202" s="27" t="s">
        <v>25</v>
      </c>
      <c r="T1202" s="28" t="s">
        <v>25</v>
      </c>
      <c r="U1202" s="28" t="s">
        <v>25</v>
      </c>
      <c r="V1202" s="12">
        <v>25632.9</v>
      </c>
      <c r="W1202" s="11">
        <v>543085</v>
      </c>
      <c r="X1202" s="11">
        <v>5163</v>
      </c>
    </row>
    <row r="1203" spans="1:24" x14ac:dyDescent="0.35">
      <c r="A1203" s="8">
        <v>2020</v>
      </c>
      <c r="B1203" s="9">
        <v>17534</v>
      </c>
      <c r="C1203" s="10" t="s">
        <v>1366</v>
      </c>
      <c r="D1203" s="8" t="s">
        <v>709</v>
      </c>
      <c r="E1203" s="10" t="s">
        <v>710</v>
      </c>
      <c r="F1203" s="8" t="s">
        <v>711</v>
      </c>
      <c r="G1203" s="10" t="s">
        <v>27</v>
      </c>
      <c r="H1203" s="10" t="s">
        <v>714</v>
      </c>
      <c r="I1203" s="10" t="s">
        <v>28</v>
      </c>
      <c r="J1203" s="12">
        <v>29359</v>
      </c>
      <c r="K1203" s="11">
        <v>217866</v>
      </c>
      <c r="L1203" s="11">
        <v>16098</v>
      </c>
      <c r="M1203" s="14">
        <v>2910</v>
      </c>
      <c r="N1203" s="13">
        <v>23419</v>
      </c>
      <c r="O1203" s="13">
        <v>750</v>
      </c>
      <c r="P1203" s="25">
        <v>11264</v>
      </c>
      <c r="Q1203" s="26">
        <v>126606</v>
      </c>
      <c r="R1203" s="26">
        <v>5</v>
      </c>
      <c r="S1203" s="27" t="s">
        <v>25</v>
      </c>
      <c r="T1203" s="28" t="s">
        <v>25</v>
      </c>
      <c r="U1203" s="28" t="s">
        <v>25</v>
      </c>
      <c r="V1203" s="12">
        <v>43533</v>
      </c>
      <c r="W1203" s="11">
        <v>367891</v>
      </c>
      <c r="X1203" s="11">
        <v>16853</v>
      </c>
    </row>
    <row r="1204" spans="1:24" x14ac:dyDescent="0.35">
      <c r="A1204" s="8">
        <v>2020</v>
      </c>
      <c r="B1204" s="9">
        <v>17539</v>
      </c>
      <c r="C1204" s="10" t="s">
        <v>526</v>
      </c>
      <c r="D1204" s="8" t="s">
        <v>709</v>
      </c>
      <c r="E1204" s="10" t="s">
        <v>710</v>
      </c>
      <c r="F1204" s="8" t="s">
        <v>711</v>
      </c>
      <c r="G1204" s="10" t="s">
        <v>24</v>
      </c>
      <c r="H1204" s="10" t="s">
        <v>722</v>
      </c>
      <c r="I1204" s="10" t="s">
        <v>527</v>
      </c>
      <c r="J1204" s="12">
        <v>1126473</v>
      </c>
      <c r="K1204" s="11">
        <v>8372815</v>
      </c>
      <c r="L1204" s="11">
        <v>653376</v>
      </c>
      <c r="M1204" s="14">
        <v>801652.7</v>
      </c>
      <c r="N1204" s="13">
        <v>7614583</v>
      </c>
      <c r="O1204" s="13">
        <v>104345</v>
      </c>
      <c r="P1204" s="25">
        <v>341649</v>
      </c>
      <c r="Q1204" s="26">
        <v>5273958</v>
      </c>
      <c r="R1204" s="26">
        <v>774</v>
      </c>
      <c r="S1204" s="27">
        <v>0</v>
      </c>
      <c r="T1204" s="28">
        <v>0</v>
      </c>
      <c r="U1204" s="28">
        <v>0</v>
      </c>
      <c r="V1204" s="12">
        <v>2269774.7000000002</v>
      </c>
      <c r="W1204" s="11">
        <v>21261356</v>
      </c>
      <c r="X1204" s="11">
        <v>758495</v>
      </c>
    </row>
    <row r="1205" spans="1:24" x14ac:dyDescent="0.35">
      <c r="A1205" s="8">
        <v>2020</v>
      </c>
      <c r="B1205" s="9">
        <v>17540</v>
      </c>
      <c r="C1205" s="10" t="s">
        <v>1367</v>
      </c>
      <c r="D1205" s="8" t="s">
        <v>709</v>
      </c>
      <c r="E1205" s="10" t="s">
        <v>710</v>
      </c>
      <c r="F1205" s="8" t="s">
        <v>711</v>
      </c>
      <c r="G1205" s="10" t="s">
        <v>51</v>
      </c>
      <c r="H1205" s="10" t="s">
        <v>714</v>
      </c>
      <c r="I1205" s="10" t="s">
        <v>36</v>
      </c>
      <c r="J1205" s="12">
        <v>12444</v>
      </c>
      <c r="K1205" s="11">
        <v>104278</v>
      </c>
      <c r="L1205" s="11">
        <v>9067</v>
      </c>
      <c r="M1205" s="14">
        <v>3629</v>
      </c>
      <c r="N1205" s="13">
        <v>28982</v>
      </c>
      <c r="O1205" s="13">
        <v>1225</v>
      </c>
      <c r="P1205" s="25">
        <v>7140</v>
      </c>
      <c r="Q1205" s="26">
        <v>114043</v>
      </c>
      <c r="R1205" s="26">
        <v>14</v>
      </c>
      <c r="S1205" s="27" t="s">
        <v>25</v>
      </c>
      <c r="T1205" s="28" t="s">
        <v>25</v>
      </c>
      <c r="U1205" s="28" t="s">
        <v>25</v>
      </c>
      <c r="V1205" s="12">
        <v>23213</v>
      </c>
      <c r="W1205" s="11">
        <v>247303</v>
      </c>
      <c r="X1205" s="11">
        <v>10306</v>
      </c>
    </row>
    <row r="1206" spans="1:24" x14ac:dyDescent="0.35">
      <c r="A1206" s="8">
        <v>2020</v>
      </c>
      <c r="B1206" s="9">
        <v>17543</v>
      </c>
      <c r="C1206" s="10" t="s">
        <v>528</v>
      </c>
      <c r="D1206" s="8" t="s">
        <v>709</v>
      </c>
      <c r="E1206" s="10" t="s">
        <v>710</v>
      </c>
      <c r="F1206" s="8" t="s">
        <v>711</v>
      </c>
      <c r="G1206" s="10" t="s">
        <v>24</v>
      </c>
      <c r="H1206" s="10" t="s">
        <v>15</v>
      </c>
      <c r="I1206" s="10" t="s">
        <v>24</v>
      </c>
      <c r="J1206" s="12">
        <v>210264.1</v>
      </c>
      <c r="K1206" s="11">
        <v>1838460</v>
      </c>
      <c r="L1206" s="11">
        <v>160917</v>
      </c>
      <c r="M1206" s="14">
        <v>173002.4</v>
      </c>
      <c r="N1206" s="13">
        <v>1826244</v>
      </c>
      <c r="O1206" s="13">
        <v>30840</v>
      </c>
      <c r="P1206" s="25">
        <v>197259.5</v>
      </c>
      <c r="Q1206" s="26">
        <v>4004654</v>
      </c>
      <c r="R1206" s="26">
        <v>28</v>
      </c>
      <c r="S1206" s="27" t="s">
        <v>25</v>
      </c>
      <c r="T1206" s="28" t="s">
        <v>25</v>
      </c>
      <c r="U1206" s="28" t="s">
        <v>25</v>
      </c>
      <c r="V1206" s="12">
        <v>580526</v>
      </c>
      <c r="W1206" s="11">
        <v>7669358</v>
      </c>
      <c r="X1206" s="11">
        <v>191785</v>
      </c>
    </row>
    <row r="1207" spans="1:24" x14ac:dyDescent="0.35">
      <c r="A1207" s="8">
        <v>2020</v>
      </c>
      <c r="B1207" s="9">
        <v>17549</v>
      </c>
      <c r="C1207" s="10" t="s">
        <v>1368</v>
      </c>
      <c r="D1207" s="8" t="s">
        <v>717</v>
      </c>
      <c r="E1207" s="10" t="s">
        <v>718</v>
      </c>
      <c r="F1207" s="8" t="s">
        <v>711</v>
      </c>
      <c r="G1207" s="10" t="s">
        <v>139</v>
      </c>
      <c r="H1207" s="10" t="s">
        <v>719</v>
      </c>
      <c r="I1207" s="10" t="s">
        <v>95</v>
      </c>
      <c r="J1207" s="12">
        <v>0</v>
      </c>
      <c r="K1207" s="11">
        <v>0</v>
      </c>
      <c r="L1207" s="11">
        <v>0</v>
      </c>
      <c r="M1207" s="14">
        <v>26.5</v>
      </c>
      <c r="N1207" s="13">
        <v>207</v>
      </c>
      <c r="O1207" s="13">
        <v>2</v>
      </c>
      <c r="P1207" s="25">
        <v>0</v>
      </c>
      <c r="Q1207" s="26">
        <v>0</v>
      </c>
      <c r="R1207" s="26">
        <v>0</v>
      </c>
      <c r="S1207" s="27">
        <v>0</v>
      </c>
      <c r="T1207" s="28">
        <v>0</v>
      </c>
      <c r="U1207" s="28">
        <v>0</v>
      </c>
      <c r="V1207" s="12">
        <v>26.5</v>
      </c>
      <c r="W1207" s="11">
        <v>207</v>
      </c>
      <c r="X1207" s="11">
        <v>2</v>
      </c>
    </row>
    <row r="1208" spans="1:24" x14ac:dyDescent="0.35">
      <c r="A1208" s="8">
        <v>2020</v>
      </c>
      <c r="B1208" s="9">
        <v>17549</v>
      </c>
      <c r="C1208" s="10" t="s">
        <v>1368</v>
      </c>
      <c r="D1208" s="8" t="s">
        <v>717</v>
      </c>
      <c r="E1208" s="10" t="s">
        <v>718</v>
      </c>
      <c r="F1208" s="8" t="s">
        <v>711</v>
      </c>
      <c r="G1208" s="10" t="s">
        <v>63</v>
      </c>
      <c r="H1208" s="10" t="s">
        <v>719</v>
      </c>
      <c r="I1208" s="10" t="s">
        <v>45</v>
      </c>
      <c r="J1208" s="12">
        <v>0</v>
      </c>
      <c r="K1208" s="11">
        <v>0</v>
      </c>
      <c r="L1208" s="11">
        <v>0</v>
      </c>
      <c r="M1208" s="14">
        <v>6.4</v>
      </c>
      <c r="N1208" s="13">
        <v>65</v>
      </c>
      <c r="O1208" s="13">
        <v>1</v>
      </c>
      <c r="P1208" s="25">
        <v>0</v>
      </c>
      <c r="Q1208" s="26">
        <v>0</v>
      </c>
      <c r="R1208" s="26">
        <v>0</v>
      </c>
      <c r="S1208" s="27">
        <v>0</v>
      </c>
      <c r="T1208" s="28">
        <v>0</v>
      </c>
      <c r="U1208" s="28">
        <v>0</v>
      </c>
      <c r="V1208" s="12">
        <v>6.4</v>
      </c>
      <c r="W1208" s="11">
        <v>65</v>
      </c>
      <c r="X1208" s="11">
        <v>1</v>
      </c>
    </row>
    <row r="1209" spans="1:24" x14ac:dyDescent="0.35">
      <c r="A1209" s="8">
        <v>2020</v>
      </c>
      <c r="B1209" s="9">
        <v>17549</v>
      </c>
      <c r="C1209" s="10" t="s">
        <v>1368</v>
      </c>
      <c r="D1209" s="8" t="s">
        <v>717</v>
      </c>
      <c r="E1209" s="10" t="s">
        <v>718</v>
      </c>
      <c r="F1209" s="8" t="s">
        <v>711</v>
      </c>
      <c r="G1209" s="10" t="s">
        <v>56</v>
      </c>
      <c r="H1209" s="10" t="s">
        <v>719</v>
      </c>
      <c r="I1209" s="10" t="s">
        <v>45</v>
      </c>
      <c r="J1209" s="12">
        <v>10.9</v>
      </c>
      <c r="K1209" s="11">
        <v>125</v>
      </c>
      <c r="L1209" s="11">
        <v>120</v>
      </c>
      <c r="M1209" s="14">
        <v>34264</v>
      </c>
      <c r="N1209" s="13">
        <v>403348</v>
      </c>
      <c r="O1209" s="13">
        <v>465</v>
      </c>
      <c r="P1209" s="25">
        <v>0</v>
      </c>
      <c r="Q1209" s="26">
        <v>0</v>
      </c>
      <c r="R1209" s="26">
        <v>0</v>
      </c>
      <c r="S1209" s="27">
        <v>0</v>
      </c>
      <c r="T1209" s="28">
        <v>0</v>
      </c>
      <c r="U1209" s="28">
        <v>0</v>
      </c>
      <c r="V1209" s="12">
        <v>34274.9</v>
      </c>
      <c r="W1209" s="11">
        <v>403473</v>
      </c>
      <c r="X1209" s="11">
        <v>585</v>
      </c>
    </row>
    <row r="1210" spans="1:24" x14ac:dyDescent="0.35">
      <c r="A1210" s="8">
        <v>2020</v>
      </c>
      <c r="B1210" s="9">
        <v>17549</v>
      </c>
      <c r="C1210" s="10" t="s">
        <v>1368</v>
      </c>
      <c r="D1210" s="8" t="s">
        <v>717</v>
      </c>
      <c r="E1210" s="10" t="s">
        <v>718</v>
      </c>
      <c r="F1210" s="8" t="s">
        <v>711</v>
      </c>
      <c r="G1210" s="10" t="s">
        <v>197</v>
      </c>
      <c r="H1210" s="10" t="s">
        <v>719</v>
      </c>
      <c r="I1210" s="10" t="s">
        <v>45</v>
      </c>
      <c r="J1210" s="12">
        <v>0</v>
      </c>
      <c r="K1210" s="11">
        <v>0</v>
      </c>
      <c r="L1210" s="11">
        <v>0</v>
      </c>
      <c r="M1210" s="14">
        <v>7314.6</v>
      </c>
      <c r="N1210" s="13">
        <v>145067</v>
      </c>
      <c r="O1210" s="13">
        <v>92</v>
      </c>
      <c r="P1210" s="25">
        <v>0</v>
      </c>
      <c r="Q1210" s="26">
        <v>0</v>
      </c>
      <c r="R1210" s="26">
        <v>0</v>
      </c>
      <c r="S1210" s="27">
        <v>0</v>
      </c>
      <c r="T1210" s="28">
        <v>0</v>
      </c>
      <c r="U1210" s="28">
        <v>0</v>
      </c>
      <c r="V1210" s="12">
        <v>7314.6</v>
      </c>
      <c r="W1210" s="11">
        <v>145067</v>
      </c>
      <c r="X1210" s="11">
        <v>92</v>
      </c>
    </row>
    <row r="1211" spans="1:24" x14ac:dyDescent="0.35">
      <c r="A1211" s="8">
        <v>2020</v>
      </c>
      <c r="B1211" s="9">
        <v>17550</v>
      </c>
      <c r="C1211" s="10" t="s">
        <v>529</v>
      </c>
      <c r="D1211" s="8" t="s">
        <v>709</v>
      </c>
      <c r="E1211" s="10" t="s">
        <v>710</v>
      </c>
      <c r="F1211" s="8" t="s">
        <v>711</v>
      </c>
      <c r="G1211" s="10" t="s">
        <v>35</v>
      </c>
      <c r="H1211" s="10" t="s">
        <v>714</v>
      </c>
      <c r="I1211" s="10" t="s">
        <v>36</v>
      </c>
      <c r="J1211" s="12">
        <v>10377</v>
      </c>
      <c r="K1211" s="11">
        <v>79860</v>
      </c>
      <c r="L1211" s="11">
        <v>4790</v>
      </c>
      <c r="M1211" s="14">
        <v>6161</v>
      </c>
      <c r="N1211" s="13">
        <v>52364</v>
      </c>
      <c r="O1211" s="13">
        <v>1084</v>
      </c>
      <c r="P1211" s="25">
        <v>6125</v>
      </c>
      <c r="Q1211" s="26">
        <v>90843</v>
      </c>
      <c r="R1211" s="26">
        <v>13</v>
      </c>
      <c r="S1211" s="27" t="s">
        <v>25</v>
      </c>
      <c r="T1211" s="28" t="s">
        <v>25</v>
      </c>
      <c r="U1211" s="28" t="s">
        <v>25</v>
      </c>
      <c r="V1211" s="12">
        <v>22663</v>
      </c>
      <c r="W1211" s="11">
        <v>223067</v>
      </c>
      <c r="X1211" s="11">
        <v>5887</v>
      </c>
    </row>
    <row r="1212" spans="1:24" x14ac:dyDescent="0.35">
      <c r="A1212" s="8">
        <v>2020</v>
      </c>
      <c r="B1212" s="9">
        <v>17561</v>
      </c>
      <c r="C1212" s="10" t="s">
        <v>1369</v>
      </c>
      <c r="D1212" s="8" t="s">
        <v>709</v>
      </c>
      <c r="E1212" s="10" t="s">
        <v>710</v>
      </c>
      <c r="F1212" s="8" t="s">
        <v>711</v>
      </c>
      <c r="G1212" s="10" t="s">
        <v>59</v>
      </c>
      <c r="H1212" s="10" t="s">
        <v>714</v>
      </c>
      <c r="I1212" s="10" t="s">
        <v>60</v>
      </c>
      <c r="J1212" s="12">
        <v>4154.1000000000004</v>
      </c>
      <c r="K1212" s="11">
        <v>36541</v>
      </c>
      <c r="L1212" s="11">
        <v>5286</v>
      </c>
      <c r="M1212" s="14">
        <v>8064.7</v>
      </c>
      <c r="N1212" s="13">
        <v>80814</v>
      </c>
      <c r="O1212" s="13">
        <v>2149</v>
      </c>
      <c r="P1212" s="25">
        <v>22228.1</v>
      </c>
      <c r="Q1212" s="26">
        <v>453047</v>
      </c>
      <c r="R1212" s="26">
        <v>391</v>
      </c>
      <c r="S1212" s="27" t="s">
        <v>25</v>
      </c>
      <c r="T1212" s="28" t="s">
        <v>25</v>
      </c>
      <c r="U1212" s="28" t="s">
        <v>25</v>
      </c>
      <c r="V1212" s="12">
        <v>34446.9</v>
      </c>
      <c r="W1212" s="11">
        <v>570402</v>
      </c>
      <c r="X1212" s="11">
        <v>7826</v>
      </c>
    </row>
    <row r="1213" spans="1:24" x14ac:dyDescent="0.35">
      <c r="A1213" s="8">
        <v>2020</v>
      </c>
      <c r="B1213" s="9">
        <v>17561</v>
      </c>
      <c r="C1213" s="10" t="s">
        <v>1369</v>
      </c>
      <c r="D1213" s="8" t="s">
        <v>709</v>
      </c>
      <c r="E1213" s="10" t="s">
        <v>710</v>
      </c>
      <c r="F1213" s="8" t="s">
        <v>711</v>
      </c>
      <c r="G1213" s="10" t="s">
        <v>59</v>
      </c>
      <c r="H1213" s="10" t="s">
        <v>714</v>
      </c>
      <c r="I1213" s="10" t="s">
        <v>54</v>
      </c>
      <c r="J1213" s="12">
        <v>55455.5</v>
      </c>
      <c r="K1213" s="11">
        <v>581032</v>
      </c>
      <c r="L1213" s="11">
        <v>40431</v>
      </c>
      <c r="M1213" s="14">
        <v>22216.6</v>
      </c>
      <c r="N1213" s="13">
        <v>216733</v>
      </c>
      <c r="O1213" s="13">
        <v>7838</v>
      </c>
      <c r="P1213" s="25">
        <v>26147.599999999999</v>
      </c>
      <c r="Q1213" s="26">
        <v>225904</v>
      </c>
      <c r="R1213" s="26">
        <v>7461</v>
      </c>
      <c r="S1213" s="27" t="s">
        <v>25</v>
      </c>
      <c r="T1213" s="28" t="s">
        <v>25</v>
      </c>
      <c r="U1213" s="28" t="s">
        <v>25</v>
      </c>
      <c r="V1213" s="12">
        <v>103819.7</v>
      </c>
      <c r="W1213" s="11">
        <v>1023669</v>
      </c>
      <c r="X1213" s="11">
        <v>55730</v>
      </c>
    </row>
    <row r="1214" spans="1:24" x14ac:dyDescent="0.35">
      <c r="A1214" s="8">
        <v>2020</v>
      </c>
      <c r="B1214" s="9">
        <v>17564</v>
      </c>
      <c r="C1214" s="10" t="s">
        <v>1370</v>
      </c>
      <c r="D1214" s="8" t="s">
        <v>709</v>
      </c>
      <c r="E1214" s="10" t="s">
        <v>710</v>
      </c>
      <c r="F1214" s="8" t="s">
        <v>711</v>
      </c>
      <c r="G1214" s="10" t="s">
        <v>79</v>
      </c>
      <c r="H1214" s="10" t="s">
        <v>714</v>
      </c>
      <c r="I1214" s="10" t="s">
        <v>45</v>
      </c>
      <c r="J1214" s="12">
        <v>78449.5</v>
      </c>
      <c r="K1214" s="11">
        <v>773133</v>
      </c>
      <c r="L1214" s="11">
        <v>62501</v>
      </c>
      <c r="M1214" s="14">
        <v>9832.2000000000007</v>
      </c>
      <c r="N1214" s="13">
        <v>79912</v>
      </c>
      <c r="O1214" s="13">
        <v>5455</v>
      </c>
      <c r="P1214" s="25">
        <v>27332.3</v>
      </c>
      <c r="Q1214" s="26">
        <v>361118</v>
      </c>
      <c r="R1214" s="26">
        <v>630</v>
      </c>
      <c r="S1214" s="27">
        <v>0</v>
      </c>
      <c r="T1214" s="28">
        <v>0</v>
      </c>
      <c r="U1214" s="28">
        <v>0</v>
      </c>
      <c r="V1214" s="12">
        <v>115614</v>
      </c>
      <c r="W1214" s="11">
        <v>1214163</v>
      </c>
      <c r="X1214" s="11">
        <v>68586</v>
      </c>
    </row>
    <row r="1215" spans="1:24" x14ac:dyDescent="0.35">
      <c r="A1215" s="8">
        <v>2020</v>
      </c>
      <c r="B1215" s="9">
        <v>17564</v>
      </c>
      <c r="C1215" s="10" t="s">
        <v>1370</v>
      </c>
      <c r="D1215" s="8" t="s">
        <v>709</v>
      </c>
      <c r="E1215" s="10" t="s">
        <v>710</v>
      </c>
      <c r="F1215" s="8" t="s">
        <v>711</v>
      </c>
      <c r="G1215" s="10" t="s">
        <v>567</v>
      </c>
      <c r="H1215" s="10" t="s">
        <v>714</v>
      </c>
      <c r="I1215" s="10" t="s">
        <v>45</v>
      </c>
      <c r="J1215" s="12">
        <v>156.6</v>
      </c>
      <c r="K1215" s="11">
        <v>1462</v>
      </c>
      <c r="L1215" s="11">
        <v>156</v>
      </c>
      <c r="M1215" s="14">
        <v>63.4</v>
      </c>
      <c r="N1215" s="13">
        <v>550</v>
      </c>
      <c r="O1215" s="13">
        <v>28</v>
      </c>
      <c r="P1215" s="25">
        <v>61</v>
      </c>
      <c r="Q1215" s="26">
        <v>491</v>
      </c>
      <c r="R1215" s="26">
        <v>3</v>
      </c>
      <c r="S1215" s="27">
        <v>0</v>
      </c>
      <c r="T1215" s="28">
        <v>0</v>
      </c>
      <c r="U1215" s="28">
        <v>0</v>
      </c>
      <c r="V1215" s="12">
        <v>281</v>
      </c>
      <c r="W1215" s="11">
        <v>2503</v>
      </c>
      <c r="X1215" s="11">
        <v>187</v>
      </c>
    </row>
    <row r="1216" spans="1:24" x14ac:dyDescent="0.35">
      <c r="A1216" s="8">
        <v>2020</v>
      </c>
      <c r="B1216" s="9">
        <v>17565</v>
      </c>
      <c r="C1216" s="10" t="s">
        <v>1371</v>
      </c>
      <c r="D1216" s="8" t="s">
        <v>709</v>
      </c>
      <c r="E1216" s="10" t="s">
        <v>710</v>
      </c>
      <c r="F1216" s="8" t="s">
        <v>711</v>
      </c>
      <c r="G1216" s="10" t="s">
        <v>338</v>
      </c>
      <c r="H1216" s="10" t="s">
        <v>714</v>
      </c>
      <c r="I1216" s="10" t="s">
        <v>36</v>
      </c>
      <c r="J1216" s="12">
        <v>24402</v>
      </c>
      <c r="K1216" s="11">
        <v>269813</v>
      </c>
      <c r="L1216" s="11">
        <v>17517</v>
      </c>
      <c r="M1216" s="14">
        <v>18953</v>
      </c>
      <c r="N1216" s="13">
        <v>189500</v>
      </c>
      <c r="O1216" s="13">
        <v>4199</v>
      </c>
      <c r="P1216" s="25">
        <v>4576</v>
      </c>
      <c r="Q1216" s="26">
        <v>51759</v>
      </c>
      <c r="R1216" s="26">
        <v>11</v>
      </c>
      <c r="S1216" s="27" t="s">
        <v>25</v>
      </c>
      <c r="T1216" s="28" t="s">
        <v>25</v>
      </c>
      <c r="U1216" s="28" t="s">
        <v>25</v>
      </c>
      <c r="V1216" s="12">
        <v>47931</v>
      </c>
      <c r="W1216" s="11">
        <v>511072</v>
      </c>
      <c r="X1216" s="11">
        <v>21727</v>
      </c>
    </row>
    <row r="1217" spans="1:24" x14ac:dyDescent="0.35">
      <c r="A1217" s="8">
        <v>2020</v>
      </c>
      <c r="B1217" s="9">
        <v>17572</v>
      </c>
      <c r="C1217" s="10" t="s">
        <v>531</v>
      </c>
      <c r="D1217" s="8" t="s">
        <v>709</v>
      </c>
      <c r="E1217" s="10" t="s">
        <v>710</v>
      </c>
      <c r="F1217" s="8" t="s">
        <v>711</v>
      </c>
      <c r="G1217" s="10" t="s">
        <v>87</v>
      </c>
      <c r="H1217" s="10" t="s">
        <v>714</v>
      </c>
      <c r="I1217" s="10" t="s">
        <v>108</v>
      </c>
      <c r="J1217" s="12">
        <v>81572</v>
      </c>
      <c r="K1217" s="11">
        <v>636983</v>
      </c>
      <c r="L1217" s="11">
        <v>42977</v>
      </c>
      <c r="M1217" s="14">
        <v>13543</v>
      </c>
      <c r="N1217" s="13">
        <v>143610</v>
      </c>
      <c r="O1217" s="13">
        <v>2547</v>
      </c>
      <c r="P1217" s="25">
        <v>575</v>
      </c>
      <c r="Q1217" s="26">
        <v>8075</v>
      </c>
      <c r="R1217" s="26">
        <v>2</v>
      </c>
      <c r="S1217" s="27" t="s">
        <v>25</v>
      </c>
      <c r="T1217" s="28" t="s">
        <v>25</v>
      </c>
      <c r="U1217" s="28" t="s">
        <v>25</v>
      </c>
      <c r="V1217" s="12">
        <v>95690</v>
      </c>
      <c r="W1217" s="11">
        <v>788668</v>
      </c>
      <c r="X1217" s="11">
        <v>45526</v>
      </c>
    </row>
    <row r="1218" spans="1:24" x14ac:dyDescent="0.35">
      <c r="A1218" s="8">
        <v>2020</v>
      </c>
      <c r="B1218" s="9">
        <v>17577</v>
      </c>
      <c r="C1218" s="10" t="s">
        <v>1372</v>
      </c>
      <c r="D1218" s="8" t="s">
        <v>709</v>
      </c>
      <c r="E1218" s="10" t="s">
        <v>710</v>
      </c>
      <c r="F1218" s="8" t="s">
        <v>711</v>
      </c>
      <c r="G1218" s="10" t="s">
        <v>114</v>
      </c>
      <c r="H1218" s="10" t="s">
        <v>712</v>
      </c>
      <c r="I1218" s="10" t="s">
        <v>54</v>
      </c>
      <c r="J1218" s="12">
        <v>6270.8</v>
      </c>
      <c r="K1218" s="11">
        <v>49865</v>
      </c>
      <c r="L1218" s="11">
        <v>4787</v>
      </c>
      <c r="M1218" s="14">
        <v>13425.5</v>
      </c>
      <c r="N1218" s="13">
        <v>155111</v>
      </c>
      <c r="O1218" s="13">
        <v>970</v>
      </c>
      <c r="P1218" s="25" t="s">
        <v>25</v>
      </c>
      <c r="Q1218" s="26" t="s">
        <v>25</v>
      </c>
      <c r="R1218" s="26" t="s">
        <v>25</v>
      </c>
      <c r="S1218" s="27" t="s">
        <v>25</v>
      </c>
      <c r="T1218" s="28" t="s">
        <v>25</v>
      </c>
      <c r="U1218" s="28" t="s">
        <v>25</v>
      </c>
      <c r="V1218" s="12">
        <v>19696.3</v>
      </c>
      <c r="W1218" s="11">
        <v>204976</v>
      </c>
      <c r="X1218" s="11">
        <v>5757</v>
      </c>
    </row>
    <row r="1219" spans="1:24" x14ac:dyDescent="0.35">
      <c r="A1219" s="8">
        <v>2020</v>
      </c>
      <c r="B1219" s="9">
        <v>17585</v>
      </c>
      <c r="C1219" s="10" t="s">
        <v>1373</v>
      </c>
      <c r="D1219" s="8" t="s">
        <v>709</v>
      </c>
      <c r="E1219" s="10" t="s">
        <v>710</v>
      </c>
      <c r="F1219" s="8" t="s">
        <v>711</v>
      </c>
      <c r="G1219" s="10" t="s">
        <v>163</v>
      </c>
      <c r="H1219" s="10" t="s">
        <v>714</v>
      </c>
      <c r="I1219" s="10" t="s">
        <v>36</v>
      </c>
      <c r="J1219" s="12">
        <v>42186</v>
      </c>
      <c r="K1219" s="11">
        <v>313192</v>
      </c>
      <c r="L1219" s="11">
        <v>22250</v>
      </c>
      <c r="M1219" s="14">
        <v>11899</v>
      </c>
      <c r="N1219" s="13">
        <v>83325</v>
      </c>
      <c r="O1219" s="13">
        <v>2281</v>
      </c>
      <c r="P1219" s="25">
        <v>35778</v>
      </c>
      <c r="Q1219" s="26">
        <v>343434</v>
      </c>
      <c r="R1219" s="26">
        <v>28</v>
      </c>
      <c r="S1219" s="27" t="s">
        <v>25</v>
      </c>
      <c r="T1219" s="28" t="s">
        <v>25</v>
      </c>
      <c r="U1219" s="28" t="s">
        <v>25</v>
      </c>
      <c r="V1219" s="12">
        <v>89863</v>
      </c>
      <c r="W1219" s="11">
        <v>739951</v>
      </c>
      <c r="X1219" s="11">
        <v>24559</v>
      </c>
    </row>
    <row r="1220" spans="1:24" x14ac:dyDescent="0.35">
      <c r="A1220" s="8">
        <v>2020</v>
      </c>
      <c r="B1220" s="9">
        <v>17592</v>
      </c>
      <c r="C1220" s="10" t="s">
        <v>1374</v>
      </c>
      <c r="D1220" s="8" t="s">
        <v>709</v>
      </c>
      <c r="E1220" s="10" t="s">
        <v>710</v>
      </c>
      <c r="F1220" s="8" t="s">
        <v>711</v>
      </c>
      <c r="G1220" s="10" t="s">
        <v>157</v>
      </c>
      <c r="H1220" s="10" t="s">
        <v>714</v>
      </c>
      <c r="I1220" s="10" t="s">
        <v>99</v>
      </c>
      <c r="J1220" s="12">
        <v>11803.2</v>
      </c>
      <c r="K1220" s="11">
        <v>70869</v>
      </c>
      <c r="L1220" s="11">
        <v>7867</v>
      </c>
      <c r="M1220" s="14">
        <v>16619.099999999999</v>
      </c>
      <c r="N1220" s="13">
        <v>133664</v>
      </c>
      <c r="O1220" s="13">
        <v>2687</v>
      </c>
      <c r="P1220" s="25">
        <v>4452.8999999999996</v>
      </c>
      <c r="Q1220" s="26">
        <v>33141</v>
      </c>
      <c r="R1220" s="26">
        <v>11</v>
      </c>
      <c r="S1220" s="27" t="s">
        <v>25</v>
      </c>
      <c r="T1220" s="28" t="s">
        <v>25</v>
      </c>
      <c r="U1220" s="28" t="s">
        <v>25</v>
      </c>
      <c r="V1220" s="12">
        <v>32875.199999999997</v>
      </c>
      <c r="W1220" s="11">
        <v>237674</v>
      </c>
      <c r="X1220" s="11">
        <v>10565</v>
      </c>
    </row>
    <row r="1221" spans="1:24" x14ac:dyDescent="0.35">
      <c r="A1221" s="8">
        <v>2020</v>
      </c>
      <c r="B1221" s="9">
        <v>17599</v>
      </c>
      <c r="C1221" s="10" t="s">
        <v>532</v>
      </c>
      <c r="D1221" s="8" t="s">
        <v>709</v>
      </c>
      <c r="E1221" s="10" t="s">
        <v>710</v>
      </c>
      <c r="F1221" s="8" t="s">
        <v>711</v>
      </c>
      <c r="G1221" s="10" t="s">
        <v>257</v>
      </c>
      <c r="H1221" s="10" t="s">
        <v>714</v>
      </c>
      <c r="I1221" s="10" t="s">
        <v>36</v>
      </c>
      <c r="J1221" s="12">
        <v>50373</v>
      </c>
      <c r="K1221" s="11">
        <v>354667</v>
      </c>
      <c r="L1221" s="11">
        <v>25359</v>
      </c>
      <c r="M1221" s="14">
        <v>8536</v>
      </c>
      <c r="N1221" s="13">
        <v>66087</v>
      </c>
      <c r="O1221" s="13">
        <v>2125</v>
      </c>
      <c r="P1221" s="25">
        <v>6939</v>
      </c>
      <c r="Q1221" s="26">
        <v>87779</v>
      </c>
      <c r="R1221" s="26">
        <v>11</v>
      </c>
      <c r="S1221" s="27" t="s">
        <v>25</v>
      </c>
      <c r="T1221" s="28" t="s">
        <v>25</v>
      </c>
      <c r="U1221" s="28" t="s">
        <v>25</v>
      </c>
      <c r="V1221" s="12">
        <v>65848</v>
      </c>
      <c r="W1221" s="11">
        <v>508533</v>
      </c>
      <c r="X1221" s="11">
        <v>27495</v>
      </c>
    </row>
    <row r="1222" spans="1:24" x14ac:dyDescent="0.35">
      <c r="A1222" s="8">
        <v>2020</v>
      </c>
      <c r="B1222" s="9">
        <v>17603</v>
      </c>
      <c r="C1222" s="10" t="s">
        <v>1375</v>
      </c>
      <c r="D1222" s="8" t="s">
        <v>709</v>
      </c>
      <c r="E1222" s="10" t="s">
        <v>710</v>
      </c>
      <c r="F1222" s="8" t="s">
        <v>711</v>
      </c>
      <c r="G1222" s="10" t="s">
        <v>174</v>
      </c>
      <c r="H1222" s="10" t="s">
        <v>714</v>
      </c>
      <c r="I1222" s="10" t="s">
        <v>54</v>
      </c>
      <c r="J1222" s="12">
        <v>22330</v>
      </c>
      <c r="K1222" s="11">
        <v>203137</v>
      </c>
      <c r="L1222" s="11">
        <v>14454</v>
      </c>
      <c r="M1222" s="14">
        <v>2974</v>
      </c>
      <c r="N1222" s="13">
        <v>26468</v>
      </c>
      <c r="O1222" s="13">
        <v>1067</v>
      </c>
      <c r="P1222" s="25">
        <v>8753</v>
      </c>
      <c r="Q1222" s="26">
        <v>166013</v>
      </c>
      <c r="R1222" s="26">
        <v>14</v>
      </c>
      <c r="S1222" s="27" t="s">
        <v>25</v>
      </c>
      <c r="T1222" s="28" t="s">
        <v>25</v>
      </c>
      <c r="U1222" s="28" t="s">
        <v>25</v>
      </c>
      <c r="V1222" s="12">
        <v>34057</v>
      </c>
      <c r="W1222" s="11">
        <v>395618</v>
      </c>
      <c r="X1222" s="11">
        <v>15535</v>
      </c>
    </row>
    <row r="1223" spans="1:24" x14ac:dyDescent="0.35">
      <c r="A1223" s="8">
        <v>2020</v>
      </c>
      <c r="B1223" s="9">
        <v>17609</v>
      </c>
      <c r="C1223" s="10" t="s">
        <v>533</v>
      </c>
      <c r="D1223" s="8" t="s">
        <v>709</v>
      </c>
      <c r="E1223" s="10" t="s">
        <v>710</v>
      </c>
      <c r="F1223" s="8" t="s">
        <v>711</v>
      </c>
      <c r="G1223" s="10" t="s">
        <v>32</v>
      </c>
      <c r="H1223" s="10" t="s">
        <v>722</v>
      </c>
      <c r="I1223" s="10" t="s">
        <v>33</v>
      </c>
      <c r="J1223" s="12">
        <v>4478159</v>
      </c>
      <c r="K1223" s="11">
        <v>24584033</v>
      </c>
      <c r="L1223" s="11">
        <v>3432735</v>
      </c>
      <c r="M1223" s="14">
        <v>4436658</v>
      </c>
      <c r="N1223" s="13">
        <v>29507958</v>
      </c>
      <c r="O1223" s="13">
        <v>463981</v>
      </c>
      <c r="P1223" s="25">
        <v>589544</v>
      </c>
      <c r="Q1223" s="26">
        <v>4753779</v>
      </c>
      <c r="R1223" s="26">
        <v>25104</v>
      </c>
      <c r="S1223" s="27" t="s">
        <v>25</v>
      </c>
      <c r="T1223" s="28" t="s">
        <v>25</v>
      </c>
      <c r="U1223" s="28" t="s">
        <v>25</v>
      </c>
      <c r="V1223" s="12">
        <v>9504361</v>
      </c>
      <c r="W1223" s="11">
        <v>58845770</v>
      </c>
      <c r="X1223" s="11">
        <v>3921820</v>
      </c>
    </row>
    <row r="1224" spans="1:24" x14ac:dyDescent="0.35">
      <c r="A1224" s="8">
        <v>2020</v>
      </c>
      <c r="B1224" s="9">
        <v>17609</v>
      </c>
      <c r="C1224" s="10" t="s">
        <v>533</v>
      </c>
      <c r="D1224" s="8" t="s">
        <v>751</v>
      </c>
      <c r="E1224" s="10" t="s">
        <v>752</v>
      </c>
      <c r="F1224" s="8" t="s">
        <v>711</v>
      </c>
      <c r="G1224" s="10" t="s">
        <v>32</v>
      </c>
      <c r="H1224" s="10" t="s">
        <v>722</v>
      </c>
      <c r="I1224" s="10" t="s">
        <v>33</v>
      </c>
      <c r="J1224" s="12">
        <v>905586</v>
      </c>
      <c r="K1224" s="11">
        <v>7684555</v>
      </c>
      <c r="L1224" s="11">
        <v>1083553</v>
      </c>
      <c r="M1224" s="14">
        <v>1156024</v>
      </c>
      <c r="N1224" s="13">
        <v>14732986</v>
      </c>
      <c r="O1224" s="13">
        <v>157792</v>
      </c>
      <c r="P1224" s="25">
        <v>105190</v>
      </c>
      <c r="Q1224" s="26">
        <v>2244312</v>
      </c>
      <c r="R1224" s="26">
        <v>4613</v>
      </c>
      <c r="S1224" s="27" t="s">
        <v>25</v>
      </c>
      <c r="T1224" s="28" t="s">
        <v>25</v>
      </c>
      <c r="U1224" s="28" t="s">
        <v>25</v>
      </c>
      <c r="V1224" s="12">
        <v>2166800</v>
      </c>
      <c r="W1224" s="11">
        <v>24661853</v>
      </c>
      <c r="X1224" s="11">
        <v>1245958</v>
      </c>
    </row>
    <row r="1225" spans="1:24" x14ac:dyDescent="0.35">
      <c r="A1225" s="8">
        <v>2020</v>
      </c>
      <c r="B1225" s="9">
        <v>17612</v>
      </c>
      <c r="C1225" s="10" t="s">
        <v>535</v>
      </c>
      <c r="D1225" s="8" t="s">
        <v>709</v>
      </c>
      <c r="E1225" s="10" t="s">
        <v>710</v>
      </c>
      <c r="F1225" s="8" t="s">
        <v>711</v>
      </c>
      <c r="G1225" s="10" t="s">
        <v>32</v>
      </c>
      <c r="H1225" s="10" t="s">
        <v>722</v>
      </c>
      <c r="I1225" s="10" t="s">
        <v>33</v>
      </c>
      <c r="J1225" s="12">
        <v>24750.2</v>
      </c>
      <c r="K1225" s="11">
        <v>85103</v>
      </c>
      <c r="L1225" s="11">
        <v>22967</v>
      </c>
      <c r="M1225" s="14">
        <v>8974.7000000000007</v>
      </c>
      <c r="N1225" s="13">
        <v>33470</v>
      </c>
      <c r="O1225" s="13">
        <v>1500</v>
      </c>
      <c r="P1225" s="25">
        <v>3028.4</v>
      </c>
      <c r="Q1225" s="26">
        <v>17726</v>
      </c>
      <c r="R1225" s="26">
        <v>7</v>
      </c>
      <c r="S1225" s="27">
        <v>0</v>
      </c>
      <c r="T1225" s="28">
        <v>0</v>
      </c>
      <c r="U1225" s="28">
        <v>0</v>
      </c>
      <c r="V1225" s="12">
        <v>36753.300000000003</v>
      </c>
      <c r="W1225" s="11">
        <v>136299</v>
      </c>
      <c r="X1225" s="11">
        <v>24474</v>
      </c>
    </row>
    <row r="1226" spans="1:24" x14ac:dyDescent="0.35">
      <c r="A1226" s="8">
        <v>2020</v>
      </c>
      <c r="B1226" s="9">
        <v>17633</v>
      </c>
      <c r="C1226" s="10" t="s">
        <v>536</v>
      </c>
      <c r="D1226" s="8" t="s">
        <v>709</v>
      </c>
      <c r="E1226" s="10" t="s">
        <v>710</v>
      </c>
      <c r="F1226" s="8" t="s">
        <v>711</v>
      </c>
      <c r="G1226" s="10" t="s">
        <v>257</v>
      </c>
      <c r="H1226" s="10" t="s">
        <v>722</v>
      </c>
      <c r="I1226" s="10" t="s">
        <v>36</v>
      </c>
      <c r="J1226" s="12">
        <v>217419.6</v>
      </c>
      <c r="K1226" s="11">
        <v>1385114</v>
      </c>
      <c r="L1226" s="11">
        <v>129606</v>
      </c>
      <c r="M1226" s="14">
        <v>151084.6</v>
      </c>
      <c r="N1226" s="13">
        <v>1138835</v>
      </c>
      <c r="O1226" s="13">
        <v>18985</v>
      </c>
      <c r="P1226" s="25">
        <v>153711.29999999999</v>
      </c>
      <c r="Q1226" s="26">
        <v>1971236</v>
      </c>
      <c r="R1226" s="26">
        <v>116</v>
      </c>
      <c r="S1226" s="27">
        <v>0</v>
      </c>
      <c r="T1226" s="28">
        <v>0</v>
      </c>
      <c r="U1226" s="28">
        <v>0</v>
      </c>
      <c r="V1226" s="12">
        <v>522215.5</v>
      </c>
      <c r="W1226" s="11">
        <v>4495185</v>
      </c>
      <c r="X1226" s="11">
        <v>148707</v>
      </c>
    </row>
    <row r="1227" spans="1:24" x14ac:dyDescent="0.35">
      <c r="A1227" s="8">
        <v>2020</v>
      </c>
      <c r="B1227" s="9">
        <v>17637</v>
      </c>
      <c r="C1227" s="10" t="s">
        <v>537</v>
      </c>
      <c r="D1227" s="8" t="s">
        <v>709</v>
      </c>
      <c r="E1227" s="10" t="s">
        <v>710</v>
      </c>
      <c r="F1227" s="8" t="s">
        <v>711</v>
      </c>
      <c r="G1227" s="10" t="s">
        <v>63</v>
      </c>
      <c r="H1227" s="10" t="s">
        <v>714</v>
      </c>
      <c r="I1227" s="10" t="s">
        <v>45</v>
      </c>
      <c r="J1227" s="12">
        <v>237761.9</v>
      </c>
      <c r="K1227" s="11">
        <v>2080216</v>
      </c>
      <c r="L1227" s="11">
        <v>149028</v>
      </c>
      <c r="M1227" s="14">
        <v>121109.9</v>
      </c>
      <c r="N1227" s="13">
        <v>1161608</v>
      </c>
      <c r="O1227" s="13">
        <v>15288</v>
      </c>
      <c r="P1227" s="25" t="s">
        <v>25</v>
      </c>
      <c r="Q1227" s="26" t="s">
        <v>25</v>
      </c>
      <c r="R1227" s="26" t="s">
        <v>25</v>
      </c>
      <c r="S1227" s="27" t="s">
        <v>25</v>
      </c>
      <c r="T1227" s="28" t="s">
        <v>25</v>
      </c>
      <c r="U1227" s="28" t="s">
        <v>25</v>
      </c>
      <c r="V1227" s="12">
        <v>358871.8</v>
      </c>
      <c r="W1227" s="11">
        <v>3241824</v>
      </c>
      <c r="X1227" s="11">
        <v>164316</v>
      </c>
    </row>
    <row r="1228" spans="1:24" x14ac:dyDescent="0.35">
      <c r="A1228" s="8">
        <v>2020</v>
      </c>
      <c r="B1228" s="9">
        <v>17637</v>
      </c>
      <c r="C1228" s="10" t="s">
        <v>537</v>
      </c>
      <c r="D1228" s="8" t="s">
        <v>751</v>
      </c>
      <c r="E1228" s="10" t="s">
        <v>752</v>
      </c>
      <c r="F1228" s="8" t="s">
        <v>711</v>
      </c>
      <c r="G1228" s="10" t="s">
        <v>63</v>
      </c>
      <c r="H1228" s="10" t="s">
        <v>714</v>
      </c>
      <c r="I1228" s="10" t="s">
        <v>45</v>
      </c>
      <c r="J1228" s="12">
        <v>2882.9</v>
      </c>
      <c r="K1228" s="11">
        <v>55836</v>
      </c>
      <c r="L1228" s="11">
        <v>4503</v>
      </c>
      <c r="M1228" s="14">
        <v>1309.9000000000001</v>
      </c>
      <c r="N1228" s="13">
        <v>39396</v>
      </c>
      <c r="O1228" s="13">
        <v>520</v>
      </c>
      <c r="P1228" s="25">
        <v>0</v>
      </c>
      <c r="Q1228" s="26">
        <v>0</v>
      </c>
      <c r="R1228" s="26">
        <v>0</v>
      </c>
      <c r="S1228" s="27">
        <v>0</v>
      </c>
      <c r="T1228" s="28">
        <v>0</v>
      </c>
      <c r="U1228" s="28">
        <v>0</v>
      </c>
      <c r="V1228" s="12">
        <v>4192.8</v>
      </c>
      <c r="W1228" s="11">
        <v>95232</v>
      </c>
      <c r="X1228" s="11">
        <v>5023</v>
      </c>
    </row>
    <row r="1229" spans="1:24" x14ac:dyDescent="0.35">
      <c r="A1229" s="8">
        <v>2020</v>
      </c>
      <c r="B1229" s="9">
        <v>17642</v>
      </c>
      <c r="C1229" s="10" t="s">
        <v>538</v>
      </c>
      <c r="D1229" s="8" t="s">
        <v>709</v>
      </c>
      <c r="E1229" s="10" t="s">
        <v>710</v>
      </c>
      <c r="F1229" s="8" t="s">
        <v>711</v>
      </c>
      <c r="G1229" s="10" t="s">
        <v>114</v>
      </c>
      <c r="H1229" s="10" t="s">
        <v>773</v>
      </c>
      <c r="I1229" s="10" t="s">
        <v>54</v>
      </c>
      <c r="J1229" s="12">
        <v>23359.599999999999</v>
      </c>
      <c r="K1229" s="11">
        <v>246298</v>
      </c>
      <c r="L1229" s="11">
        <v>15119</v>
      </c>
      <c r="M1229" s="14">
        <v>4167.8</v>
      </c>
      <c r="N1229" s="13">
        <v>41529</v>
      </c>
      <c r="O1229" s="13">
        <v>2636</v>
      </c>
      <c r="P1229" s="25">
        <v>64001.9</v>
      </c>
      <c r="Q1229" s="26">
        <v>771774</v>
      </c>
      <c r="R1229" s="26">
        <v>9508</v>
      </c>
      <c r="S1229" s="27">
        <v>0</v>
      </c>
      <c r="T1229" s="28">
        <v>0</v>
      </c>
      <c r="U1229" s="28">
        <v>0</v>
      </c>
      <c r="V1229" s="12">
        <v>91529.3</v>
      </c>
      <c r="W1229" s="11">
        <v>1059601</v>
      </c>
      <c r="X1229" s="11">
        <v>27263</v>
      </c>
    </row>
    <row r="1230" spans="1:24" x14ac:dyDescent="0.35">
      <c r="A1230" s="8">
        <v>2020</v>
      </c>
      <c r="B1230" s="9">
        <v>17646</v>
      </c>
      <c r="C1230" s="10" t="s">
        <v>1376</v>
      </c>
      <c r="D1230" s="8" t="s">
        <v>709</v>
      </c>
      <c r="E1230" s="10" t="s">
        <v>710</v>
      </c>
      <c r="F1230" s="8" t="s">
        <v>711</v>
      </c>
      <c r="G1230" s="10" t="s">
        <v>27</v>
      </c>
      <c r="H1230" s="10" t="s">
        <v>714</v>
      </c>
      <c r="I1230" s="10" t="s">
        <v>28</v>
      </c>
      <c r="J1230" s="12">
        <v>29320</v>
      </c>
      <c r="K1230" s="11">
        <v>250552</v>
      </c>
      <c r="L1230" s="11">
        <v>20120</v>
      </c>
      <c r="M1230" s="14">
        <v>16542</v>
      </c>
      <c r="N1230" s="13">
        <v>170868</v>
      </c>
      <c r="O1230" s="13">
        <v>1909</v>
      </c>
      <c r="P1230" s="25">
        <v>3399</v>
      </c>
      <c r="Q1230" s="26">
        <v>40966</v>
      </c>
      <c r="R1230" s="26">
        <v>5</v>
      </c>
      <c r="S1230" s="27" t="s">
        <v>25</v>
      </c>
      <c r="T1230" s="28" t="s">
        <v>25</v>
      </c>
      <c r="U1230" s="28" t="s">
        <v>25</v>
      </c>
      <c r="V1230" s="12">
        <v>49261</v>
      </c>
      <c r="W1230" s="11">
        <v>462386</v>
      </c>
      <c r="X1230" s="11">
        <v>22034</v>
      </c>
    </row>
    <row r="1231" spans="1:24" x14ac:dyDescent="0.35">
      <c r="A1231" s="8">
        <v>2020</v>
      </c>
      <c r="B1231" s="9">
        <v>17647</v>
      </c>
      <c r="C1231" s="10" t="s">
        <v>539</v>
      </c>
      <c r="D1231" s="8" t="s">
        <v>709</v>
      </c>
      <c r="E1231" s="10" t="s">
        <v>710</v>
      </c>
      <c r="F1231" s="8" t="s">
        <v>711</v>
      </c>
      <c r="G1231" s="10" t="s">
        <v>152</v>
      </c>
      <c r="H1231" s="10" t="s">
        <v>714</v>
      </c>
      <c r="I1231" s="10" t="s">
        <v>36</v>
      </c>
      <c r="J1231" s="12">
        <v>102116</v>
      </c>
      <c r="K1231" s="11">
        <v>854390</v>
      </c>
      <c r="L1231" s="11">
        <v>63120</v>
      </c>
      <c r="M1231" s="14">
        <v>34958</v>
      </c>
      <c r="N1231" s="13">
        <v>308182</v>
      </c>
      <c r="O1231" s="13">
        <v>5262</v>
      </c>
      <c r="P1231" s="25">
        <v>51788</v>
      </c>
      <c r="Q1231" s="26">
        <v>618360</v>
      </c>
      <c r="R1231" s="26">
        <v>45</v>
      </c>
      <c r="S1231" s="27">
        <v>0</v>
      </c>
      <c r="T1231" s="28">
        <v>0</v>
      </c>
      <c r="U1231" s="28">
        <v>0</v>
      </c>
      <c r="V1231" s="12">
        <v>188862</v>
      </c>
      <c r="W1231" s="11">
        <v>1780932</v>
      </c>
      <c r="X1231" s="11">
        <v>68427</v>
      </c>
    </row>
    <row r="1232" spans="1:24" x14ac:dyDescent="0.35">
      <c r="A1232" s="8">
        <v>2020</v>
      </c>
      <c r="B1232" s="9">
        <v>17671</v>
      </c>
      <c r="C1232" s="10" t="s">
        <v>1377</v>
      </c>
      <c r="D1232" s="8" t="s">
        <v>709</v>
      </c>
      <c r="E1232" s="10" t="s">
        <v>710</v>
      </c>
      <c r="F1232" s="8" t="s">
        <v>711</v>
      </c>
      <c r="G1232" s="10" t="s">
        <v>51</v>
      </c>
      <c r="H1232" s="10" t="s">
        <v>714</v>
      </c>
      <c r="I1232" s="10" t="s">
        <v>36</v>
      </c>
      <c r="J1232" s="12">
        <v>37458.199999999997</v>
      </c>
      <c r="K1232" s="11">
        <v>349143</v>
      </c>
      <c r="L1232" s="11">
        <v>24210</v>
      </c>
      <c r="M1232" s="14">
        <v>10020.4</v>
      </c>
      <c r="N1232" s="13">
        <v>113409</v>
      </c>
      <c r="O1232" s="13">
        <v>2941</v>
      </c>
      <c r="P1232" s="25">
        <v>11434.5</v>
      </c>
      <c r="Q1232" s="26">
        <v>195789</v>
      </c>
      <c r="R1232" s="26">
        <v>4</v>
      </c>
      <c r="S1232" s="27">
        <v>0</v>
      </c>
      <c r="T1232" s="28">
        <v>0</v>
      </c>
      <c r="U1232" s="28">
        <v>0</v>
      </c>
      <c r="V1232" s="12">
        <v>58913.1</v>
      </c>
      <c r="W1232" s="11">
        <v>658341</v>
      </c>
      <c r="X1232" s="11">
        <v>27155</v>
      </c>
    </row>
    <row r="1233" spans="1:24" x14ac:dyDescent="0.35">
      <c r="A1233" s="8">
        <v>2020</v>
      </c>
      <c r="B1233" s="9">
        <v>17671</v>
      </c>
      <c r="C1233" s="10" t="s">
        <v>1377</v>
      </c>
      <c r="D1233" s="8" t="s">
        <v>709</v>
      </c>
      <c r="E1233" s="10" t="s">
        <v>710</v>
      </c>
      <c r="F1233" s="8" t="s">
        <v>711</v>
      </c>
      <c r="G1233" s="10" t="s">
        <v>174</v>
      </c>
      <c r="H1233" s="10" t="s">
        <v>714</v>
      </c>
      <c r="I1233" s="10" t="s">
        <v>36</v>
      </c>
      <c r="J1233" s="12">
        <v>264.60000000000002</v>
      </c>
      <c r="K1233" s="11">
        <v>2447</v>
      </c>
      <c r="L1233" s="11">
        <v>218</v>
      </c>
      <c r="M1233" s="14">
        <v>31.5</v>
      </c>
      <c r="N1233" s="13">
        <v>322</v>
      </c>
      <c r="O1233" s="13">
        <v>14</v>
      </c>
      <c r="P1233" s="25">
        <v>0</v>
      </c>
      <c r="Q1233" s="26">
        <v>0</v>
      </c>
      <c r="R1233" s="26">
        <v>0</v>
      </c>
      <c r="S1233" s="27">
        <v>0</v>
      </c>
      <c r="T1233" s="28">
        <v>0</v>
      </c>
      <c r="U1233" s="28">
        <v>0</v>
      </c>
      <c r="V1233" s="12">
        <v>296.10000000000002</v>
      </c>
      <c r="W1233" s="11">
        <v>2769</v>
      </c>
      <c r="X1233" s="11">
        <v>232</v>
      </c>
    </row>
    <row r="1234" spans="1:24" x14ac:dyDescent="0.35">
      <c r="A1234" s="8">
        <v>2020</v>
      </c>
      <c r="B1234" s="9">
        <v>17671</v>
      </c>
      <c r="C1234" s="10" t="s">
        <v>1377</v>
      </c>
      <c r="D1234" s="8" t="s">
        <v>709</v>
      </c>
      <c r="E1234" s="10" t="s">
        <v>710</v>
      </c>
      <c r="F1234" s="8" t="s">
        <v>711</v>
      </c>
      <c r="G1234" s="10" t="s">
        <v>59</v>
      </c>
      <c r="H1234" s="10" t="s">
        <v>714</v>
      </c>
      <c r="I1234" s="10" t="s">
        <v>36</v>
      </c>
      <c r="J1234" s="12">
        <v>1988.3</v>
      </c>
      <c r="K1234" s="11">
        <v>19617</v>
      </c>
      <c r="L1234" s="11">
        <v>1038</v>
      </c>
      <c r="M1234" s="14">
        <v>145.30000000000001</v>
      </c>
      <c r="N1234" s="13">
        <v>1229</v>
      </c>
      <c r="O1234" s="13">
        <v>75</v>
      </c>
      <c r="P1234" s="25">
        <v>0</v>
      </c>
      <c r="Q1234" s="26">
        <v>0</v>
      </c>
      <c r="R1234" s="26">
        <v>0</v>
      </c>
      <c r="S1234" s="27">
        <v>0</v>
      </c>
      <c r="T1234" s="28">
        <v>0</v>
      </c>
      <c r="U1234" s="28">
        <v>0</v>
      </c>
      <c r="V1234" s="12">
        <v>2133.6</v>
      </c>
      <c r="W1234" s="11">
        <v>20846</v>
      </c>
      <c r="X1234" s="11">
        <v>1113</v>
      </c>
    </row>
    <row r="1235" spans="1:24" x14ac:dyDescent="0.35">
      <c r="A1235" s="8">
        <v>2020</v>
      </c>
      <c r="B1235" s="9">
        <v>17683</v>
      </c>
      <c r="C1235" s="10" t="s">
        <v>1378</v>
      </c>
      <c r="D1235" s="8" t="s">
        <v>709</v>
      </c>
      <c r="E1235" s="10" t="s">
        <v>710</v>
      </c>
      <c r="F1235" s="8" t="s">
        <v>711</v>
      </c>
      <c r="G1235" s="10" t="s">
        <v>152</v>
      </c>
      <c r="H1235" s="10" t="s">
        <v>714</v>
      </c>
      <c r="I1235" s="10" t="s">
        <v>36</v>
      </c>
      <c r="J1235" s="12">
        <v>34025.599999999999</v>
      </c>
      <c r="K1235" s="11">
        <v>269394</v>
      </c>
      <c r="L1235" s="11">
        <v>23093</v>
      </c>
      <c r="M1235" s="14">
        <v>8820.6</v>
      </c>
      <c r="N1235" s="13">
        <v>73371</v>
      </c>
      <c r="O1235" s="13">
        <v>2178</v>
      </c>
      <c r="P1235" s="25">
        <v>9315.7000000000007</v>
      </c>
      <c r="Q1235" s="26">
        <v>105512</v>
      </c>
      <c r="R1235" s="26">
        <v>18</v>
      </c>
      <c r="S1235" s="27">
        <v>0</v>
      </c>
      <c r="T1235" s="28">
        <v>0</v>
      </c>
      <c r="U1235" s="28">
        <v>0</v>
      </c>
      <c r="V1235" s="12">
        <v>52161.9</v>
      </c>
      <c r="W1235" s="11">
        <v>448277</v>
      </c>
      <c r="X1235" s="11">
        <v>25289</v>
      </c>
    </row>
    <row r="1236" spans="1:24" x14ac:dyDescent="0.35">
      <c r="A1236" s="8">
        <v>2020</v>
      </c>
      <c r="B1236" s="9">
        <v>17684</v>
      </c>
      <c r="C1236" s="10" t="s">
        <v>1379</v>
      </c>
      <c r="D1236" s="8" t="s">
        <v>709</v>
      </c>
      <c r="E1236" s="10" t="s">
        <v>710</v>
      </c>
      <c r="F1236" s="8" t="s">
        <v>711</v>
      </c>
      <c r="G1236" s="10" t="s">
        <v>338</v>
      </c>
      <c r="H1236" s="10" t="s">
        <v>714</v>
      </c>
      <c r="I1236" s="10" t="s">
        <v>36</v>
      </c>
      <c r="J1236" s="12">
        <v>156247.70000000001</v>
      </c>
      <c r="K1236" s="11">
        <v>1695342</v>
      </c>
      <c r="L1236" s="11">
        <v>102586</v>
      </c>
      <c r="M1236" s="14">
        <v>45086.400000000001</v>
      </c>
      <c r="N1236" s="13">
        <v>439517</v>
      </c>
      <c r="O1236" s="13">
        <v>8519</v>
      </c>
      <c r="P1236" s="25">
        <v>15727.9</v>
      </c>
      <c r="Q1236" s="26">
        <v>211895</v>
      </c>
      <c r="R1236" s="26">
        <v>26</v>
      </c>
      <c r="S1236" s="27" t="s">
        <v>25</v>
      </c>
      <c r="T1236" s="28" t="s">
        <v>25</v>
      </c>
      <c r="U1236" s="28" t="s">
        <v>25</v>
      </c>
      <c r="V1236" s="12">
        <v>217062</v>
      </c>
      <c r="W1236" s="11">
        <v>2346754</v>
      </c>
      <c r="X1236" s="11">
        <v>111131</v>
      </c>
    </row>
    <row r="1237" spans="1:24" x14ac:dyDescent="0.35">
      <c r="A1237" s="8">
        <v>2020</v>
      </c>
      <c r="B1237" s="9">
        <v>17692</v>
      </c>
      <c r="C1237" s="10" t="s">
        <v>1380</v>
      </c>
      <c r="D1237" s="8" t="s">
        <v>709</v>
      </c>
      <c r="E1237" s="10" t="s">
        <v>710</v>
      </c>
      <c r="F1237" s="8" t="s">
        <v>711</v>
      </c>
      <c r="G1237" s="10" t="s">
        <v>114</v>
      </c>
      <c r="H1237" s="10" t="s">
        <v>773</v>
      </c>
      <c r="I1237" s="10" t="s">
        <v>54</v>
      </c>
      <c r="J1237" s="12">
        <v>3419.1</v>
      </c>
      <c r="K1237" s="11">
        <v>35073</v>
      </c>
      <c r="L1237" s="11">
        <v>2176</v>
      </c>
      <c r="M1237" s="14">
        <v>5313.5</v>
      </c>
      <c r="N1237" s="13">
        <v>52568</v>
      </c>
      <c r="O1237" s="13">
        <v>2656</v>
      </c>
      <c r="P1237" s="25">
        <v>13487.4</v>
      </c>
      <c r="Q1237" s="26">
        <v>140355</v>
      </c>
      <c r="R1237" s="26">
        <v>1364</v>
      </c>
      <c r="S1237" s="27" t="s">
        <v>25</v>
      </c>
      <c r="T1237" s="28" t="s">
        <v>25</v>
      </c>
      <c r="U1237" s="28" t="s">
        <v>25</v>
      </c>
      <c r="V1237" s="12">
        <v>22220</v>
      </c>
      <c r="W1237" s="11">
        <v>227996</v>
      </c>
      <c r="X1237" s="11">
        <v>6196</v>
      </c>
    </row>
    <row r="1238" spans="1:24" x14ac:dyDescent="0.35">
      <c r="A1238" s="8">
        <v>2020</v>
      </c>
      <c r="B1238" s="9">
        <v>17693</v>
      </c>
      <c r="C1238" s="10" t="s">
        <v>1381</v>
      </c>
      <c r="D1238" s="8" t="s">
        <v>709</v>
      </c>
      <c r="E1238" s="10" t="s">
        <v>710</v>
      </c>
      <c r="F1238" s="8" t="s">
        <v>711</v>
      </c>
      <c r="G1238" s="10" t="s">
        <v>59</v>
      </c>
      <c r="H1238" s="10" t="s">
        <v>714</v>
      </c>
      <c r="I1238" s="10" t="s">
        <v>60</v>
      </c>
      <c r="J1238" s="12">
        <v>4739</v>
      </c>
      <c r="K1238" s="11">
        <v>38414</v>
      </c>
      <c r="L1238" s="11">
        <v>5644</v>
      </c>
      <c r="M1238" s="14">
        <v>3804</v>
      </c>
      <c r="N1238" s="13">
        <v>28380</v>
      </c>
      <c r="O1238" s="13">
        <v>3824</v>
      </c>
      <c r="P1238" s="25">
        <v>15656</v>
      </c>
      <c r="Q1238" s="26">
        <v>209895</v>
      </c>
      <c r="R1238" s="26">
        <v>450</v>
      </c>
      <c r="S1238" s="27" t="s">
        <v>25</v>
      </c>
      <c r="T1238" s="28" t="s">
        <v>25</v>
      </c>
      <c r="U1238" s="28" t="s">
        <v>25</v>
      </c>
      <c r="V1238" s="12">
        <v>24199</v>
      </c>
      <c r="W1238" s="11">
        <v>276689</v>
      </c>
      <c r="X1238" s="11">
        <v>9918</v>
      </c>
    </row>
    <row r="1239" spans="1:24" x14ac:dyDescent="0.35">
      <c r="A1239" s="8">
        <v>2020</v>
      </c>
      <c r="B1239" s="9">
        <v>17694</v>
      </c>
      <c r="C1239" s="10" t="s">
        <v>1382</v>
      </c>
      <c r="D1239" s="8" t="s">
        <v>709</v>
      </c>
      <c r="E1239" s="10" t="s">
        <v>710</v>
      </c>
      <c r="F1239" s="8" t="s">
        <v>711</v>
      </c>
      <c r="G1239" s="10" t="s">
        <v>567</v>
      </c>
      <c r="H1239" s="10" t="s">
        <v>714</v>
      </c>
      <c r="I1239" s="10" t="s">
        <v>566</v>
      </c>
      <c r="J1239" s="12">
        <v>74082</v>
      </c>
      <c r="K1239" s="11">
        <v>653157</v>
      </c>
      <c r="L1239" s="11">
        <v>42595</v>
      </c>
      <c r="M1239" s="14">
        <v>26950</v>
      </c>
      <c r="N1239" s="13">
        <v>213527</v>
      </c>
      <c r="O1239" s="13">
        <v>8003</v>
      </c>
      <c r="P1239" s="25">
        <v>1242</v>
      </c>
      <c r="Q1239" s="26">
        <v>17705</v>
      </c>
      <c r="R1239" s="26">
        <v>1</v>
      </c>
      <c r="S1239" s="27">
        <v>0</v>
      </c>
      <c r="T1239" s="28">
        <v>0</v>
      </c>
      <c r="U1239" s="28">
        <v>0</v>
      </c>
      <c r="V1239" s="12">
        <v>102274</v>
      </c>
      <c r="W1239" s="11">
        <v>884389</v>
      </c>
      <c r="X1239" s="11">
        <v>50599</v>
      </c>
    </row>
    <row r="1240" spans="1:24" x14ac:dyDescent="0.35">
      <c r="A1240" s="8">
        <v>2020</v>
      </c>
      <c r="B1240" s="9">
        <v>17697</v>
      </c>
      <c r="C1240" s="10" t="s">
        <v>1383</v>
      </c>
      <c r="D1240" s="8" t="s">
        <v>709</v>
      </c>
      <c r="E1240" s="10" t="s">
        <v>710</v>
      </c>
      <c r="F1240" s="8" t="s">
        <v>711</v>
      </c>
      <c r="G1240" s="10" t="s">
        <v>163</v>
      </c>
      <c r="H1240" s="10" t="s">
        <v>714</v>
      </c>
      <c r="I1240" s="10" t="s">
        <v>36</v>
      </c>
      <c r="J1240" s="12">
        <v>42550.1</v>
      </c>
      <c r="K1240" s="11">
        <v>321161</v>
      </c>
      <c r="L1240" s="11">
        <v>23017</v>
      </c>
      <c r="M1240" s="14">
        <v>11408.9</v>
      </c>
      <c r="N1240" s="13">
        <v>95250</v>
      </c>
      <c r="O1240" s="13">
        <v>594</v>
      </c>
      <c r="P1240" s="25">
        <v>4171.8999999999996</v>
      </c>
      <c r="Q1240" s="26">
        <v>13660</v>
      </c>
      <c r="R1240" s="26">
        <v>7</v>
      </c>
      <c r="S1240" s="27" t="s">
        <v>25</v>
      </c>
      <c r="T1240" s="28" t="s">
        <v>25</v>
      </c>
      <c r="U1240" s="28" t="s">
        <v>25</v>
      </c>
      <c r="V1240" s="12">
        <v>58130.9</v>
      </c>
      <c r="W1240" s="11">
        <v>430071</v>
      </c>
      <c r="X1240" s="11">
        <v>23618</v>
      </c>
    </row>
    <row r="1241" spans="1:24" x14ac:dyDescent="0.35">
      <c r="A1241" s="8">
        <v>2020</v>
      </c>
      <c r="B1241" s="9">
        <v>17698</v>
      </c>
      <c r="C1241" s="10" t="s">
        <v>540</v>
      </c>
      <c r="D1241" s="8" t="s">
        <v>709</v>
      </c>
      <c r="E1241" s="10" t="s">
        <v>710</v>
      </c>
      <c r="F1241" s="8" t="s">
        <v>711</v>
      </c>
      <c r="G1241" s="10" t="s">
        <v>51</v>
      </c>
      <c r="H1241" s="10" t="s">
        <v>722</v>
      </c>
      <c r="I1241" s="10" t="s">
        <v>54</v>
      </c>
      <c r="J1241" s="12">
        <v>114004.4</v>
      </c>
      <c r="K1241" s="11">
        <v>1113912</v>
      </c>
      <c r="L1241" s="11">
        <v>103790</v>
      </c>
      <c r="M1241" s="14">
        <v>98578.4</v>
      </c>
      <c r="N1241" s="13">
        <v>1212967</v>
      </c>
      <c r="O1241" s="13">
        <v>18376</v>
      </c>
      <c r="P1241" s="25">
        <v>72302</v>
      </c>
      <c r="Q1241" s="26">
        <v>1116464</v>
      </c>
      <c r="R1241" s="26">
        <v>639</v>
      </c>
      <c r="S1241" s="27">
        <v>0</v>
      </c>
      <c r="T1241" s="28">
        <v>0</v>
      </c>
      <c r="U1241" s="28">
        <v>0</v>
      </c>
      <c r="V1241" s="12">
        <v>284884.8</v>
      </c>
      <c r="W1241" s="11">
        <v>3443343</v>
      </c>
      <c r="X1241" s="11">
        <v>122805</v>
      </c>
    </row>
    <row r="1242" spans="1:24" x14ac:dyDescent="0.35">
      <c r="A1242" s="8">
        <v>2020</v>
      </c>
      <c r="B1242" s="9">
        <v>17698</v>
      </c>
      <c r="C1242" s="10" t="s">
        <v>540</v>
      </c>
      <c r="D1242" s="8" t="s">
        <v>709</v>
      </c>
      <c r="E1242" s="10" t="s">
        <v>710</v>
      </c>
      <c r="F1242" s="8" t="s">
        <v>711</v>
      </c>
      <c r="G1242" s="10" t="s">
        <v>338</v>
      </c>
      <c r="H1242" s="10" t="s">
        <v>722</v>
      </c>
      <c r="I1242" s="10" t="s">
        <v>54</v>
      </c>
      <c r="J1242" s="12">
        <v>300631.2</v>
      </c>
      <c r="K1242" s="11">
        <v>2800235</v>
      </c>
      <c r="L1242" s="11">
        <v>205697</v>
      </c>
      <c r="M1242" s="14">
        <v>203835.8</v>
      </c>
      <c r="N1242" s="13">
        <v>2158452</v>
      </c>
      <c r="O1242" s="13">
        <v>24968</v>
      </c>
      <c r="P1242" s="25">
        <v>79009.100000000006</v>
      </c>
      <c r="Q1242" s="26">
        <v>1116419</v>
      </c>
      <c r="R1242" s="26">
        <v>2149</v>
      </c>
      <c r="S1242" s="27">
        <v>0</v>
      </c>
      <c r="T1242" s="28">
        <v>0</v>
      </c>
      <c r="U1242" s="28">
        <v>0</v>
      </c>
      <c r="V1242" s="12">
        <v>583476.1</v>
      </c>
      <c r="W1242" s="11">
        <v>6075106</v>
      </c>
      <c r="X1242" s="11">
        <v>232814</v>
      </c>
    </row>
    <row r="1243" spans="1:24" x14ac:dyDescent="0.35">
      <c r="A1243" s="8">
        <v>2020</v>
      </c>
      <c r="B1243" s="9">
        <v>17698</v>
      </c>
      <c r="C1243" s="10" t="s">
        <v>540</v>
      </c>
      <c r="D1243" s="8" t="s">
        <v>709</v>
      </c>
      <c r="E1243" s="10" t="s">
        <v>710</v>
      </c>
      <c r="F1243" s="8" t="s">
        <v>711</v>
      </c>
      <c r="G1243" s="10" t="s">
        <v>59</v>
      </c>
      <c r="H1243" s="10" t="s">
        <v>722</v>
      </c>
      <c r="I1243" s="10" t="s">
        <v>54</v>
      </c>
      <c r="J1243" s="12">
        <v>213408.3</v>
      </c>
      <c r="K1243" s="11">
        <v>2073543</v>
      </c>
      <c r="L1243" s="11">
        <v>152519</v>
      </c>
      <c r="M1243" s="14">
        <v>169157.3</v>
      </c>
      <c r="N1243" s="13">
        <v>2003532</v>
      </c>
      <c r="O1243" s="13">
        <v>30544</v>
      </c>
      <c r="P1243" s="25">
        <v>169119.8</v>
      </c>
      <c r="Q1243" s="26">
        <v>2658399</v>
      </c>
      <c r="R1243" s="26">
        <v>4419</v>
      </c>
      <c r="S1243" s="27">
        <v>0</v>
      </c>
      <c r="T1243" s="28">
        <v>0</v>
      </c>
      <c r="U1243" s="28">
        <v>0</v>
      </c>
      <c r="V1243" s="12">
        <v>551685.4</v>
      </c>
      <c r="W1243" s="11">
        <v>6735474</v>
      </c>
      <c r="X1243" s="11">
        <v>187482</v>
      </c>
    </row>
    <row r="1244" spans="1:24" x14ac:dyDescent="0.35">
      <c r="A1244" s="8">
        <v>2020</v>
      </c>
      <c r="B1244" s="9">
        <v>17710</v>
      </c>
      <c r="C1244" s="10" t="s">
        <v>1384</v>
      </c>
      <c r="D1244" s="8" t="s">
        <v>717</v>
      </c>
      <c r="E1244" s="10" t="s">
        <v>718</v>
      </c>
      <c r="F1244" s="8" t="s">
        <v>711</v>
      </c>
      <c r="G1244" s="10" t="s">
        <v>94</v>
      </c>
      <c r="H1244" s="10" t="s">
        <v>719</v>
      </c>
      <c r="I1244" s="10" t="s">
        <v>95</v>
      </c>
      <c r="J1244" s="12">
        <v>397</v>
      </c>
      <c r="K1244" s="11">
        <v>3499</v>
      </c>
      <c r="L1244" s="11">
        <v>385</v>
      </c>
      <c r="M1244" s="14">
        <v>1587</v>
      </c>
      <c r="N1244" s="13">
        <v>19317</v>
      </c>
      <c r="O1244" s="13">
        <v>71</v>
      </c>
      <c r="P1244" s="25">
        <v>0</v>
      </c>
      <c r="Q1244" s="26">
        <v>0</v>
      </c>
      <c r="R1244" s="26">
        <v>0</v>
      </c>
      <c r="S1244" s="27">
        <v>0</v>
      </c>
      <c r="T1244" s="28">
        <v>0</v>
      </c>
      <c r="U1244" s="28">
        <v>0</v>
      </c>
      <c r="V1244" s="12">
        <v>1984</v>
      </c>
      <c r="W1244" s="11">
        <v>22816</v>
      </c>
      <c r="X1244" s="11">
        <v>456</v>
      </c>
    </row>
    <row r="1245" spans="1:24" x14ac:dyDescent="0.35">
      <c r="A1245" s="8">
        <v>2020</v>
      </c>
      <c r="B1245" s="9">
        <v>17710</v>
      </c>
      <c r="C1245" s="10" t="s">
        <v>1384</v>
      </c>
      <c r="D1245" s="8" t="s">
        <v>717</v>
      </c>
      <c r="E1245" s="10" t="s">
        <v>718</v>
      </c>
      <c r="F1245" s="8" t="s">
        <v>711</v>
      </c>
      <c r="G1245" s="10" t="s">
        <v>185</v>
      </c>
      <c r="H1245" s="10" t="s">
        <v>719</v>
      </c>
      <c r="I1245" s="10" t="s">
        <v>45</v>
      </c>
      <c r="J1245" s="12">
        <v>130</v>
      </c>
      <c r="K1245" s="11">
        <v>1404</v>
      </c>
      <c r="L1245" s="11">
        <v>121</v>
      </c>
      <c r="M1245" s="14">
        <v>0</v>
      </c>
      <c r="N1245" s="13">
        <v>0</v>
      </c>
      <c r="O1245" s="13">
        <v>0</v>
      </c>
      <c r="P1245" s="25">
        <v>0</v>
      </c>
      <c r="Q1245" s="26">
        <v>0</v>
      </c>
      <c r="R1245" s="26">
        <v>0</v>
      </c>
      <c r="S1245" s="27">
        <v>0</v>
      </c>
      <c r="T1245" s="28">
        <v>0</v>
      </c>
      <c r="U1245" s="28">
        <v>0</v>
      </c>
      <c r="V1245" s="12">
        <v>130</v>
      </c>
      <c r="W1245" s="11">
        <v>1404</v>
      </c>
      <c r="X1245" s="11">
        <v>121</v>
      </c>
    </row>
    <row r="1246" spans="1:24" x14ac:dyDescent="0.35">
      <c r="A1246" s="8">
        <v>2020</v>
      </c>
      <c r="B1246" s="9">
        <v>17710</v>
      </c>
      <c r="C1246" s="10" t="s">
        <v>1384</v>
      </c>
      <c r="D1246" s="8" t="s">
        <v>717</v>
      </c>
      <c r="E1246" s="10" t="s">
        <v>718</v>
      </c>
      <c r="F1246" s="8" t="s">
        <v>711</v>
      </c>
      <c r="G1246" s="10" t="s">
        <v>163</v>
      </c>
      <c r="H1246" s="10" t="s">
        <v>719</v>
      </c>
      <c r="I1246" s="10" t="s">
        <v>36</v>
      </c>
      <c r="J1246" s="12">
        <v>40131</v>
      </c>
      <c r="K1246" s="11">
        <v>284983</v>
      </c>
      <c r="L1246" s="11">
        <v>41599</v>
      </c>
      <c r="M1246" s="14">
        <v>2175</v>
      </c>
      <c r="N1246" s="13">
        <v>26980</v>
      </c>
      <c r="O1246" s="13">
        <v>1081</v>
      </c>
      <c r="P1246" s="25">
        <v>0</v>
      </c>
      <c r="Q1246" s="26">
        <v>0</v>
      </c>
      <c r="R1246" s="26">
        <v>0</v>
      </c>
      <c r="S1246" s="27">
        <v>0</v>
      </c>
      <c r="T1246" s="28">
        <v>0</v>
      </c>
      <c r="U1246" s="28">
        <v>0</v>
      </c>
      <c r="V1246" s="12">
        <v>42306</v>
      </c>
      <c r="W1246" s="11">
        <v>311963</v>
      </c>
      <c r="X1246" s="11">
        <v>42680</v>
      </c>
    </row>
    <row r="1247" spans="1:24" x14ac:dyDescent="0.35">
      <c r="A1247" s="8">
        <v>2020</v>
      </c>
      <c r="B1247" s="9">
        <v>17710</v>
      </c>
      <c r="C1247" s="10" t="s">
        <v>1384</v>
      </c>
      <c r="D1247" s="8" t="s">
        <v>717</v>
      </c>
      <c r="E1247" s="10" t="s">
        <v>718</v>
      </c>
      <c r="F1247" s="8" t="s">
        <v>711</v>
      </c>
      <c r="G1247" s="10" t="s">
        <v>63</v>
      </c>
      <c r="H1247" s="10" t="s">
        <v>719</v>
      </c>
      <c r="I1247" s="10" t="s">
        <v>45</v>
      </c>
      <c r="J1247" s="12">
        <v>5480</v>
      </c>
      <c r="K1247" s="11">
        <v>36734</v>
      </c>
      <c r="L1247" s="11">
        <v>4013</v>
      </c>
      <c r="M1247" s="14">
        <v>317</v>
      </c>
      <c r="N1247" s="13">
        <v>2460</v>
      </c>
      <c r="O1247" s="13">
        <v>90</v>
      </c>
      <c r="P1247" s="25">
        <v>0</v>
      </c>
      <c r="Q1247" s="26">
        <v>0</v>
      </c>
      <c r="R1247" s="26">
        <v>0</v>
      </c>
      <c r="S1247" s="27">
        <v>0</v>
      </c>
      <c r="T1247" s="28">
        <v>0</v>
      </c>
      <c r="U1247" s="28">
        <v>0</v>
      </c>
      <c r="V1247" s="12">
        <v>5797</v>
      </c>
      <c r="W1247" s="11">
        <v>39194</v>
      </c>
      <c r="X1247" s="11">
        <v>4103</v>
      </c>
    </row>
    <row r="1248" spans="1:24" x14ac:dyDescent="0.35">
      <c r="A1248" s="8">
        <v>2020</v>
      </c>
      <c r="B1248" s="9">
        <v>17710</v>
      </c>
      <c r="C1248" s="10" t="s">
        <v>1384</v>
      </c>
      <c r="D1248" s="8" t="s">
        <v>717</v>
      </c>
      <c r="E1248" s="10" t="s">
        <v>718</v>
      </c>
      <c r="F1248" s="8" t="s">
        <v>711</v>
      </c>
      <c r="G1248" s="10" t="s">
        <v>56</v>
      </c>
      <c r="H1248" s="10" t="s">
        <v>719</v>
      </c>
      <c r="I1248" s="10" t="s">
        <v>45</v>
      </c>
      <c r="J1248" s="12">
        <v>399</v>
      </c>
      <c r="K1248" s="11">
        <v>2304</v>
      </c>
      <c r="L1248" s="11">
        <v>261</v>
      </c>
      <c r="M1248" s="14">
        <v>251</v>
      </c>
      <c r="N1248" s="13">
        <v>3114</v>
      </c>
      <c r="O1248" s="13">
        <v>17</v>
      </c>
      <c r="P1248" s="25">
        <v>0</v>
      </c>
      <c r="Q1248" s="26">
        <v>0</v>
      </c>
      <c r="R1248" s="26">
        <v>0</v>
      </c>
      <c r="S1248" s="27">
        <v>0</v>
      </c>
      <c r="T1248" s="28">
        <v>0</v>
      </c>
      <c r="U1248" s="28">
        <v>0</v>
      </c>
      <c r="V1248" s="12">
        <v>650</v>
      </c>
      <c r="W1248" s="11">
        <v>5418</v>
      </c>
      <c r="X1248" s="11">
        <v>278</v>
      </c>
    </row>
    <row r="1249" spans="1:24" x14ac:dyDescent="0.35">
      <c r="A1249" s="8">
        <v>2020</v>
      </c>
      <c r="B1249" s="9">
        <v>17710</v>
      </c>
      <c r="C1249" s="10" t="s">
        <v>1384</v>
      </c>
      <c r="D1249" s="8" t="s">
        <v>717</v>
      </c>
      <c r="E1249" s="10" t="s">
        <v>718</v>
      </c>
      <c r="F1249" s="8" t="s">
        <v>711</v>
      </c>
      <c r="G1249" s="10" t="s">
        <v>122</v>
      </c>
      <c r="H1249" s="10" t="s">
        <v>719</v>
      </c>
      <c r="I1249" s="10" t="s">
        <v>123</v>
      </c>
      <c r="J1249" s="12">
        <v>759</v>
      </c>
      <c r="K1249" s="11">
        <v>5444</v>
      </c>
      <c r="L1249" s="11">
        <v>761</v>
      </c>
      <c r="M1249" s="14">
        <v>609</v>
      </c>
      <c r="N1249" s="13">
        <v>5155</v>
      </c>
      <c r="O1249" s="13">
        <v>7</v>
      </c>
      <c r="P1249" s="25">
        <v>0</v>
      </c>
      <c r="Q1249" s="26">
        <v>0</v>
      </c>
      <c r="R1249" s="26">
        <v>0</v>
      </c>
      <c r="S1249" s="27">
        <v>0</v>
      </c>
      <c r="T1249" s="28">
        <v>0</v>
      </c>
      <c r="U1249" s="28">
        <v>0</v>
      </c>
      <c r="V1249" s="12">
        <v>1368</v>
      </c>
      <c r="W1249" s="11">
        <v>10599</v>
      </c>
      <c r="X1249" s="11">
        <v>768</v>
      </c>
    </row>
    <row r="1250" spans="1:24" x14ac:dyDescent="0.35">
      <c r="A1250" s="8">
        <v>2020</v>
      </c>
      <c r="B1250" s="9">
        <v>17710</v>
      </c>
      <c r="C1250" s="10" t="s">
        <v>1384</v>
      </c>
      <c r="D1250" s="8" t="s">
        <v>717</v>
      </c>
      <c r="E1250" s="10" t="s">
        <v>718</v>
      </c>
      <c r="F1250" s="8" t="s">
        <v>711</v>
      </c>
      <c r="G1250" s="10" t="s">
        <v>197</v>
      </c>
      <c r="H1250" s="10" t="s">
        <v>719</v>
      </c>
      <c r="I1250" s="10" t="s">
        <v>45</v>
      </c>
      <c r="J1250" s="12">
        <v>98</v>
      </c>
      <c r="K1250" s="11">
        <v>1008</v>
      </c>
      <c r="L1250" s="11">
        <v>75</v>
      </c>
      <c r="M1250" s="14">
        <v>1190</v>
      </c>
      <c r="N1250" s="13">
        <v>12765</v>
      </c>
      <c r="O1250" s="13">
        <v>203</v>
      </c>
      <c r="P1250" s="25">
        <v>0</v>
      </c>
      <c r="Q1250" s="26">
        <v>0</v>
      </c>
      <c r="R1250" s="26">
        <v>0</v>
      </c>
      <c r="S1250" s="27">
        <v>0</v>
      </c>
      <c r="T1250" s="28">
        <v>0</v>
      </c>
      <c r="U1250" s="28">
        <v>0</v>
      </c>
      <c r="V1250" s="12">
        <v>1288</v>
      </c>
      <c r="W1250" s="11">
        <v>13773</v>
      </c>
      <c r="X1250" s="11">
        <v>278</v>
      </c>
    </row>
    <row r="1251" spans="1:24" x14ac:dyDescent="0.35">
      <c r="A1251" s="8">
        <v>2020</v>
      </c>
      <c r="B1251" s="9">
        <v>17710</v>
      </c>
      <c r="C1251" s="10" t="s">
        <v>1384</v>
      </c>
      <c r="D1251" s="8" t="s">
        <v>739</v>
      </c>
      <c r="E1251" s="10" t="s">
        <v>710</v>
      </c>
      <c r="F1251" s="8" t="s">
        <v>711</v>
      </c>
      <c r="G1251" s="10" t="s">
        <v>59</v>
      </c>
      <c r="H1251" s="10" t="s">
        <v>719</v>
      </c>
      <c r="I1251" s="10" t="s">
        <v>60</v>
      </c>
      <c r="J1251" s="12">
        <v>67249</v>
      </c>
      <c r="K1251" s="11">
        <v>578051</v>
      </c>
      <c r="L1251" s="11">
        <v>38249</v>
      </c>
      <c r="M1251" s="14">
        <v>4418</v>
      </c>
      <c r="N1251" s="13">
        <v>34860</v>
      </c>
      <c r="O1251" s="13">
        <v>1181</v>
      </c>
      <c r="P1251" s="25">
        <v>0</v>
      </c>
      <c r="Q1251" s="26">
        <v>0</v>
      </c>
      <c r="R1251" s="26">
        <v>0</v>
      </c>
      <c r="S1251" s="27">
        <v>0</v>
      </c>
      <c r="T1251" s="28">
        <v>0</v>
      </c>
      <c r="U1251" s="28">
        <v>0</v>
      </c>
      <c r="V1251" s="12">
        <v>71667</v>
      </c>
      <c r="W1251" s="11">
        <v>612911</v>
      </c>
      <c r="X1251" s="11">
        <v>39430</v>
      </c>
    </row>
    <row r="1252" spans="1:24" x14ac:dyDescent="0.35">
      <c r="A1252" s="8">
        <v>2020</v>
      </c>
      <c r="B1252" s="9">
        <v>17715</v>
      </c>
      <c r="C1252" s="10" t="s">
        <v>1385</v>
      </c>
      <c r="D1252" s="8" t="s">
        <v>709</v>
      </c>
      <c r="E1252" s="10" t="s">
        <v>710</v>
      </c>
      <c r="F1252" s="8" t="s">
        <v>711</v>
      </c>
      <c r="G1252" s="10" t="s">
        <v>157</v>
      </c>
      <c r="H1252" s="10" t="s">
        <v>714</v>
      </c>
      <c r="I1252" s="10" t="s">
        <v>477</v>
      </c>
      <c r="J1252" s="12">
        <v>13.1</v>
      </c>
      <c r="K1252" s="11">
        <v>74</v>
      </c>
      <c r="L1252" s="11">
        <v>5</v>
      </c>
      <c r="M1252" s="14">
        <v>6.5</v>
      </c>
      <c r="N1252" s="13">
        <v>32</v>
      </c>
      <c r="O1252" s="13">
        <v>2</v>
      </c>
      <c r="P1252" s="25" t="s">
        <v>25</v>
      </c>
      <c r="Q1252" s="26" t="s">
        <v>25</v>
      </c>
      <c r="R1252" s="26" t="s">
        <v>25</v>
      </c>
      <c r="S1252" s="27" t="s">
        <v>25</v>
      </c>
      <c r="T1252" s="28" t="s">
        <v>25</v>
      </c>
      <c r="U1252" s="28" t="s">
        <v>25</v>
      </c>
      <c r="V1252" s="12">
        <v>19.600000000000001</v>
      </c>
      <c r="W1252" s="11">
        <v>106</v>
      </c>
      <c r="X1252" s="11">
        <v>7</v>
      </c>
    </row>
    <row r="1253" spans="1:24" x14ac:dyDescent="0.35">
      <c r="A1253" s="8">
        <v>2020</v>
      </c>
      <c r="B1253" s="9">
        <v>17715</v>
      </c>
      <c r="C1253" s="10" t="s">
        <v>1385</v>
      </c>
      <c r="D1253" s="8" t="s">
        <v>709</v>
      </c>
      <c r="E1253" s="10" t="s">
        <v>710</v>
      </c>
      <c r="F1253" s="8" t="s">
        <v>711</v>
      </c>
      <c r="G1253" s="10" t="s">
        <v>129</v>
      </c>
      <c r="H1253" s="10" t="s">
        <v>714</v>
      </c>
      <c r="I1253" s="10" t="s">
        <v>477</v>
      </c>
      <c r="J1253" s="12">
        <v>2414.1999999999998</v>
      </c>
      <c r="K1253" s="11">
        <v>9199</v>
      </c>
      <c r="L1253" s="11">
        <v>1418</v>
      </c>
      <c r="M1253" s="14">
        <v>1112</v>
      </c>
      <c r="N1253" s="13">
        <v>5440</v>
      </c>
      <c r="O1253" s="13">
        <v>7</v>
      </c>
      <c r="P1253" s="25">
        <v>23415.5</v>
      </c>
      <c r="Q1253" s="26">
        <v>305594</v>
      </c>
      <c r="R1253" s="26">
        <v>781</v>
      </c>
      <c r="S1253" s="27" t="s">
        <v>25</v>
      </c>
      <c r="T1253" s="28" t="s">
        <v>25</v>
      </c>
      <c r="U1253" s="28" t="s">
        <v>25</v>
      </c>
      <c r="V1253" s="12">
        <v>26941.7</v>
      </c>
      <c r="W1253" s="11">
        <v>320233</v>
      </c>
      <c r="X1253" s="11">
        <v>2206</v>
      </c>
    </row>
    <row r="1254" spans="1:24" x14ac:dyDescent="0.35">
      <c r="A1254" s="8">
        <v>2020</v>
      </c>
      <c r="B1254" s="9">
        <v>17715</v>
      </c>
      <c r="C1254" s="10" t="s">
        <v>1385</v>
      </c>
      <c r="D1254" s="8" t="s">
        <v>709</v>
      </c>
      <c r="E1254" s="10" t="s">
        <v>710</v>
      </c>
      <c r="F1254" s="8" t="s">
        <v>711</v>
      </c>
      <c r="G1254" s="10" t="s">
        <v>174</v>
      </c>
      <c r="H1254" s="10" t="s">
        <v>714</v>
      </c>
      <c r="I1254" s="10" t="s">
        <v>477</v>
      </c>
      <c r="J1254" s="12">
        <v>8.1</v>
      </c>
      <c r="K1254" s="11">
        <v>35</v>
      </c>
      <c r="L1254" s="11">
        <v>3</v>
      </c>
      <c r="M1254" s="14">
        <v>0.7</v>
      </c>
      <c r="N1254" s="13">
        <v>1</v>
      </c>
      <c r="O1254" s="13">
        <v>2</v>
      </c>
      <c r="P1254" s="25">
        <v>108.2</v>
      </c>
      <c r="Q1254" s="26">
        <v>906</v>
      </c>
      <c r="R1254" s="26">
        <v>12</v>
      </c>
      <c r="S1254" s="27" t="s">
        <v>25</v>
      </c>
      <c r="T1254" s="28" t="s">
        <v>25</v>
      </c>
      <c r="U1254" s="28" t="s">
        <v>25</v>
      </c>
      <c r="V1254" s="12">
        <v>117</v>
      </c>
      <c r="W1254" s="11">
        <v>942</v>
      </c>
      <c r="X1254" s="11">
        <v>17</v>
      </c>
    </row>
    <row r="1255" spans="1:24" x14ac:dyDescent="0.35">
      <c r="A1255" s="8">
        <v>2020</v>
      </c>
      <c r="B1255" s="9">
        <v>17715</v>
      </c>
      <c r="C1255" s="10" t="s">
        <v>1385</v>
      </c>
      <c r="D1255" s="8" t="s">
        <v>709</v>
      </c>
      <c r="E1255" s="10" t="s">
        <v>710</v>
      </c>
      <c r="F1255" s="8" t="s">
        <v>711</v>
      </c>
      <c r="G1255" s="10" t="s">
        <v>59</v>
      </c>
      <c r="H1255" s="10" t="s">
        <v>714</v>
      </c>
      <c r="I1255" s="10" t="s">
        <v>477</v>
      </c>
      <c r="J1255" s="12">
        <v>26.3</v>
      </c>
      <c r="K1255" s="11">
        <v>107</v>
      </c>
      <c r="L1255" s="11">
        <v>13</v>
      </c>
      <c r="M1255" s="14">
        <v>0</v>
      </c>
      <c r="N1255" s="13">
        <v>0</v>
      </c>
      <c r="O1255" s="13">
        <v>0</v>
      </c>
      <c r="P1255" s="25">
        <v>68.599999999999994</v>
      </c>
      <c r="Q1255" s="26">
        <v>386</v>
      </c>
      <c r="R1255" s="26">
        <v>13</v>
      </c>
      <c r="S1255" s="27" t="s">
        <v>25</v>
      </c>
      <c r="T1255" s="28" t="s">
        <v>25</v>
      </c>
      <c r="U1255" s="28" t="s">
        <v>25</v>
      </c>
      <c r="V1255" s="12">
        <v>94.9</v>
      </c>
      <c r="W1255" s="11">
        <v>493</v>
      </c>
      <c r="X1255" s="11">
        <v>26</v>
      </c>
    </row>
    <row r="1256" spans="1:24" x14ac:dyDescent="0.35">
      <c r="A1256" s="8">
        <v>2020</v>
      </c>
      <c r="B1256" s="9">
        <v>17718</v>
      </c>
      <c r="C1256" s="10" t="s">
        <v>541</v>
      </c>
      <c r="D1256" s="8" t="s">
        <v>709</v>
      </c>
      <c r="E1256" s="10" t="s">
        <v>710</v>
      </c>
      <c r="F1256" s="8" t="s">
        <v>711</v>
      </c>
      <c r="G1256" s="10" t="s">
        <v>129</v>
      </c>
      <c r="H1256" s="10" t="s">
        <v>722</v>
      </c>
      <c r="I1256" s="10" t="s">
        <v>54</v>
      </c>
      <c r="J1256" s="12">
        <v>120657</v>
      </c>
      <c r="K1256" s="11">
        <v>1224455</v>
      </c>
      <c r="L1256" s="11">
        <v>97747</v>
      </c>
      <c r="M1256" s="14">
        <v>153637.1</v>
      </c>
      <c r="N1256" s="13">
        <v>1992114</v>
      </c>
      <c r="O1256" s="13">
        <v>26256</v>
      </c>
      <c r="P1256" s="25">
        <v>179551.4</v>
      </c>
      <c r="Q1256" s="26">
        <v>4070731</v>
      </c>
      <c r="R1256" s="26">
        <v>118</v>
      </c>
      <c r="S1256" s="27">
        <v>0</v>
      </c>
      <c r="T1256" s="28">
        <v>0</v>
      </c>
      <c r="U1256" s="28">
        <v>0</v>
      </c>
      <c r="V1256" s="12">
        <v>453845.5</v>
      </c>
      <c r="W1256" s="11">
        <v>7287300</v>
      </c>
      <c r="X1256" s="11">
        <v>124121</v>
      </c>
    </row>
    <row r="1257" spans="1:24" x14ac:dyDescent="0.35">
      <c r="A1257" s="8">
        <v>2020</v>
      </c>
      <c r="B1257" s="9">
        <v>17718</v>
      </c>
      <c r="C1257" s="10" t="s">
        <v>541</v>
      </c>
      <c r="D1257" s="8" t="s">
        <v>709</v>
      </c>
      <c r="E1257" s="10" t="s">
        <v>710</v>
      </c>
      <c r="F1257" s="8" t="s">
        <v>711</v>
      </c>
      <c r="G1257" s="10" t="s">
        <v>59</v>
      </c>
      <c r="H1257" s="10" t="s">
        <v>722</v>
      </c>
      <c r="I1257" s="10" t="s">
        <v>54</v>
      </c>
      <c r="J1257" s="12">
        <v>256877.8</v>
      </c>
      <c r="K1257" s="11">
        <v>2562133</v>
      </c>
      <c r="L1257" s="11">
        <v>214908</v>
      </c>
      <c r="M1257" s="14">
        <v>230882.9</v>
      </c>
      <c r="N1257" s="13">
        <v>3343412</v>
      </c>
      <c r="O1257" s="13">
        <v>57811</v>
      </c>
      <c r="P1257" s="25">
        <v>260269.7</v>
      </c>
      <c r="Q1257" s="26">
        <v>7381412</v>
      </c>
      <c r="R1257" s="26">
        <v>150</v>
      </c>
      <c r="S1257" s="27">
        <v>0</v>
      </c>
      <c r="T1257" s="28">
        <v>0</v>
      </c>
      <c r="U1257" s="28">
        <v>0</v>
      </c>
      <c r="V1257" s="12">
        <v>748030.4</v>
      </c>
      <c r="W1257" s="11">
        <v>13286957</v>
      </c>
      <c r="X1257" s="11">
        <v>272869</v>
      </c>
    </row>
    <row r="1258" spans="1:24" x14ac:dyDescent="0.35">
      <c r="A1258" s="8">
        <v>2020</v>
      </c>
      <c r="B1258" s="9">
        <v>17732</v>
      </c>
      <c r="C1258" s="10" t="s">
        <v>1386</v>
      </c>
      <c r="D1258" s="8" t="s">
        <v>709</v>
      </c>
      <c r="E1258" s="10" t="s">
        <v>710</v>
      </c>
      <c r="F1258" s="8" t="s">
        <v>711</v>
      </c>
      <c r="G1258" s="10" t="s">
        <v>325</v>
      </c>
      <c r="H1258" s="10" t="s">
        <v>712</v>
      </c>
      <c r="I1258" s="10" t="s">
        <v>272</v>
      </c>
      <c r="J1258" s="12">
        <v>10984</v>
      </c>
      <c r="K1258" s="11">
        <v>112423</v>
      </c>
      <c r="L1258" s="11">
        <v>11861</v>
      </c>
      <c r="M1258" s="14">
        <v>8673</v>
      </c>
      <c r="N1258" s="13">
        <v>94557</v>
      </c>
      <c r="O1258" s="13">
        <v>1487</v>
      </c>
      <c r="P1258" s="25">
        <v>3676</v>
      </c>
      <c r="Q1258" s="26">
        <v>58792</v>
      </c>
      <c r="R1258" s="26">
        <v>11</v>
      </c>
      <c r="S1258" s="27">
        <v>0</v>
      </c>
      <c r="T1258" s="28">
        <v>0</v>
      </c>
      <c r="U1258" s="28">
        <v>0</v>
      </c>
      <c r="V1258" s="12">
        <v>23333</v>
      </c>
      <c r="W1258" s="11">
        <v>265772</v>
      </c>
      <c r="X1258" s="11">
        <v>13359</v>
      </c>
    </row>
    <row r="1259" spans="1:24" x14ac:dyDescent="0.35">
      <c r="A1259" s="8">
        <v>2020</v>
      </c>
      <c r="B1259" s="9">
        <v>17740</v>
      </c>
      <c r="C1259" s="10" t="s">
        <v>1387</v>
      </c>
      <c r="D1259" s="8" t="s">
        <v>709</v>
      </c>
      <c r="E1259" s="10" t="s">
        <v>710</v>
      </c>
      <c r="F1259" s="8" t="s">
        <v>711</v>
      </c>
      <c r="G1259" s="10" t="s">
        <v>567</v>
      </c>
      <c r="H1259" s="10" t="s">
        <v>712</v>
      </c>
      <c r="I1259" s="10" t="s">
        <v>566</v>
      </c>
      <c r="J1259" s="12">
        <v>2681</v>
      </c>
      <c r="K1259" s="11">
        <v>24612</v>
      </c>
      <c r="L1259" s="11">
        <v>2207</v>
      </c>
      <c r="M1259" s="14">
        <v>4715</v>
      </c>
      <c r="N1259" s="13">
        <v>43546</v>
      </c>
      <c r="O1259" s="13">
        <v>800</v>
      </c>
      <c r="P1259" s="25">
        <v>3559</v>
      </c>
      <c r="Q1259" s="26">
        <v>49132</v>
      </c>
      <c r="R1259" s="26">
        <v>4</v>
      </c>
      <c r="S1259" s="27">
        <v>0</v>
      </c>
      <c r="T1259" s="28">
        <v>0</v>
      </c>
      <c r="U1259" s="28">
        <v>0</v>
      </c>
      <c r="V1259" s="12">
        <v>10955</v>
      </c>
      <c r="W1259" s="11">
        <v>117290</v>
      </c>
      <c r="X1259" s="11">
        <v>3011</v>
      </c>
    </row>
    <row r="1260" spans="1:24" x14ac:dyDescent="0.35">
      <c r="A1260" s="8">
        <v>2020</v>
      </c>
      <c r="B1260" s="9">
        <v>17826</v>
      </c>
      <c r="C1260" s="10" t="s">
        <v>1388</v>
      </c>
      <c r="D1260" s="8" t="s">
        <v>709</v>
      </c>
      <c r="E1260" s="10" t="s">
        <v>710</v>
      </c>
      <c r="F1260" s="8" t="s">
        <v>711</v>
      </c>
      <c r="G1260" s="10" t="s">
        <v>129</v>
      </c>
      <c r="H1260" s="10" t="s">
        <v>714</v>
      </c>
      <c r="I1260" s="10" t="s">
        <v>477</v>
      </c>
      <c r="J1260" s="12">
        <v>2613</v>
      </c>
      <c r="K1260" s="11">
        <v>14218</v>
      </c>
      <c r="L1260" s="11">
        <v>2429</v>
      </c>
      <c r="M1260" s="14">
        <v>2595</v>
      </c>
      <c r="N1260" s="13">
        <v>18038</v>
      </c>
      <c r="O1260" s="13">
        <v>613</v>
      </c>
      <c r="P1260" s="25">
        <v>14527</v>
      </c>
      <c r="Q1260" s="26">
        <v>196461</v>
      </c>
      <c r="R1260" s="26">
        <v>5</v>
      </c>
      <c r="S1260" s="27" t="s">
        <v>25</v>
      </c>
      <c r="T1260" s="28" t="s">
        <v>25</v>
      </c>
      <c r="U1260" s="28" t="s">
        <v>25</v>
      </c>
      <c r="V1260" s="12">
        <v>19735</v>
      </c>
      <c r="W1260" s="11">
        <v>228717</v>
      </c>
      <c r="X1260" s="11">
        <v>3047</v>
      </c>
    </row>
    <row r="1261" spans="1:24" x14ac:dyDescent="0.35">
      <c r="A1261" s="8">
        <v>2020</v>
      </c>
      <c r="B1261" s="9">
        <v>17828</v>
      </c>
      <c r="C1261" s="10" t="s">
        <v>543</v>
      </c>
      <c r="D1261" s="8" t="s">
        <v>709</v>
      </c>
      <c r="E1261" s="10" t="s">
        <v>710</v>
      </c>
      <c r="F1261" s="8" t="s">
        <v>711</v>
      </c>
      <c r="G1261" s="10" t="s">
        <v>163</v>
      </c>
      <c r="H1261" s="10" t="s">
        <v>712</v>
      </c>
      <c r="I1261" s="10" t="s">
        <v>36</v>
      </c>
      <c r="J1261" s="12">
        <v>72426.3</v>
      </c>
      <c r="K1261" s="11">
        <v>616209</v>
      </c>
      <c r="L1261" s="11">
        <v>59975</v>
      </c>
      <c r="M1261" s="14">
        <v>129028.6</v>
      </c>
      <c r="N1261" s="13">
        <v>977949</v>
      </c>
      <c r="O1261" s="13">
        <v>11473</v>
      </c>
      <c r="P1261" s="25" t="s">
        <v>25</v>
      </c>
      <c r="Q1261" s="26" t="s">
        <v>25</v>
      </c>
      <c r="R1261" s="26" t="s">
        <v>25</v>
      </c>
      <c r="S1261" s="27" t="s">
        <v>25</v>
      </c>
      <c r="T1261" s="28" t="s">
        <v>25</v>
      </c>
      <c r="U1261" s="28" t="s">
        <v>25</v>
      </c>
      <c r="V1261" s="12">
        <v>201454.9</v>
      </c>
      <c r="W1261" s="11">
        <v>1594158</v>
      </c>
      <c r="X1261" s="11">
        <v>71448</v>
      </c>
    </row>
    <row r="1262" spans="1:24" x14ac:dyDescent="0.35">
      <c r="A1262" s="8">
        <v>2020</v>
      </c>
      <c r="B1262" s="9">
        <v>17829</v>
      </c>
      <c r="C1262" s="10" t="s">
        <v>1389</v>
      </c>
      <c r="D1262" s="8" t="s">
        <v>709</v>
      </c>
      <c r="E1262" s="10" t="s">
        <v>710</v>
      </c>
      <c r="F1262" s="8" t="s">
        <v>711</v>
      </c>
      <c r="G1262" s="10" t="s">
        <v>567</v>
      </c>
      <c r="H1262" s="10" t="s">
        <v>712</v>
      </c>
      <c r="I1262" s="10" t="s">
        <v>566</v>
      </c>
      <c r="J1262" s="12">
        <v>9272</v>
      </c>
      <c r="K1262" s="11">
        <v>93431</v>
      </c>
      <c r="L1262" s="11">
        <v>7205</v>
      </c>
      <c r="M1262" s="14">
        <v>10661</v>
      </c>
      <c r="N1262" s="13">
        <v>104354</v>
      </c>
      <c r="O1262" s="13">
        <v>1333</v>
      </c>
      <c r="P1262" s="25">
        <v>5401</v>
      </c>
      <c r="Q1262" s="26">
        <v>73122</v>
      </c>
      <c r="R1262" s="26">
        <v>6</v>
      </c>
      <c r="S1262" s="27">
        <v>0</v>
      </c>
      <c r="T1262" s="28">
        <v>0</v>
      </c>
      <c r="U1262" s="28">
        <v>0</v>
      </c>
      <c r="V1262" s="12">
        <v>25334</v>
      </c>
      <c r="W1262" s="11">
        <v>270907</v>
      </c>
      <c r="X1262" s="11">
        <v>8544</v>
      </c>
    </row>
    <row r="1263" spans="1:24" x14ac:dyDescent="0.35">
      <c r="A1263" s="8">
        <v>2020</v>
      </c>
      <c r="B1263" s="9">
        <v>17832</v>
      </c>
      <c r="C1263" s="10" t="s">
        <v>544</v>
      </c>
      <c r="D1263" s="8" t="s">
        <v>709</v>
      </c>
      <c r="E1263" s="10" t="s">
        <v>710</v>
      </c>
      <c r="F1263" s="8" t="s">
        <v>711</v>
      </c>
      <c r="G1263" s="10" t="s">
        <v>38</v>
      </c>
      <c r="H1263" s="10" t="s">
        <v>714</v>
      </c>
      <c r="I1263" s="10" t="s">
        <v>30</v>
      </c>
      <c r="J1263" s="12">
        <v>149772</v>
      </c>
      <c r="K1263" s="11">
        <v>1486114</v>
      </c>
      <c r="L1263" s="11">
        <v>98319</v>
      </c>
      <c r="M1263" s="14">
        <v>23724</v>
      </c>
      <c r="N1263" s="13">
        <v>248011</v>
      </c>
      <c r="O1263" s="13">
        <v>4157</v>
      </c>
      <c r="P1263" s="25">
        <v>11693</v>
      </c>
      <c r="Q1263" s="26">
        <v>186246</v>
      </c>
      <c r="R1263" s="26">
        <v>42</v>
      </c>
      <c r="S1263" s="27" t="s">
        <v>25</v>
      </c>
      <c r="T1263" s="28" t="s">
        <v>25</v>
      </c>
      <c r="U1263" s="28" t="s">
        <v>25</v>
      </c>
      <c r="V1263" s="12">
        <v>185189</v>
      </c>
      <c r="W1263" s="11">
        <v>1920371</v>
      </c>
      <c r="X1263" s="11">
        <v>102518</v>
      </c>
    </row>
    <row r="1264" spans="1:24" x14ac:dyDescent="0.35">
      <c r="A1264" s="8">
        <v>2020</v>
      </c>
      <c r="B1264" s="9">
        <v>17833</v>
      </c>
      <c r="C1264" s="10" t="s">
        <v>545</v>
      </c>
      <c r="D1264" s="8" t="s">
        <v>709</v>
      </c>
      <c r="E1264" s="10" t="s">
        <v>710</v>
      </c>
      <c r="F1264" s="8" t="s">
        <v>711</v>
      </c>
      <c r="G1264" s="10" t="s">
        <v>53</v>
      </c>
      <c r="H1264" s="10" t="s">
        <v>712</v>
      </c>
      <c r="I1264" s="10" t="s">
        <v>54</v>
      </c>
      <c r="J1264" s="12">
        <v>104455</v>
      </c>
      <c r="K1264" s="11">
        <v>1032944</v>
      </c>
      <c r="L1264" s="11">
        <v>101494</v>
      </c>
      <c r="M1264" s="14">
        <v>121447</v>
      </c>
      <c r="N1264" s="13">
        <v>1462901</v>
      </c>
      <c r="O1264" s="13">
        <v>15561</v>
      </c>
      <c r="P1264" s="25">
        <v>29510</v>
      </c>
      <c r="Q1264" s="26">
        <v>417408</v>
      </c>
      <c r="R1264" s="26">
        <v>247</v>
      </c>
      <c r="S1264" s="27">
        <v>0</v>
      </c>
      <c r="T1264" s="28">
        <v>0</v>
      </c>
      <c r="U1264" s="28">
        <v>0</v>
      </c>
      <c r="V1264" s="12">
        <v>255412</v>
      </c>
      <c r="W1264" s="11">
        <v>2913253</v>
      </c>
      <c r="X1264" s="11">
        <v>117302</v>
      </c>
    </row>
    <row r="1265" spans="1:24" x14ac:dyDescent="0.35">
      <c r="A1265" s="8">
        <v>2020</v>
      </c>
      <c r="B1265" s="9">
        <v>17839</v>
      </c>
      <c r="C1265" s="10" t="s">
        <v>546</v>
      </c>
      <c r="D1265" s="8" t="s">
        <v>709</v>
      </c>
      <c r="E1265" s="10" t="s">
        <v>710</v>
      </c>
      <c r="F1265" s="8" t="s">
        <v>711</v>
      </c>
      <c r="G1265" s="10" t="s">
        <v>116</v>
      </c>
      <c r="H1265" s="10" t="s">
        <v>712</v>
      </c>
      <c r="I1265" s="10" t="s">
        <v>75</v>
      </c>
      <c r="J1265" s="12">
        <v>26595.9</v>
      </c>
      <c r="K1265" s="11">
        <v>367834</v>
      </c>
      <c r="L1265" s="11">
        <v>28550</v>
      </c>
      <c r="M1265" s="14">
        <v>17679</v>
      </c>
      <c r="N1265" s="13">
        <v>244309</v>
      </c>
      <c r="O1265" s="13">
        <v>3922</v>
      </c>
      <c r="P1265" s="25">
        <v>8439</v>
      </c>
      <c r="Q1265" s="26">
        <v>130955</v>
      </c>
      <c r="R1265" s="26">
        <v>11</v>
      </c>
      <c r="S1265" s="27">
        <v>0</v>
      </c>
      <c r="T1265" s="28">
        <v>0</v>
      </c>
      <c r="U1265" s="28">
        <v>0</v>
      </c>
      <c r="V1265" s="12">
        <v>52713.9</v>
      </c>
      <c r="W1265" s="11">
        <v>743098</v>
      </c>
      <c r="X1265" s="11">
        <v>32483</v>
      </c>
    </row>
    <row r="1266" spans="1:24" x14ac:dyDescent="0.35">
      <c r="A1266" s="8">
        <v>2020</v>
      </c>
      <c r="B1266" s="9">
        <v>17845</v>
      </c>
      <c r="C1266" s="10" t="s">
        <v>1390</v>
      </c>
      <c r="D1266" s="8" t="s">
        <v>709</v>
      </c>
      <c r="E1266" s="10" t="s">
        <v>710</v>
      </c>
      <c r="F1266" s="8" t="s">
        <v>711</v>
      </c>
      <c r="G1266" s="10" t="s">
        <v>325</v>
      </c>
      <c r="H1266" s="10" t="s">
        <v>712</v>
      </c>
      <c r="I1266" s="10" t="s">
        <v>272</v>
      </c>
      <c r="J1266" s="12">
        <v>10217.5</v>
      </c>
      <c r="K1266" s="11">
        <v>94142</v>
      </c>
      <c r="L1266" s="11">
        <v>10336</v>
      </c>
      <c r="M1266" s="14">
        <v>10353.299999999999</v>
      </c>
      <c r="N1266" s="13">
        <v>103183</v>
      </c>
      <c r="O1266" s="13">
        <v>1230</v>
      </c>
      <c r="P1266" s="25">
        <v>6405.2</v>
      </c>
      <c r="Q1266" s="26">
        <v>80898</v>
      </c>
      <c r="R1266" s="26">
        <v>2</v>
      </c>
      <c r="S1266" s="27">
        <v>0</v>
      </c>
      <c r="T1266" s="28">
        <v>0</v>
      </c>
      <c r="U1266" s="28">
        <v>0</v>
      </c>
      <c r="V1266" s="12">
        <v>26976</v>
      </c>
      <c r="W1266" s="11">
        <v>278223</v>
      </c>
      <c r="X1266" s="11">
        <v>11568</v>
      </c>
    </row>
    <row r="1267" spans="1:24" x14ac:dyDescent="0.35">
      <c r="A1267" s="8">
        <v>2020</v>
      </c>
      <c r="B1267" s="9">
        <v>17860</v>
      </c>
      <c r="C1267" s="10" t="s">
        <v>547</v>
      </c>
      <c r="D1267" s="8" t="s">
        <v>709</v>
      </c>
      <c r="E1267" s="10" t="s">
        <v>710</v>
      </c>
      <c r="F1267" s="8" t="s">
        <v>711</v>
      </c>
      <c r="G1267" s="10" t="s">
        <v>163</v>
      </c>
      <c r="H1267" s="10" t="s">
        <v>712</v>
      </c>
      <c r="I1267" s="10" t="s">
        <v>45</v>
      </c>
      <c r="J1267" s="12">
        <v>17934.7</v>
      </c>
      <c r="K1267" s="11">
        <v>122678</v>
      </c>
      <c r="L1267" s="11">
        <v>13769</v>
      </c>
      <c r="M1267" s="14">
        <v>21021.599999999999</v>
      </c>
      <c r="N1267" s="13">
        <v>162667</v>
      </c>
      <c r="O1267" s="13">
        <v>2236</v>
      </c>
      <c r="P1267" s="25">
        <v>19902</v>
      </c>
      <c r="Q1267" s="26">
        <v>199201</v>
      </c>
      <c r="R1267" s="26">
        <v>43</v>
      </c>
      <c r="S1267" s="27">
        <v>0</v>
      </c>
      <c r="T1267" s="28">
        <v>0</v>
      </c>
      <c r="U1267" s="28">
        <v>0</v>
      </c>
      <c r="V1267" s="12">
        <v>58858.3</v>
      </c>
      <c r="W1267" s="11">
        <v>484546</v>
      </c>
      <c r="X1267" s="11">
        <v>16048</v>
      </c>
    </row>
    <row r="1268" spans="1:24" x14ac:dyDescent="0.35">
      <c r="A1268" s="8">
        <v>2020</v>
      </c>
      <c r="B1268" s="9">
        <v>17874</v>
      </c>
      <c r="C1268" s="10" t="s">
        <v>1391</v>
      </c>
      <c r="D1268" s="8" t="s">
        <v>709</v>
      </c>
      <c r="E1268" s="10" t="s">
        <v>710</v>
      </c>
      <c r="F1268" s="8" t="s">
        <v>711</v>
      </c>
      <c r="G1268" s="10" t="s">
        <v>325</v>
      </c>
      <c r="H1268" s="10" t="s">
        <v>712</v>
      </c>
      <c r="I1268" s="10" t="s">
        <v>272</v>
      </c>
      <c r="J1268" s="12">
        <v>30152</v>
      </c>
      <c r="K1268" s="11">
        <v>318338</v>
      </c>
      <c r="L1268" s="11">
        <v>26567</v>
      </c>
      <c r="M1268" s="14">
        <v>31634</v>
      </c>
      <c r="N1268" s="13">
        <v>344485</v>
      </c>
      <c r="O1268" s="13">
        <v>5247</v>
      </c>
      <c r="P1268" s="25">
        <v>0</v>
      </c>
      <c r="Q1268" s="26">
        <v>0</v>
      </c>
      <c r="R1268" s="26">
        <v>0</v>
      </c>
      <c r="S1268" s="27">
        <v>0</v>
      </c>
      <c r="T1268" s="28">
        <v>0</v>
      </c>
      <c r="U1268" s="28">
        <v>0</v>
      </c>
      <c r="V1268" s="12">
        <v>61786</v>
      </c>
      <c r="W1268" s="11">
        <v>662823</v>
      </c>
      <c r="X1268" s="11">
        <v>31814</v>
      </c>
    </row>
    <row r="1269" spans="1:24" x14ac:dyDescent="0.35">
      <c r="A1269" s="8">
        <v>2020</v>
      </c>
      <c r="B1269" s="9">
        <v>17891</v>
      </c>
      <c r="C1269" s="10" t="s">
        <v>1392</v>
      </c>
      <c r="D1269" s="8" t="s">
        <v>709</v>
      </c>
      <c r="E1269" s="10" t="s">
        <v>710</v>
      </c>
      <c r="F1269" s="8" t="s">
        <v>711</v>
      </c>
      <c r="G1269" s="10" t="s">
        <v>143</v>
      </c>
      <c r="H1269" s="10" t="s">
        <v>712</v>
      </c>
      <c r="I1269" s="10" t="s">
        <v>45</v>
      </c>
      <c r="J1269" s="12">
        <v>4697.2</v>
      </c>
      <c r="K1269" s="11">
        <v>37038</v>
      </c>
      <c r="L1269" s="11">
        <v>3708</v>
      </c>
      <c r="M1269" s="14">
        <v>3355.8</v>
      </c>
      <c r="N1269" s="13">
        <v>28260</v>
      </c>
      <c r="O1269" s="13">
        <v>501</v>
      </c>
      <c r="P1269" s="25">
        <v>11113.1</v>
      </c>
      <c r="Q1269" s="26">
        <v>121927</v>
      </c>
      <c r="R1269" s="26">
        <v>13</v>
      </c>
      <c r="S1269" s="27" t="s">
        <v>25</v>
      </c>
      <c r="T1269" s="28" t="s">
        <v>25</v>
      </c>
      <c r="U1269" s="28" t="s">
        <v>25</v>
      </c>
      <c r="V1269" s="12">
        <v>19166.099999999999</v>
      </c>
      <c r="W1269" s="11">
        <v>187225</v>
      </c>
      <c r="X1269" s="11">
        <v>4222</v>
      </c>
    </row>
    <row r="1270" spans="1:24" x14ac:dyDescent="0.35">
      <c r="A1270" s="8">
        <v>2020</v>
      </c>
      <c r="B1270" s="9">
        <v>18006</v>
      </c>
      <c r="C1270" s="10" t="s">
        <v>1393</v>
      </c>
      <c r="D1270" s="8" t="s">
        <v>709</v>
      </c>
      <c r="E1270" s="10" t="s">
        <v>710</v>
      </c>
      <c r="F1270" s="8" t="s">
        <v>711</v>
      </c>
      <c r="G1270" s="10" t="s">
        <v>152</v>
      </c>
      <c r="H1270" s="10" t="s">
        <v>712</v>
      </c>
      <c r="I1270" s="10" t="s">
        <v>566</v>
      </c>
      <c r="J1270" s="12">
        <v>13085</v>
      </c>
      <c r="K1270" s="11">
        <v>122515</v>
      </c>
      <c r="L1270" s="11">
        <v>12261</v>
      </c>
      <c r="M1270" s="14">
        <v>23232</v>
      </c>
      <c r="N1270" s="13">
        <v>258681</v>
      </c>
      <c r="O1270" s="13">
        <v>1794</v>
      </c>
      <c r="P1270" s="25">
        <v>2046</v>
      </c>
      <c r="Q1270" s="26">
        <v>30408</v>
      </c>
      <c r="R1270" s="26">
        <v>3</v>
      </c>
      <c r="S1270" s="27">
        <v>0</v>
      </c>
      <c r="T1270" s="28">
        <v>0</v>
      </c>
      <c r="U1270" s="28">
        <v>0</v>
      </c>
      <c r="V1270" s="12">
        <v>38363</v>
      </c>
      <c r="W1270" s="11">
        <v>411604</v>
      </c>
      <c r="X1270" s="11">
        <v>14058</v>
      </c>
    </row>
    <row r="1271" spans="1:24" x14ac:dyDescent="0.35">
      <c r="A1271" s="8">
        <v>2020</v>
      </c>
      <c r="B1271" s="9">
        <v>18019</v>
      </c>
      <c r="C1271" s="10" t="s">
        <v>548</v>
      </c>
      <c r="D1271" s="8" t="s">
        <v>709</v>
      </c>
      <c r="E1271" s="10" t="s">
        <v>710</v>
      </c>
      <c r="F1271" s="8" t="s">
        <v>711</v>
      </c>
      <c r="G1271" s="10" t="s">
        <v>35</v>
      </c>
      <c r="H1271" s="10" t="s">
        <v>714</v>
      </c>
      <c r="I1271" s="10" t="s">
        <v>36</v>
      </c>
      <c r="J1271" s="12">
        <v>46124.6</v>
      </c>
      <c r="K1271" s="11">
        <v>390775</v>
      </c>
      <c r="L1271" s="11">
        <v>25139</v>
      </c>
      <c r="M1271" s="14">
        <v>9985.6</v>
      </c>
      <c r="N1271" s="13">
        <v>92953</v>
      </c>
      <c r="O1271" s="13">
        <v>1722</v>
      </c>
      <c r="P1271" s="25">
        <v>3836.9</v>
      </c>
      <c r="Q1271" s="26">
        <v>41758</v>
      </c>
      <c r="R1271" s="26">
        <v>550</v>
      </c>
      <c r="S1271" s="27" t="s">
        <v>25</v>
      </c>
      <c r="T1271" s="28" t="s">
        <v>25</v>
      </c>
      <c r="U1271" s="28" t="s">
        <v>25</v>
      </c>
      <c r="V1271" s="12">
        <v>59947.1</v>
      </c>
      <c r="W1271" s="11">
        <v>525486</v>
      </c>
      <c r="X1271" s="11">
        <v>27411</v>
      </c>
    </row>
    <row r="1272" spans="1:24" x14ac:dyDescent="0.35">
      <c r="A1272" s="8">
        <v>2020</v>
      </c>
      <c r="B1272" s="9">
        <v>18022</v>
      </c>
      <c r="C1272" s="10" t="s">
        <v>1394</v>
      </c>
      <c r="D1272" s="8" t="s">
        <v>709</v>
      </c>
      <c r="E1272" s="10" t="s">
        <v>710</v>
      </c>
      <c r="F1272" s="8" t="s">
        <v>711</v>
      </c>
      <c r="G1272" s="10" t="s">
        <v>87</v>
      </c>
      <c r="H1272" s="10" t="s">
        <v>712</v>
      </c>
      <c r="I1272" s="10" t="s">
        <v>88</v>
      </c>
      <c r="J1272" s="12">
        <v>12853.3</v>
      </c>
      <c r="K1272" s="11">
        <v>119256</v>
      </c>
      <c r="L1272" s="11">
        <v>11209</v>
      </c>
      <c r="M1272" s="14">
        <v>20547.5</v>
      </c>
      <c r="N1272" s="13">
        <v>192045</v>
      </c>
      <c r="O1272" s="13">
        <v>2654</v>
      </c>
      <c r="P1272" s="25">
        <v>9437.1</v>
      </c>
      <c r="Q1272" s="26">
        <v>132417</v>
      </c>
      <c r="R1272" s="26">
        <v>39</v>
      </c>
      <c r="S1272" s="27" t="s">
        <v>25</v>
      </c>
      <c r="T1272" s="28" t="s">
        <v>25</v>
      </c>
      <c r="U1272" s="28" t="s">
        <v>25</v>
      </c>
      <c r="V1272" s="12">
        <v>42837.9</v>
      </c>
      <c r="W1272" s="11">
        <v>443718</v>
      </c>
      <c r="X1272" s="11">
        <v>13902</v>
      </c>
    </row>
    <row r="1273" spans="1:24" x14ac:dyDescent="0.35">
      <c r="A1273" s="8">
        <v>2020</v>
      </c>
      <c r="B1273" s="9">
        <v>18047</v>
      </c>
      <c r="C1273" s="10" t="s">
        <v>549</v>
      </c>
      <c r="D1273" s="8" t="s">
        <v>709</v>
      </c>
      <c r="E1273" s="10" t="s">
        <v>710</v>
      </c>
      <c r="F1273" s="8" t="s">
        <v>711</v>
      </c>
      <c r="G1273" s="10" t="s">
        <v>35</v>
      </c>
      <c r="H1273" s="10" t="s">
        <v>714</v>
      </c>
      <c r="I1273" s="10" t="s">
        <v>36</v>
      </c>
      <c r="J1273" s="12">
        <v>17961.900000000001</v>
      </c>
      <c r="K1273" s="11">
        <v>123384</v>
      </c>
      <c r="L1273" s="11">
        <v>10321</v>
      </c>
      <c r="M1273" s="14">
        <v>8768.9</v>
      </c>
      <c r="N1273" s="13">
        <v>70983</v>
      </c>
      <c r="O1273" s="13">
        <v>1231</v>
      </c>
      <c r="P1273" s="25">
        <v>9286.7000000000007</v>
      </c>
      <c r="Q1273" s="26">
        <v>96749</v>
      </c>
      <c r="R1273" s="26">
        <v>43</v>
      </c>
      <c r="S1273" s="27" t="s">
        <v>25</v>
      </c>
      <c r="T1273" s="28" t="s">
        <v>25</v>
      </c>
      <c r="U1273" s="28" t="s">
        <v>25</v>
      </c>
      <c r="V1273" s="12">
        <v>36017.5</v>
      </c>
      <c r="W1273" s="11">
        <v>291116</v>
      </c>
      <c r="X1273" s="11">
        <v>11595</v>
      </c>
    </row>
    <row r="1274" spans="1:24" x14ac:dyDescent="0.35">
      <c r="A1274" s="8">
        <v>2020</v>
      </c>
      <c r="B1274" s="9">
        <v>18085</v>
      </c>
      <c r="C1274" s="10" t="s">
        <v>1395</v>
      </c>
      <c r="D1274" s="8" t="s">
        <v>709</v>
      </c>
      <c r="E1274" s="10" t="s">
        <v>710</v>
      </c>
      <c r="F1274" s="8" t="s">
        <v>711</v>
      </c>
      <c r="G1274" s="10" t="s">
        <v>143</v>
      </c>
      <c r="H1274" s="10" t="s">
        <v>714</v>
      </c>
      <c r="I1274" s="10" t="s">
        <v>45</v>
      </c>
      <c r="J1274" s="12">
        <v>187544.5</v>
      </c>
      <c r="K1274" s="11">
        <v>1485005</v>
      </c>
      <c r="L1274" s="11">
        <v>111779</v>
      </c>
      <c r="M1274" s="14">
        <v>24690.6</v>
      </c>
      <c r="N1274" s="13">
        <v>191413</v>
      </c>
      <c r="O1274" s="13">
        <v>9079</v>
      </c>
      <c r="P1274" s="25">
        <v>87697.8</v>
      </c>
      <c r="Q1274" s="26">
        <v>1005663</v>
      </c>
      <c r="R1274" s="26">
        <v>750</v>
      </c>
      <c r="S1274" s="27" t="s">
        <v>25</v>
      </c>
      <c r="T1274" s="28" t="s">
        <v>25</v>
      </c>
      <c r="U1274" s="28" t="s">
        <v>25</v>
      </c>
      <c r="V1274" s="12">
        <v>299932.90000000002</v>
      </c>
      <c r="W1274" s="11">
        <v>2682081</v>
      </c>
      <c r="X1274" s="11">
        <v>121608</v>
      </c>
    </row>
    <row r="1275" spans="1:24" x14ac:dyDescent="0.35">
      <c r="A1275" s="8">
        <v>2020</v>
      </c>
      <c r="B1275" s="9">
        <v>18087</v>
      </c>
      <c r="C1275" s="10" t="s">
        <v>1396</v>
      </c>
      <c r="D1275" s="8" t="s">
        <v>709</v>
      </c>
      <c r="E1275" s="10" t="s">
        <v>710</v>
      </c>
      <c r="F1275" s="8" t="s">
        <v>711</v>
      </c>
      <c r="G1275" s="10" t="s">
        <v>139</v>
      </c>
      <c r="H1275" s="10" t="s">
        <v>712</v>
      </c>
      <c r="I1275" s="10" t="s">
        <v>95</v>
      </c>
      <c r="J1275" s="12">
        <v>4699</v>
      </c>
      <c r="K1275" s="11">
        <v>30633</v>
      </c>
      <c r="L1275" s="11">
        <v>3490</v>
      </c>
      <c r="M1275" s="14">
        <v>876</v>
      </c>
      <c r="N1275" s="13">
        <v>4166</v>
      </c>
      <c r="O1275" s="13">
        <v>276</v>
      </c>
      <c r="P1275" s="25">
        <v>3590</v>
      </c>
      <c r="Q1275" s="26">
        <v>27722</v>
      </c>
      <c r="R1275" s="26">
        <v>138</v>
      </c>
      <c r="S1275" s="27" t="s">
        <v>25</v>
      </c>
      <c r="T1275" s="28" t="s">
        <v>25</v>
      </c>
      <c r="U1275" s="28" t="s">
        <v>25</v>
      </c>
      <c r="V1275" s="12">
        <v>9165</v>
      </c>
      <c r="W1275" s="11">
        <v>62521</v>
      </c>
      <c r="X1275" s="11">
        <v>3904</v>
      </c>
    </row>
    <row r="1276" spans="1:24" x14ac:dyDescent="0.35">
      <c r="A1276" s="8">
        <v>2020</v>
      </c>
      <c r="B1276" s="9">
        <v>18125</v>
      </c>
      <c r="C1276" s="10" t="s">
        <v>1397</v>
      </c>
      <c r="D1276" s="8" t="s">
        <v>709</v>
      </c>
      <c r="E1276" s="10" t="s">
        <v>710</v>
      </c>
      <c r="F1276" s="8" t="s">
        <v>711</v>
      </c>
      <c r="G1276" s="10" t="s">
        <v>174</v>
      </c>
      <c r="H1276" s="10" t="s">
        <v>712</v>
      </c>
      <c r="I1276" s="10" t="s">
        <v>54</v>
      </c>
      <c r="J1276" s="12">
        <v>21955</v>
      </c>
      <c r="K1276" s="11">
        <v>197685</v>
      </c>
      <c r="L1276" s="11">
        <v>19077</v>
      </c>
      <c r="M1276" s="14">
        <v>16638</v>
      </c>
      <c r="N1276" s="13">
        <v>164209</v>
      </c>
      <c r="O1276" s="13">
        <v>2485</v>
      </c>
      <c r="P1276" s="25">
        <v>4771</v>
      </c>
      <c r="Q1276" s="26">
        <v>63350</v>
      </c>
      <c r="R1276" s="26">
        <v>5</v>
      </c>
      <c r="S1276" s="27" t="s">
        <v>25</v>
      </c>
      <c r="T1276" s="28" t="s">
        <v>25</v>
      </c>
      <c r="U1276" s="28" t="s">
        <v>25</v>
      </c>
      <c r="V1276" s="12">
        <v>43364</v>
      </c>
      <c r="W1276" s="11">
        <v>425244</v>
      </c>
      <c r="X1276" s="11">
        <v>21567</v>
      </c>
    </row>
    <row r="1277" spans="1:24" x14ac:dyDescent="0.35">
      <c r="A1277" s="8">
        <v>2020</v>
      </c>
      <c r="B1277" s="9">
        <v>18181</v>
      </c>
      <c r="C1277" s="10" t="s">
        <v>1398</v>
      </c>
      <c r="D1277" s="8" t="s">
        <v>709</v>
      </c>
      <c r="E1277" s="10" t="s">
        <v>710</v>
      </c>
      <c r="F1277" s="8" t="s">
        <v>711</v>
      </c>
      <c r="G1277" s="10" t="s">
        <v>66</v>
      </c>
      <c r="H1277" s="10" t="s">
        <v>712</v>
      </c>
      <c r="I1277" s="10" t="s">
        <v>36</v>
      </c>
      <c r="J1277" s="12">
        <v>7657.9</v>
      </c>
      <c r="K1277" s="11">
        <v>66819</v>
      </c>
      <c r="L1277" s="11">
        <v>7851</v>
      </c>
      <c r="M1277" s="14">
        <v>5067.8999999999996</v>
      </c>
      <c r="N1277" s="13">
        <v>51197</v>
      </c>
      <c r="O1277" s="13">
        <v>997</v>
      </c>
      <c r="P1277" s="25">
        <v>1756.2</v>
      </c>
      <c r="Q1277" s="26">
        <v>20597</v>
      </c>
      <c r="R1277" s="26">
        <v>3</v>
      </c>
      <c r="S1277" s="27">
        <v>0</v>
      </c>
      <c r="T1277" s="28">
        <v>0</v>
      </c>
      <c r="U1277" s="28">
        <v>0</v>
      </c>
      <c r="V1277" s="12">
        <v>14482</v>
      </c>
      <c r="W1277" s="11">
        <v>138613</v>
      </c>
      <c r="X1277" s="11">
        <v>8851</v>
      </c>
    </row>
    <row r="1278" spans="1:24" x14ac:dyDescent="0.35">
      <c r="A1278" s="8">
        <v>2020</v>
      </c>
      <c r="B1278" s="9">
        <v>18193</v>
      </c>
      <c r="C1278" s="10" t="s">
        <v>1399</v>
      </c>
      <c r="D1278" s="8" t="s">
        <v>717</v>
      </c>
      <c r="E1278" s="10" t="s">
        <v>718</v>
      </c>
      <c r="F1278" s="8" t="s">
        <v>711</v>
      </c>
      <c r="G1278" s="10" t="s">
        <v>32</v>
      </c>
      <c r="H1278" s="10" t="s">
        <v>719</v>
      </c>
      <c r="I1278" s="10" t="s">
        <v>33</v>
      </c>
      <c r="J1278" s="12">
        <v>0</v>
      </c>
      <c r="K1278" s="11">
        <v>0</v>
      </c>
      <c r="L1278" s="11">
        <v>0</v>
      </c>
      <c r="M1278" s="14">
        <v>154366.29999999999</v>
      </c>
      <c r="N1278" s="13">
        <v>2490076</v>
      </c>
      <c r="O1278" s="13">
        <v>4330</v>
      </c>
      <c r="P1278" s="25">
        <v>2788.7</v>
      </c>
      <c r="Q1278" s="26">
        <v>44995</v>
      </c>
      <c r="R1278" s="26">
        <v>50</v>
      </c>
      <c r="S1278" s="27">
        <v>0</v>
      </c>
      <c r="T1278" s="28">
        <v>0</v>
      </c>
      <c r="U1278" s="28">
        <v>0</v>
      </c>
      <c r="V1278" s="12">
        <v>157155</v>
      </c>
      <c r="W1278" s="11">
        <v>2535071</v>
      </c>
      <c r="X1278" s="11">
        <v>4380</v>
      </c>
    </row>
    <row r="1279" spans="1:24" x14ac:dyDescent="0.35">
      <c r="A1279" s="8">
        <v>2020</v>
      </c>
      <c r="B1279" s="9">
        <v>18193</v>
      </c>
      <c r="C1279" s="10" t="s">
        <v>1399</v>
      </c>
      <c r="D1279" s="8" t="s">
        <v>717</v>
      </c>
      <c r="E1279" s="10" t="s">
        <v>718</v>
      </c>
      <c r="F1279" s="8" t="s">
        <v>711</v>
      </c>
      <c r="G1279" s="10" t="s">
        <v>94</v>
      </c>
      <c r="H1279" s="10" t="s">
        <v>719</v>
      </c>
      <c r="I1279" s="10" t="s">
        <v>95</v>
      </c>
      <c r="J1279" s="12">
        <v>0</v>
      </c>
      <c r="K1279" s="11">
        <v>0</v>
      </c>
      <c r="L1279" s="11">
        <v>0</v>
      </c>
      <c r="M1279" s="14">
        <v>150392.9</v>
      </c>
      <c r="N1279" s="13">
        <v>1936334</v>
      </c>
      <c r="O1279" s="13">
        <v>11189</v>
      </c>
      <c r="P1279" s="25">
        <v>1577.8</v>
      </c>
      <c r="Q1279" s="26">
        <v>20239</v>
      </c>
      <c r="R1279" s="26">
        <v>192</v>
      </c>
      <c r="S1279" s="27">
        <v>0</v>
      </c>
      <c r="T1279" s="28">
        <v>0</v>
      </c>
      <c r="U1279" s="28">
        <v>0</v>
      </c>
      <c r="V1279" s="12">
        <v>151970.70000000001</v>
      </c>
      <c r="W1279" s="11">
        <v>1956573</v>
      </c>
      <c r="X1279" s="11">
        <v>11381</v>
      </c>
    </row>
    <row r="1280" spans="1:24" x14ac:dyDescent="0.35">
      <c r="A1280" s="8">
        <v>2020</v>
      </c>
      <c r="B1280" s="9">
        <v>18193</v>
      </c>
      <c r="C1280" s="10" t="s">
        <v>1399</v>
      </c>
      <c r="D1280" s="8" t="s">
        <v>717</v>
      </c>
      <c r="E1280" s="10" t="s">
        <v>718</v>
      </c>
      <c r="F1280" s="8" t="s">
        <v>711</v>
      </c>
      <c r="G1280" s="10" t="s">
        <v>682</v>
      </c>
      <c r="H1280" s="10" t="s">
        <v>719</v>
      </c>
      <c r="I1280" s="10" t="s">
        <v>45</v>
      </c>
      <c r="J1280" s="12">
        <v>0</v>
      </c>
      <c r="K1280" s="11">
        <v>0</v>
      </c>
      <c r="L1280" s="11">
        <v>0</v>
      </c>
      <c r="M1280" s="14">
        <v>135479.9</v>
      </c>
      <c r="N1280" s="13">
        <v>2131466</v>
      </c>
      <c r="O1280" s="13">
        <v>5158</v>
      </c>
      <c r="P1280" s="25">
        <v>0</v>
      </c>
      <c r="Q1280" s="26">
        <v>0</v>
      </c>
      <c r="R1280" s="26">
        <v>0</v>
      </c>
      <c r="S1280" s="27">
        <v>16115.7</v>
      </c>
      <c r="T1280" s="28">
        <v>273260</v>
      </c>
      <c r="U1280" s="28">
        <v>1</v>
      </c>
      <c r="V1280" s="12">
        <v>151595.6</v>
      </c>
      <c r="W1280" s="11">
        <v>2404726</v>
      </c>
      <c r="X1280" s="11">
        <v>5159</v>
      </c>
    </row>
    <row r="1281" spans="1:24" x14ac:dyDescent="0.35">
      <c r="A1281" s="8">
        <v>2020</v>
      </c>
      <c r="B1281" s="9">
        <v>18193</v>
      </c>
      <c r="C1281" s="10" t="s">
        <v>1399</v>
      </c>
      <c r="D1281" s="8" t="s">
        <v>717</v>
      </c>
      <c r="E1281" s="10" t="s">
        <v>718</v>
      </c>
      <c r="F1281" s="8" t="s">
        <v>711</v>
      </c>
      <c r="G1281" s="10" t="s">
        <v>185</v>
      </c>
      <c r="H1281" s="10" t="s">
        <v>719</v>
      </c>
      <c r="I1281" s="10" t="s">
        <v>45</v>
      </c>
      <c r="J1281" s="12">
        <v>0</v>
      </c>
      <c r="K1281" s="11">
        <v>0</v>
      </c>
      <c r="L1281" s="11">
        <v>0</v>
      </c>
      <c r="M1281" s="14">
        <v>22106.2</v>
      </c>
      <c r="N1281" s="13">
        <v>430354</v>
      </c>
      <c r="O1281" s="13">
        <v>679</v>
      </c>
      <c r="P1281" s="25">
        <v>106.9</v>
      </c>
      <c r="Q1281" s="26">
        <v>2046</v>
      </c>
      <c r="R1281" s="26">
        <v>28</v>
      </c>
      <c r="S1281" s="27">
        <v>0</v>
      </c>
      <c r="T1281" s="28">
        <v>0</v>
      </c>
      <c r="U1281" s="28">
        <v>0</v>
      </c>
      <c r="V1281" s="12">
        <v>22213.1</v>
      </c>
      <c r="W1281" s="11">
        <v>432400</v>
      </c>
      <c r="X1281" s="11">
        <v>707</v>
      </c>
    </row>
    <row r="1282" spans="1:24" x14ac:dyDescent="0.35">
      <c r="A1282" s="8">
        <v>2020</v>
      </c>
      <c r="B1282" s="9">
        <v>18193</v>
      </c>
      <c r="C1282" s="10" t="s">
        <v>1399</v>
      </c>
      <c r="D1282" s="8" t="s">
        <v>717</v>
      </c>
      <c r="E1282" s="10" t="s">
        <v>718</v>
      </c>
      <c r="F1282" s="8" t="s">
        <v>711</v>
      </c>
      <c r="G1282" s="10" t="s">
        <v>163</v>
      </c>
      <c r="H1282" s="10" t="s">
        <v>719</v>
      </c>
      <c r="I1282" s="10" t="s">
        <v>36</v>
      </c>
      <c r="J1282" s="12">
        <v>0</v>
      </c>
      <c r="K1282" s="11">
        <v>0</v>
      </c>
      <c r="L1282" s="11">
        <v>0</v>
      </c>
      <c r="M1282" s="14">
        <v>379299.5</v>
      </c>
      <c r="N1282" s="13">
        <v>7302904</v>
      </c>
      <c r="O1282" s="13">
        <v>19809</v>
      </c>
      <c r="P1282" s="25">
        <v>5175.5</v>
      </c>
      <c r="Q1282" s="26">
        <v>99285</v>
      </c>
      <c r="R1282" s="26">
        <v>883</v>
      </c>
      <c r="S1282" s="27">
        <v>0</v>
      </c>
      <c r="T1282" s="28">
        <v>0</v>
      </c>
      <c r="U1282" s="28">
        <v>0</v>
      </c>
      <c r="V1282" s="12">
        <v>384475</v>
      </c>
      <c r="W1282" s="11">
        <v>7402189</v>
      </c>
      <c r="X1282" s="11">
        <v>20692</v>
      </c>
    </row>
    <row r="1283" spans="1:24" x14ac:dyDescent="0.35">
      <c r="A1283" s="8">
        <v>2020</v>
      </c>
      <c r="B1283" s="9">
        <v>18193</v>
      </c>
      <c r="C1283" s="10" t="s">
        <v>1399</v>
      </c>
      <c r="D1283" s="8" t="s">
        <v>717</v>
      </c>
      <c r="E1283" s="10" t="s">
        <v>718</v>
      </c>
      <c r="F1283" s="8" t="s">
        <v>711</v>
      </c>
      <c r="G1283" s="10" t="s">
        <v>139</v>
      </c>
      <c r="H1283" s="10" t="s">
        <v>719</v>
      </c>
      <c r="I1283" s="10" t="s">
        <v>95</v>
      </c>
      <c r="J1283" s="12">
        <v>0</v>
      </c>
      <c r="K1283" s="11">
        <v>0</v>
      </c>
      <c r="L1283" s="11">
        <v>0</v>
      </c>
      <c r="M1283" s="14">
        <v>250910.4</v>
      </c>
      <c r="N1283" s="13">
        <v>2858112</v>
      </c>
      <c r="O1283" s="13">
        <v>10748</v>
      </c>
      <c r="P1283" s="25">
        <v>4382.8</v>
      </c>
      <c r="Q1283" s="26">
        <v>49600</v>
      </c>
      <c r="R1283" s="26">
        <v>214</v>
      </c>
      <c r="S1283" s="27">
        <v>0</v>
      </c>
      <c r="T1283" s="28">
        <v>0</v>
      </c>
      <c r="U1283" s="28">
        <v>0</v>
      </c>
      <c r="V1283" s="12">
        <v>255293.2</v>
      </c>
      <c r="W1283" s="11">
        <v>2907712</v>
      </c>
      <c r="X1283" s="11">
        <v>10962</v>
      </c>
    </row>
    <row r="1284" spans="1:24" x14ac:dyDescent="0.35">
      <c r="A1284" s="8">
        <v>2020</v>
      </c>
      <c r="B1284" s="9">
        <v>18193</v>
      </c>
      <c r="C1284" s="10" t="s">
        <v>1399</v>
      </c>
      <c r="D1284" s="8" t="s">
        <v>717</v>
      </c>
      <c r="E1284" s="10" t="s">
        <v>718</v>
      </c>
      <c r="F1284" s="8" t="s">
        <v>711</v>
      </c>
      <c r="G1284" s="10" t="s">
        <v>63</v>
      </c>
      <c r="H1284" s="10" t="s">
        <v>719</v>
      </c>
      <c r="I1284" s="10" t="s">
        <v>45</v>
      </c>
      <c r="J1284" s="12">
        <v>0</v>
      </c>
      <c r="K1284" s="11">
        <v>0</v>
      </c>
      <c r="L1284" s="11">
        <v>0</v>
      </c>
      <c r="M1284" s="14">
        <v>172995.1</v>
      </c>
      <c r="N1284" s="13">
        <v>3192345</v>
      </c>
      <c r="O1284" s="13">
        <v>9603</v>
      </c>
      <c r="P1284" s="25">
        <v>2216.1999999999998</v>
      </c>
      <c r="Q1284" s="26">
        <v>40870</v>
      </c>
      <c r="R1284" s="26">
        <v>350</v>
      </c>
      <c r="S1284" s="27">
        <v>0</v>
      </c>
      <c r="T1284" s="28">
        <v>0</v>
      </c>
      <c r="U1284" s="28">
        <v>0</v>
      </c>
      <c r="V1284" s="12">
        <v>175211.3</v>
      </c>
      <c r="W1284" s="11">
        <v>3233215</v>
      </c>
      <c r="X1284" s="11">
        <v>9953</v>
      </c>
    </row>
    <row r="1285" spans="1:24" x14ac:dyDescent="0.35">
      <c r="A1285" s="8">
        <v>2020</v>
      </c>
      <c r="B1285" s="9">
        <v>18193</v>
      </c>
      <c r="C1285" s="10" t="s">
        <v>1399</v>
      </c>
      <c r="D1285" s="8" t="s">
        <v>717</v>
      </c>
      <c r="E1285" s="10" t="s">
        <v>718</v>
      </c>
      <c r="F1285" s="8" t="s">
        <v>711</v>
      </c>
      <c r="G1285" s="10" t="s">
        <v>671</v>
      </c>
      <c r="H1285" s="10" t="s">
        <v>719</v>
      </c>
      <c r="I1285" s="10" t="s">
        <v>95</v>
      </c>
      <c r="J1285" s="12">
        <v>0</v>
      </c>
      <c r="K1285" s="11">
        <v>0</v>
      </c>
      <c r="L1285" s="11">
        <v>0</v>
      </c>
      <c r="M1285" s="14">
        <v>31670.2</v>
      </c>
      <c r="N1285" s="13">
        <v>503598</v>
      </c>
      <c r="O1285" s="13">
        <v>787</v>
      </c>
      <c r="P1285" s="25">
        <v>425.6</v>
      </c>
      <c r="Q1285" s="26">
        <v>6508</v>
      </c>
      <c r="R1285" s="26">
        <v>35</v>
      </c>
      <c r="S1285" s="27">
        <v>0</v>
      </c>
      <c r="T1285" s="28">
        <v>0</v>
      </c>
      <c r="U1285" s="28">
        <v>0</v>
      </c>
      <c r="V1285" s="12">
        <v>32095.8</v>
      </c>
      <c r="W1285" s="11">
        <v>510106</v>
      </c>
      <c r="X1285" s="11">
        <v>822</v>
      </c>
    </row>
    <row r="1286" spans="1:24" x14ac:dyDescent="0.35">
      <c r="A1286" s="8">
        <v>2020</v>
      </c>
      <c r="B1286" s="9">
        <v>18193</v>
      </c>
      <c r="C1286" s="10" t="s">
        <v>1399</v>
      </c>
      <c r="D1286" s="8" t="s">
        <v>717</v>
      </c>
      <c r="E1286" s="10" t="s">
        <v>718</v>
      </c>
      <c r="F1286" s="8" t="s">
        <v>711</v>
      </c>
      <c r="G1286" s="10" t="s">
        <v>70</v>
      </c>
      <c r="H1286" s="10" t="s">
        <v>719</v>
      </c>
      <c r="I1286" s="10" t="s">
        <v>36</v>
      </c>
      <c r="J1286" s="12">
        <v>0</v>
      </c>
      <c r="K1286" s="11">
        <v>0</v>
      </c>
      <c r="L1286" s="11">
        <v>0</v>
      </c>
      <c r="M1286" s="14">
        <v>55009.5</v>
      </c>
      <c r="N1286" s="13">
        <v>931479</v>
      </c>
      <c r="O1286" s="13">
        <v>1172</v>
      </c>
      <c r="P1286" s="25">
        <v>82.7</v>
      </c>
      <c r="Q1286" s="26">
        <v>1401</v>
      </c>
      <c r="R1286" s="26">
        <v>7</v>
      </c>
      <c r="S1286" s="27">
        <v>0</v>
      </c>
      <c r="T1286" s="28">
        <v>0</v>
      </c>
      <c r="U1286" s="28">
        <v>0</v>
      </c>
      <c r="V1286" s="12">
        <v>55092.2</v>
      </c>
      <c r="W1286" s="11">
        <v>932880</v>
      </c>
      <c r="X1286" s="11">
        <v>1179</v>
      </c>
    </row>
    <row r="1287" spans="1:24" x14ac:dyDescent="0.35">
      <c r="A1287" s="8">
        <v>2020</v>
      </c>
      <c r="B1287" s="9">
        <v>18193</v>
      </c>
      <c r="C1287" s="10" t="s">
        <v>1399</v>
      </c>
      <c r="D1287" s="8" t="s">
        <v>717</v>
      </c>
      <c r="E1287" s="10" t="s">
        <v>718</v>
      </c>
      <c r="F1287" s="8" t="s">
        <v>711</v>
      </c>
      <c r="G1287" s="10" t="s">
        <v>397</v>
      </c>
      <c r="H1287" s="10" t="s">
        <v>719</v>
      </c>
      <c r="I1287" s="10" t="s">
        <v>95</v>
      </c>
      <c r="J1287" s="12">
        <v>0</v>
      </c>
      <c r="K1287" s="11">
        <v>0</v>
      </c>
      <c r="L1287" s="11">
        <v>0</v>
      </c>
      <c r="M1287" s="14">
        <v>48540.6</v>
      </c>
      <c r="N1287" s="13">
        <v>737597</v>
      </c>
      <c r="O1287" s="13">
        <v>3234</v>
      </c>
      <c r="P1287" s="25">
        <v>229.9</v>
      </c>
      <c r="Q1287" s="26">
        <v>3510</v>
      </c>
      <c r="R1287" s="26">
        <v>71</v>
      </c>
      <c r="S1287" s="27">
        <v>0</v>
      </c>
      <c r="T1287" s="28">
        <v>0</v>
      </c>
      <c r="U1287" s="28">
        <v>0</v>
      </c>
      <c r="V1287" s="12">
        <v>48770.5</v>
      </c>
      <c r="W1287" s="11">
        <v>741107</v>
      </c>
      <c r="X1287" s="11">
        <v>3305</v>
      </c>
    </row>
    <row r="1288" spans="1:24" x14ac:dyDescent="0.35">
      <c r="A1288" s="8">
        <v>2020</v>
      </c>
      <c r="B1288" s="9">
        <v>18193</v>
      </c>
      <c r="C1288" s="10" t="s">
        <v>1399</v>
      </c>
      <c r="D1288" s="8" t="s">
        <v>717</v>
      </c>
      <c r="E1288" s="10" t="s">
        <v>718</v>
      </c>
      <c r="F1288" s="8" t="s">
        <v>711</v>
      </c>
      <c r="G1288" s="10" t="s">
        <v>56</v>
      </c>
      <c r="H1288" s="10" t="s">
        <v>719</v>
      </c>
      <c r="I1288" s="10" t="s">
        <v>45</v>
      </c>
      <c r="J1288" s="12">
        <v>0</v>
      </c>
      <c r="K1288" s="11">
        <v>0</v>
      </c>
      <c r="L1288" s="11">
        <v>0</v>
      </c>
      <c r="M1288" s="14">
        <v>334616</v>
      </c>
      <c r="N1288" s="13">
        <v>4266454</v>
      </c>
      <c r="O1288" s="13">
        <v>15943</v>
      </c>
      <c r="P1288" s="25">
        <v>4144.2</v>
      </c>
      <c r="Q1288" s="26">
        <v>52867</v>
      </c>
      <c r="R1288" s="26">
        <v>356</v>
      </c>
      <c r="S1288" s="27">
        <v>13266.3</v>
      </c>
      <c r="T1288" s="28">
        <v>185574</v>
      </c>
      <c r="U1288" s="28">
        <v>1</v>
      </c>
      <c r="V1288" s="12">
        <v>352026.5</v>
      </c>
      <c r="W1288" s="11">
        <v>4504895</v>
      </c>
      <c r="X1288" s="11">
        <v>16300</v>
      </c>
    </row>
    <row r="1289" spans="1:24" x14ac:dyDescent="0.35">
      <c r="A1289" s="8">
        <v>2020</v>
      </c>
      <c r="B1289" s="9">
        <v>18193</v>
      </c>
      <c r="C1289" s="10" t="s">
        <v>1399</v>
      </c>
      <c r="D1289" s="8" t="s">
        <v>717</v>
      </c>
      <c r="E1289" s="10" t="s">
        <v>718</v>
      </c>
      <c r="F1289" s="8" t="s">
        <v>711</v>
      </c>
      <c r="G1289" s="10" t="s">
        <v>122</v>
      </c>
      <c r="H1289" s="10" t="s">
        <v>719</v>
      </c>
      <c r="I1289" s="10" t="s">
        <v>123</v>
      </c>
      <c r="J1289" s="12">
        <v>0</v>
      </c>
      <c r="K1289" s="11">
        <v>0</v>
      </c>
      <c r="L1289" s="11">
        <v>0</v>
      </c>
      <c r="M1289" s="14">
        <v>444920.9</v>
      </c>
      <c r="N1289" s="13">
        <v>7893919</v>
      </c>
      <c r="O1289" s="13">
        <v>18791</v>
      </c>
      <c r="P1289" s="25">
        <v>6078.8</v>
      </c>
      <c r="Q1289" s="26">
        <v>107628</v>
      </c>
      <c r="R1289" s="26">
        <v>548</v>
      </c>
      <c r="S1289" s="27">
        <v>0</v>
      </c>
      <c r="T1289" s="28">
        <v>0</v>
      </c>
      <c r="U1289" s="28">
        <v>0</v>
      </c>
      <c r="V1289" s="12">
        <v>450999.7</v>
      </c>
      <c r="W1289" s="11">
        <v>8001547</v>
      </c>
      <c r="X1289" s="11">
        <v>19339</v>
      </c>
    </row>
    <row r="1290" spans="1:24" x14ac:dyDescent="0.35">
      <c r="A1290" s="8">
        <v>2020</v>
      </c>
      <c r="B1290" s="9">
        <v>18193</v>
      </c>
      <c r="C1290" s="10" t="s">
        <v>1399</v>
      </c>
      <c r="D1290" s="8" t="s">
        <v>717</v>
      </c>
      <c r="E1290" s="10" t="s">
        <v>718</v>
      </c>
      <c r="F1290" s="8" t="s">
        <v>711</v>
      </c>
      <c r="G1290" s="10" t="s">
        <v>143</v>
      </c>
      <c r="H1290" s="10" t="s">
        <v>719</v>
      </c>
      <c r="I1290" s="10" t="s">
        <v>45</v>
      </c>
      <c r="J1290" s="12">
        <v>0</v>
      </c>
      <c r="K1290" s="11">
        <v>0</v>
      </c>
      <c r="L1290" s="11">
        <v>0</v>
      </c>
      <c r="M1290" s="14">
        <v>309788.59999999998</v>
      </c>
      <c r="N1290" s="13">
        <v>7229995</v>
      </c>
      <c r="O1290" s="13">
        <v>19935</v>
      </c>
      <c r="P1290" s="25">
        <v>10976.9</v>
      </c>
      <c r="Q1290" s="26">
        <v>255756</v>
      </c>
      <c r="R1290" s="26">
        <v>858</v>
      </c>
      <c r="S1290" s="27">
        <v>8.1999999999999993</v>
      </c>
      <c r="T1290" s="28">
        <v>159</v>
      </c>
      <c r="U1290" s="28">
        <v>1</v>
      </c>
      <c r="V1290" s="12">
        <v>320773.7</v>
      </c>
      <c r="W1290" s="11">
        <v>7485910</v>
      </c>
      <c r="X1290" s="11">
        <v>20794</v>
      </c>
    </row>
    <row r="1291" spans="1:24" x14ac:dyDescent="0.35">
      <c r="A1291" s="8">
        <v>2020</v>
      </c>
      <c r="B1291" s="9">
        <v>18193</v>
      </c>
      <c r="C1291" s="10" t="s">
        <v>1399</v>
      </c>
      <c r="D1291" s="8" t="s">
        <v>717</v>
      </c>
      <c r="E1291" s="10" t="s">
        <v>718</v>
      </c>
      <c r="F1291" s="8" t="s">
        <v>711</v>
      </c>
      <c r="G1291" s="10" t="s">
        <v>197</v>
      </c>
      <c r="H1291" s="10" t="s">
        <v>719</v>
      </c>
      <c r="I1291" s="10" t="s">
        <v>45</v>
      </c>
      <c r="J1291" s="12">
        <v>0</v>
      </c>
      <c r="K1291" s="11">
        <v>0</v>
      </c>
      <c r="L1291" s="11">
        <v>0</v>
      </c>
      <c r="M1291" s="14">
        <v>478373.8</v>
      </c>
      <c r="N1291" s="13">
        <v>9031856</v>
      </c>
      <c r="O1291" s="13">
        <v>24578</v>
      </c>
      <c r="P1291" s="25">
        <v>12963</v>
      </c>
      <c r="Q1291" s="26">
        <v>245569</v>
      </c>
      <c r="R1291" s="26">
        <v>954</v>
      </c>
      <c r="S1291" s="27">
        <v>0</v>
      </c>
      <c r="T1291" s="28">
        <v>0</v>
      </c>
      <c r="U1291" s="28">
        <v>0</v>
      </c>
      <c r="V1291" s="12">
        <v>491336.8</v>
      </c>
      <c r="W1291" s="11">
        <v>9277425</v>
      </c>
      <c r="X1291" s="11">
        <v>25532</v>
      </c>
    </row>
    <row r="1292" spans="1:24" x14ac:dyDescent="0.35">
      <c r="A1292" s="8">
        <v>2020</v>
      </c>
      <c r="B1292" s="9">
        <v>18193</v>
      </c>
      <c r="C1292" s="10" t="s">
        <v>1399</v>
      </c>
      <c r="D1292" s="8" t="s">
        <v>717</v>
      </c>
      <c r="E1292" s="10" t="s">
        <v>718</v>
      </c>
      <c r="F1292" s="8" t="s">
        <v>711</v>
      </c>
      <c r="G1292" s="10" t="s">
        <v>390</v>
      </c>
      <c r="H1292" s="10" t="s">
        <v>719</v>
      </c>
      <c r="I1292" s="10" t="s">
        <v>95</v>
      </c>
      <c r="J1292" s="12">
        <v>0</v>
      </c>
      <c r="K1292" s="11">
        <v>0</v>
      </c>
      <c r="L1292" s="11">
        <v>0</v>
      </c>
      <c r="M1292" s="14">
        <v>52451</v>
      </c>
      <c r="N1292" s="13">
        <v>685814</v>
      </c>
      <c r="O1292" s="13">
        <v>2708</v>
      </c>
      <c r="P1292" s="25">
        <v>1202.8</v>
      </c>
      <c r="Q1292" s="26">
        <v>15563</v>
      </c>
      <c r="R1292" s="26">
        <v>112</v>
      </c>
      <c r="S1292" s="27">
        <v>1550.3</v>
      </c>
      <c r="T1292" s="28">
        <v>13904</v>
      </c>
      <c r="U1292" s="28">
        <v>1</v>
      </c>
      <c r="V1292" s="12">
        <v>55204.1</v>
      </c>
      <c r="W1292" s="11">
        <v>715281</v>
      </c>
      <c r="X1292" s="11">
        <v>2821</v>
      </c>
    </row>
    <row r="1293" spans="1:24" x14ac:dyDescent="0.35">
      <c r="A1293" s="8">
        <v>2020</v>
      </c>
      <c r="B1293" s="9">
        <v>18193</v>
      </c>
      <c r="C1293" s="10" t="s">
        <v>1399</v>
      </c>
      <c r="D1293" s="8" t="s">
        <v>717</v>
      </c>
      <c r="E1293" s="10" t="s">
        <v>718</v>
      </c>
      <c r="F1293" s="8" t="s">
        <v>711</v>
      </c>
      <c r="G1293" s="10" t="s">
        <v>44</v>
      </c>
      <c r="H1293" s="10" t="s">
        <v>719</v>
      </c>
      <c r="I1293" s="10" t="s">
        <v>45</v>
      </c>
      <c r="J1293" s="12">
        <v>0</v>
      </c>
      <c r="K1293" s="11">
        <v>0</v>
      </c>
      <c r="L1293" s="11">
        <v>0</v>
      </c>
      <c r="M1293" s="14">
        <v>56191.6</v>
      </c>
      <c r="N1293" s="13">
        <v>1038872</v>
      </c>
      <c r="O1293" s="13">
        <v>2426</v>
      </c>
      <c r="P1293" s="25">
        <v>244.9</v>
      </c>
      <c r="Q1293" s="26">
        <v>4511</v>
      </c>
      <c r="R1293" s="26">
        <v>7</v>
      </c>
      <c r="S1293" s="27">
        <v>0</v>
      </c>
      <c r="T1293" s="28">
        <v>0</v>
      </c>
      <c r="U1293" s="28">
        <v>0</v>
      </c>
      <c r="V1293" s="12">
        <v>56436.5</v>
      </c>
      <c r="W1293" s="11">
        <v>1043383</v>
      </c>
      <c r="X1293" s="11">
        <v>2433</v>
      </c>
    </row>
    <row r="1294" spans="1:24" x14ac:dyDescent="0.35">
      <c r="A1294" s="8">
        <v>2020</v>
      </c>
      <c r="B1294" s="9">
        <v>18193</v>
      </c>
      <c r="C1294" s="10" t="s">
        <v>1399</v>
      </c>
      <c r="D1294" s="8" t="s">
        <v>739</v>
      </c>
      <c r="E1294" s="10" t="s">
        <v>710</v>
      </c>
      <c r="F1294" s="8" t="s">
        <v>711</v>
      </c>
      <c r="G1294" s="10" t="s">
        <v>59</v>
      </c>
      <c r="H1294" s="10" t="s">
        <v>719</v>
      </c>
      <c r="I1294" s="10" t="s">
        <v>60</v>
      </c>
      <c r="J1294" s="12">
        <v>0</v>
      </c>
      <c r="K1294" s="11">
        <v>0</v>
      </c>
      <c r="L1294" s="11">
        <v>0</v>
      </c>
      <c r="M1294" s="14">
        <v>713759.8</v>
      </c>
      <c r="N1294" s="13">
        <v>10557067</v>
      </c>
      <c r="O1294" s="13">
        <v>65962</v>
      </c>
      <c r="P1294" s="25">
        <v>15673</v>
      </c>
      <c r="Q1294" s="26">
        <v>231300</v>
      </c>
      <c r="R1294" s="26">
        <v>5204</v>
      </c>
      <c r="S1294" s="27">
        <v>0</v>
      </c>
      <c r="T1294" s="28">
        <v>0</v>
      </c>
      <c r="U1294" s="28">
        <v>0</v>
      </c>
      <c r="V1294" s="12">
        <v>729432.8</v>
      </c>
      <c r="W1294" s="11">
        <v>10788367</v>
      </c>
      <c r="X1294" s="11">
        <v>71166</v>
      </c>
    </row>
    <row r="1295" spans="1:24" x14ac:dyDescent="0.35">
      <c r="A1295" s="8">
        <v>2020</v>
      </c>
      <c r="B1295" s="9">
        <v>18203</v>
      </c>
      <c r="C1295" s="10" t="s">
        <v>1400</v>
      </c>
      <c r="D1295" s="8" t="s">
        <v>709</v>
      </c>
      <c r="E1295" s="10" t="s">
        <v>710</v>
      </c>
      <c r="F1295" s="8" t="s">
        <v>711</v>
      </c>
      <c r="G1295" s="10" t="s">
        <v>27</v>
      </c>
      <c r="H1295" s="10" t="s">
        <v>714</v>
      </c>
      <c r="I1295" s="10" t="s">
        <v>28</v>
      </c>
      <c r="J1295" s="12">
        <v>43305</v>
      </c>
      <c r="K1295" s="11">
        <v>367545</v>
      </c>
      <c r="L1295" s="11">
        <v>27174</v>
      </c>
      <c r="M1295" s="14">
        <v>5034.3999999999996</v>
      </c>
      <c r="N1295" s="13">
        <v>48086</v>
      </c>
      <c r="O1295" s="13">
        <v>926</v>
      </c>
      <c r="P1295" s="25">
        <v>11716.2</v>
      </c>
      <c r="Q1295" s="26">
        <v>141245</v>
      </c>
      <c r="R1295" s="26">
        <v>12</v>
      </c>
      <c r="S1295" s="27" t="s">
        <v>25</v>
      </c>
      <c r="T1295" s="28" t="s">
        <v>25</v>
      </c>
      <c r="U1295" s="28" t="s">
        <v>25</v>
      </c>
      <c r="V1295" s="12">
        <v>60055.6</v>
      </c>
      <c r="W1295" s="11">
        <v>556876</v>
      </c>
      <c r="X1295" s="11">
        <v>28112</v>
      </c>
    </row>
    <row r="1296" spans="1:24" x14ac:dyDescent="0.35">
      <c r="A1296" s="8">
        <v>2020</v>
      </c>
      <c r="B1296" s="9">
        <v>18206</v>
      </c>
      <c r="C1296" s="10" t="s">
        <v>1401</v>
      </c>
      <c r="D1296" s="8" t="s">
        <v>709</v>
      </c>
      <c r="E1296" s="10" t="s">
        <v>710</v>
      </c>
      <c r="F1296" s="8" t="s">
        <v>711</v>
      </c>
      <c r="G1296" s="10" t="s">
        <v>325</v>
      </c>
      <c r="H1296" s="10" t="s">
        <v>773</v>
      </c>
      <c r="I1296" s="10" t="s">
        <v>272</v>
      </c>
      <c r="J1296" s="12">
        <v>5152</v>
      </c>
      <c r="K1296" s="11">
        <v>47416</v>
      </c>
      <c r="L1296" s="11">
        <v>3484</v>
      </c>
      <c r="M1296" s="14">
        <v>1406.4</v>
      </c>
      <c r="N1296" s="13">
        <v>12488</v>
      </c>
      <c r="O1296" s="13">
        <v>474</v>
      </c>
      <c r="P1296" s="25">
        <v>321.2</v>
      </c>
      <c r="Q1296" s="26">
        <v>3716</v>
      </c>
      <c r="R1296" s="26">
        <v>30</v>
      </c>
      <c r="S1296" s="27">
        <v>0</v>
      </c>
      <c r="T1296" s="28">
        <v>0</v>
      </c>
      <c r="U1296" s="28">
        <v>0</v>
      </c>
      <c r="V1296" s="12">
        <v>6879.6</v>
      </c>
      <c r="W1296" s="11">
        <v>63620</v>
      </c>
      <c r="X1296" s="11">
        <v>3988</v>
      </c>
    </row>
    <row r="1297" spans="1:24" x14ac:dyDescent="0.35">
      <c r="A1297" s="8">
        <v>2020</v>
      </c>
      <c r="B1297" s="9">
        <v>18249</v>
      </c>
      <c r="C1297" s="10" t="s">
        <v>1402</v>
      </c>
      <c r="D1297" s="8" t="s">
        <v>709</v>
      </c>
      <c r="E1297" s="10" t="s">
        <v>710</v>
      </c>
      <c r="F1297" s="8" t="s">
        <v>711</v>
      </c>
      <c r="G1297" s="10" t="s">
        <v>66</v>
      </c>
      <c r="H1297" s="10" t="s">
        <v>712</v>
      </c>
      <c r="I1297" s="10" t="s">
        <v>36</v>
      </c>
      <c r="J1297" s="12">
        <v>6160</v>
      </c>
      <c r="K1297" s="11">
        <v>55874</v>
      </c>
      <c r="L1297" s="11">
        <v>7308</v>
      </c>
      <c r="M1297" s="14">
        <v>7146.9</v>
      </c>
      <c r="N1297" s="13">
        <v>75249</v>
      </c>
      <c r="O1297" s="13">
        <v>1750</v>
      </c>
      <c r="P1297" s="25">
        <v>1093</v>
      </c>
      <c r="Q1297" s="26">
        <v>15310</v>
      </c>
      <c r="R1297" s="26">
        <v>1</v>
      </c>
      <c r="S1297" s="27">
        <v>0</v>
      </c>
      <c r="T1297" s="28">
        <v>0</v>
      </c>
      <c r="U1297" s="28">
        <v>0</v>
      </c>
      <c r="V1297" s="12">
        <v>14399.9</v>
      </c>
      <c r="W1297" s="11">
        <v>146433</v>
      </c>
      <c r="X1297" s="11">
        <v>9059</v>
      </c>
    </row>
    <row r="1298" spans="1:24" x14ac:dyDescent="0.35">
      <c r="A1298" s="8">
        <v>2020</v>
      </c>
      <c r="B1298" s="9">
        <v>18252</v>
      </c>
      <c r="C1298" s="10" t="s">
        <v>550</v>
      </c>
      <c r="D1298" s="8" t="s">
        <v>709</v>
      </c>
      <c r="E1298" s="10" t="s">
        <v>710</v>
      </c>
      <c r="F1298" s="8" t="s">
        <v>711</v>
      </c>
      <c r="G1298" s="10" t="s">
        <v>70</v>
      </c>
      <c r="H1298" s="10" t="s">
        <v>712</v>
      </c>
      <c r="I1298" s="10" t="s">
        <v>45</v>
      </c>
      <c r="J1298" s="12">
        <v>7179</v>
      </c>
      <c r="K1298" s="11">
        <v>50019</v>
      </c>
      <c r="L1298" s="11">
        <v>6071</v>
      </c>
      <c r="M1298" s="14">
        <v>5522</v>
      </c>
      <c r="N1298" s="13">
        <v>32513</v>
      </c>
      <c r="O1298" s="13">
        <v>914</v>
      </c>
      <c r="P1298" s="25">
        <v>12970</v>
      </c>
      <c r="Q1298" s="26">
        <v>122616</v>
      </c>
      <c r="R1298" s="26">
        <v>63</v>
      </c>
      <c r="S1298" s="27" t="s">
        <v>25</v>
      </c>
      <c r="T1298" s="28" t="s">
        <v>25</v>
      </c>
      <c r="U1298" s="28" t="s">
        <v>25</v>
      </c>
      <c r="V1298" s="12">
        <v>25671</v>
      </c>
      <c r="W1298" s="11">
        <v>205148</v>
      </c>
      <c r="X1298" s="11">
        <v>7048</v>
      </c>
    </row>
    <row r="1299" spans="1:24" x14ac:dyDescent="0.35">
      <c r="A1299" s="8">
        <v>2020</v>
      </c>
      <c r="B1299" s="9">
        <v>18260</v>
      </c>
      <c r="C1299" s="10" t="s">
        <v>1403</v>
      </c>
      <c r="D1299" s="8" t="s">
        <v>709</v>
      </c>
      <c r="E1299" s="10" t="s">
        <v>710</v>
      </c>
      <c r="F1299" s="8" t="s">
        <v>711</v>
      </c>
      <c r="G1299" s="10" t="s">
        <v>32</v>
      </c>
      <c r="H1299" s="10" t="s">
        <v>714</v>
      </c>
      <c r="I1299" s="10" t="s">
        <v>435</v>
      </c>
      <c r="J1299" s="12">
        <v>3422.5</v>
      </c>
      <c r="K1299" s="11">
        <v>34143</v>
      </c>
      <c r="L1299" s="11">
        <v>2826</v>
      </c>
      <c r="M1299" s="14">
        <v>1131.8</v>
      </c>
      <c r="N1299" s="13">
        <v>11014</v>
      </c>
      <c r="O1299" s="13">
        <v>943</v>
      </c>
      <c r="P1299" s="25">
        <v>5831.4</v>
      </c>
      <c r="Q1299" s="26">
        <v>67833</v>
      </c>
      <c r="R1299" s="26">
        <v>577</v>
      </c>
      <c r="S1299" s="27">
        <v>0</v>
      </c>
      <c r="T1299" s="28">
        <v>0</v>
      </c>
      <c r="U1299" s="28">
        <v>0</v>
      </c>
      <c r="V1299" s="12">
        <v>10385.700000000001</v>
      </c>
      <c r="W1299" s="11">
        <v>112990</v>
      </c>
      <c r="X1299" s="11">
        <v>4346</v>
      </c>
    </row>
    <row r="1300" spans="1:24" x14ac:dyDescent="0.35">
      <c r="A1300" s="8">
        <v>2020</v>
      </c>
      <c r="B1300" s="9">
        <v>18260</v>
      </c>
      <c r="C1300" s="10" t="s">
        <v>1403</v>
      </c>
      <c r="D1300" s="8" t="s">
        <v>709</v>
      </c>
      <c r="E1300" s="10" t="s">
        <v>710</v>
      </c>
      <c r="F1300" s="8" t="s">
        <v>711</v>
      </c>
      <c r="G1300" s="10" t="s">
        <v>91</v>
      </c>
      <c r="H1300" s="10" t="s">
        <v>714</v>
      </c>
      <c r="I1300" s="10" t="s">
        <v>435</v>
      </c>
      <c r="J1300" s="12">
        <v>4.4000000000000004</v>
      </c>
      <c r="K1300" s="11">
        <v>43</v>
      </c>
      <c r="L1300" s="11">
        <v>4</v>
      </c>
      <c r="M1300" s="14">
        <v>7.6</v>
      </c>
      <c r="N1300" s="13">
        <v>75</v>
      </c>
      <c r="O1300" s="13">
        <v>6</v>
      </c>
      <c r="P1300" s="25">
        <v>0</v>
      </c>
      <c r="Q1300" s="26">
        <v>0</v>
      </c>
      <c r="R1300" s="26">
        <v>0</v>
      </c>
      <c r="S1300" s="27">
        <v>0</v>
      </c>
      <c r="T1300" s="28">
        <v>0</v>
      </c>
      <c r="U1300" s="28">
        <v>0</v>
      </c>
      <c r="V1300" s="12">
        <v>12</v>
      </c>
      <c r="W1300" s="11">
        <v>118</v>
      </c>
      <c r="X1300" s="11">
        <v>10</v>
      </c>
    </row>
    <row r="1301" spans="1:24" x14ac:dyDescent="0.35">
      <c r="A1301" s="8">
        <v>2020</v>
      </c>
      <c r="B1301" s="9">
        <v>18260</v>
      </c>
      <c r="C1301" s="10" t="s">
        <v>1403</v>
      </c>
      <c r="D1301" s="8" t="s">
        <v>709</v>
      </c>
      <c r="E1301" s="10" t="s">
        <v>710</v>
      </c>
      <c r="F1301" s="8" t="s">
        <v>711</v>
      </c>
      <c r="G1301" s="10" t="s">
        <v>116</v>
      </c>
      <c r="H1301" s="10" t="s">
        <v>714</v>
      </c>
      <c r="I1301" s="10" t="s">
        <v>435</v>
      </c>
      <c r="J1301" s="12">
        <v>1586.6</v>
      </c>
      <c r="K1301" s="11">
        <v>16111</v>
      </c>
      <c r="L1301" s="11">
        <v>1177</v>
      </c>
      <c r="M1301" s="14">
        <v>587</v>
      </c>
      <c r="N1301" s="13">
        <v>5634</v>
      </c>
      <c r="O1301" s="13">
        <v>436</v>
      </c>
      <c r="P1301" s="25">
        <v>1550.9</v>
      </c>
      <c r="Q1301" s="26">
        <v>18103</v>
      </c>
      <c r="R1301" s="26">
        <v>175</v>
      </c>
      <c r="S1301" s="27">
        <v>0</v>
      </c>
      <c r="T1301" s="28">
        <v>0</v>
      </c>
      <c r="U1301" s="28">
        <v>0</v>
      </c>
      <c r="V1301" s="12">
        <v>3724.5</v>
      </c>
      <c r="W1301" s="11">
        <v>39848</v>
      </c>
      <c r="X1301" s="11">
        <v>1788</v>
      </c>
    </row>
    <row r="1302" spans="1:24" x14ac:dyDescent="0.35">
      <c r="A1302" s="8">
        <v>2020</v>
      </c>
      <c r="B1302" s="9">
        <v>18280</v>
      </c>
      <c r="C1302" s="10" t="s">
        <v>551</v>
      </c>
      <c r="D1302" s="8" t="s">
        <v>709</v>
      </c>
      <c r="E1302" s="10" t="s">
        <v>710</v>
      </c>
      <c r="F1302" s="8" t="s">
        <v>711</v>
      </c>
      <c r="G1302" s="10" t="s">
        <v>48</v>
      </c>
      <c r="H1302" s="10" t="s">
        <v>714</v>
      </c>
      <c r="I1302" s="10" t="s">
        <v>92</v>
      </c>
      <c r="J1302" s="12">
        <v>53104</v>
      </c>
      <c r="K1302" s="11">
        <v>404610</v>
      </c>
      <c r="L1302" s="11">
        <v>44589</v>
      </c>
      <c r="M1302" s="14">
        <v>47526</v>
      </c>
      <c r="N1302" s="13">
        <v>458145</v>
      </c>
      <c r="O1302" s="13">
        <v>7982</v>
      </c>
      <c r="P1302" s="25">
        <v>4562</v>
      </c>
      <c r="Q1302" s="26">
        <v>54029</v>
      </c>
      <c r="R1302" s="26">
        <v>6</v>
      </c>
      <c r="S1302" s="27" t="s">
        <v>25</v>
      </c>
      <c r="T1302" s="28" t="s">
        <v>25</v>
      </c>
      <c r="U1302" s="28" t="s">
        <v>25</v>
      </c>
      <c r="V1302" s="12">
        <v>105192</v>
      </c>
      <c r="W1302" s="11">
        <v>916784</v>
      </c>
      <c r="X1302" s="11">
        <v>52577</v>
      </c>
    </row>
    <row r="1303" spans="1:24" x14ac:dyDescent="0.35">
      <c r="A1303" s="8">
        <v>2020</v>
      </c>
      <c r="B1303" s="9">
        <v>18304</v>
      </c>
      <c r="C1303" s="10" t="s">
        <v>552</v>
      </c>
      <c r="D1303" s="8" t="s">
        <v>709</v>
      </c>
      <c r="E1303" s="10" t="s">
        <v>710</v>
      </c>
      <c r="F1303" s="8" t="s">
        <v>711</v>
      </c>
      <c r="G1303" s="10" t="s">
        <v>118</v>
      </c>
      <c r="H1303" s="10" t="s">
        <v>714</v>
      </c>
      <c r="I1303" s="10" t="s">
        <v>119</v>
      </c>
      <c r="J1303" s="12">
        <v>309379</v>
      </c>
      <c r="K1303" s="11">
        <v>2529176</v>
      </c>
      <c r="L1303" s="11">
        <v>197388</v>
      </c>
      <c r="M1303" s="14">
        <v>32708</v>
      </c>
      <c r="N1303" s="13">
        <v>235762</v>
      </c>
      <c r="O1303" s="13">
        <v>17690</v>
      </c>
      <c r="P1303" s="25">
        <v>71707</v>
      </c>
      <c r="Q1303" s="26">
        <v>870325</v>
      </c>
      <c r="R1303" s="26">
        <v>1399</v>
      </c>
      <c r="S1303" s="27" t="s">
        <v>25</v>
      </c>
      <c r="T1303" s="28" t="s">
        <v>25</v>
      </c>
      <c r="U1303" s="28" t="s">
        <v>25</v>
      </c>
      <c r="V1303" s="12">
        <v>413794</v>
      </c>
      <c r="W1303" s="11">
        <v>3635263</v>
      </c>
      <c r="X1303" s="11">
        <v>216477</v>
      </c>
    </row>
    <row r="1304" spans="1:24" x14ac:dyDescent="0.35">
      <c r="A1304" s="8">
        <v>2020</v>
      </c>
      <c r="B1304" s="9">
        <v>18305</v>
      </c>
      <c r="C1304" s="10" t="s">
        <v>1404</v>
      </c>
      <c r="D1304" s="8" t="s">
        <v>709</v>
      </c>
      <c r="E1304" s="10" t="s">
        <v>710</v>
      </c>
      <c r="F1304" s="8" t="s">
        <v>711</v>
      </c>
      <c r="G1304" s="10" t="s">
        <v>38</v>
      </c>
      <c r="H1304" s="10" t="s">
        <v>714</v>
      </c>
      <c r="I1304" s="10" t="s">
        <v>30</v>
      </c>
      <c r="J1304" s="12">
        <v>29418.7</v>
      </c>
      <c r="K1304" s="11">
        <v>224260</v>
      </c>
      <c r="L1304" s="11">
        <v>14777</v>
      </c>
      <c r="M1304" s="14">
        <v>14687.3</v>
      </c>
      <c r="N1304" s="13">
        <v>94025</v>
      </c>
      <c r="O1304" s="13">
        <v>5919</v>
      </c>
      <c r="P1304" s="25">
        <v>3145.2</v>
      </c>
      <c r="Q1304" s="26">
        <v>30553</v>
      </c>
      <c r="R1304" s="26">
        <v>11</v>
      </c>
      <c r="S1304" s="27" t="s">
        <v>25</v>
      </c>
      <c r="T1304" s="28" t="s">
        <v>25</v>
      </c>
      <c r="U1304" s="28" t="s">
        <v>25</v>
      </c>
      <c r="V1304" s="12">
        <v>47251.199999999997</v>
      </c>
      <c r="W1304" s="11">
        <v>348838</v>
      </c>
      <c r="X1304" s="11">
        <v>20707</v>
      </c>
    </row>
    <row r="1305" spans="1:24" x14ac:dyDescent="0.35">
      <c r="A1305" s="8">
        <v>2020</v>
      </c>
      <c r="B1305" s="9">
        <v>18312</v>
      </c>
      <c r="C1305" s="10" t="s">
        <v>1405</v>
      </c>
      <c r="D1305" s="8" t="s">
        <v>709</v>
      </c>
      <c r="E1305" s="10" t="s">
        <v>710</v>
      </c>
      <c r="F1305" s="8" t="s">
        <v>711</v>
      </c>
      <c r="G1305" s="10" t="s">
        <v>66</v>
      </c>
      <c r="H1305" s="10" t="s">
        <v>712</v>
      </c>
      <c r="I1305" s="10" t="s">
        <v>36</v>
      </c>
      <c r="J1305" s="12">
        <v>12764.3</v>
      </c>
      <c r="K1305" s="11">
        <v>115562</v>
      </c>
      <c r="L1305" s="11">
        <v>15004</v>
      </c>
      <c r="M1305" s="14">
        <v>12126.8</v>
      </c>
      <c r="N1305" s="13">
        <v>132068</v>
      </c>
      <c r="O1305" s="13">
        <v>1726</v>
      </c>
      <c r="P1305" s="25">
        <v>2552.3000000000002</v>
      </c>
      <c r="Q1305" s="26">
        <v>35820</v>
      </c>
      <c r="R1305" s="26">
        <v>5</v>
      </c>
      <c r="S1305" s="27">
        <v>0</v>
      </c>
      <c r="T1305" s="28">
        <v>0</v>
      </c>
      <c r="U1305" s="28">
        <v>0</v>
      </c>
      <c r="V1305" s="12">
        <v>27443.4</v>
      </c>
      <c r="W1305" s="11">
        <v>283450</v>
      </c>
      <c r="X1305" s="11">
        <v>16735</v>
      </c>
    </row>
    <row r="1306" spans="1:24" x14ac:dyDescent="0.35">
      <c r="A1306" s="8">
        <v>2020</v>
      </c>
      <c r="B1306" s="9">
        <v>18336</v>
      </c>
      <c r="C1306" s="10" t="s">
        <v>1406</v>
      </c>
      <c r="D1306" s="8" t="s">
        <v>709</v>
      </c>
      <c r="E1306" s="10" t="s">
        <v>710</v>
      </c>
      <c r="F1306" s="8" t="s">
        <v>711</v>
      </c>
      <c r="G1306" s="10" t="s">
        <v>66</v>
      </c>
      <c r="H1306" s="10" t="s">
        <v>722</v>
      </c>
      <c r="I1306" s="10" t="s">
        <v>36</v>
      </c>
      <c r="J1306" s="12">
        <v>10907</v>
      </c>
      <c r="K1306" s="11">
        <v>87080</v>
      </c>
      <c r="L1306" s="11">
        <v>12767</v>
      </c>
      <c r="M1306" s="14">
        <v>11250</v>
      </c>
      <c r="N1306" s="13">
        <v>118122</v>
      </c>
      <c r="O1306" s="13">
        <v>2128</v>
      </c>
      <c r="P1306" s="25">
        <v>34704</v>
      </c>
      <c r="Q1306" s="26">
        <v>538927</v>
      </c>
      <c r="R1306" s="26">
        <v>118</v>
      </c>
      <c r="S1306" s="27">
        <v>0</v>
      </c>
      <c r="T1306" s="28">
        <v>0</v>
      </c>
      <c r="U1306" s="28">
        <v>0</v>
      </c>
      <c r="V1306" s="12">
        <v>56861</v>
      </c>
      <c r="W1306" s="11">
        <v>744129</v>
      </c>
      <c r="X1306" s="11">
        <v>15013</v>
      </c>
    </row>
    <row r="1307" spans="1:24" x14ac:dyDescent="0.35">
      <c r="A1307" s="8">
        <v>2020</v>
      </c>
      <c r="B1307" s="9">
        <v>18339</v>
      </c>
      <c r="C1307" s="10" t="s">
        <v>553</v>
      </c>
      <c r="D1307" s="8" t="s">
        <v>709</v>
      </c>
      <c r="E1307" s="10" t="s">
        <v>710</v>
      </c>
      <c r="F1307" s="8" t="s">
        <v>711</v>
      </c>
      <c r="G1307" s="10" t="s">
        <v>87</v>
      </c>
      <c r="H1307" s="10" t="s">
        <v>714</v>
      </c>
      <c r="I1307" s="10" t="s">
        <v>88</v>
      </c>
      <c r="J1307" s="12">
        <v>50743.6</v>
      </c>
      <c r="K1307" s="11">
        <v>333208</v>
      </c>
      <c r="L1307" s="11">
        <v>26940</v>
      </c>
      <c r="M1307" s="14">
        <v>2037.8</v>
      </c>
      <c r="N1307" s="13">
        <v>19477</v>
      </c>
      <c r="O1307" s="13">
        <v>273</v>
      </c>
      <c r="P1307" s="25">
        <v>333.7</v>
      </c>
      <c r="Q1307" s="26">
        <v>2389</v>
      </c>
      <c r="R1307" s="26">
        <v>2</v>
      </c>
      <c r="S1307" s="27" t="s">
        <v>25</v>
      </c>
      <c r="T1307" s="28" t="s">
        <v>25</v>
      </c>
      <c r="U1307" s="28" t="s">
        <v>25</v>
      </c>
      <c r="V1307" s="12">
        <v>53115.1</v>
      </c>
      <c r="W1307" s="11">
        <v>355074</v>
      </c>
      <c r="X1307" s="11">
        <v>27215</v>
      </c>
    </row>
    <row r="1308" spans="1:24" x14ac:dyDescent="0.35">
      <c r="A1308" s="8">
        <v>2020</v>
      </c>
      <c r="B1308" s="9">
        <v>18360</v>
      </c>
      <c r="C1308" s="10" t="s">
        <v>554</v>
      </c>
      <c r="D1308" s="8" t="s">
        <v>709</v>
      </c>
      <c r="E1308" s="10" t="s">
        <v>710</v>
      </c>
      <c r="F1308" s="8" t="s">
        <v>711</v>
      </c>
      <c r="G1308" s="10" t="s">
        <v>118</v>
      </c>
      <c r="H1308" s="10" t="s">
        <v>714</v>
      </c>
      <c r="I1308" s="10" t="s">
        <v>119</v>
      </c>
      <c r="J1308" s="12">
        <v>39114</v>
      </c>
      <c r="K1308" s="11">
        <v>316237</v>
      </c>
      <c r="L1308" s="11">
        <v>24015</v>
      </c>
      <c r="M1308" s="14">
        <v>11963</v>
      </c>
      <c r="N1308" s="13">
        <v>107199</v>
      </c>
      <c r="O1308" s="13">
        <v>3365</v>
      </c>
      <c r="P1308" s="25">
        <v>5835</v>
      </c>
      <c r="Q1308" s="26">
        <v>106627</v>
      </c>
      <c r="R1308" s="26">
        <v>8</v>
      </c>
      <c r="S1308" s="27" t="s">
        <v>25</v>
      </c>
      <c r="T1308" s="28" t="s">
        <v>25</v>
      </c>
      <c r="U1308" s="28" t="s">
        <v>25</v>
      </c>
      <c r="V1308" s="12">
        <v>56912</v>
      </c>
      <c r="W1308" s="11">
        <v>530063</v>
      </c>
      <c r="X1308" s="11">
        <v>27388</v>
      </c>
    </row>
    <row r="1309" spans="1:24" x14ac:dyDescent="0.35">
      <c r="A1309" s="8">
        <v>2020</v>
      </c>
      <c r="B1309" s="9">
        <v>18384</v>
      </c>
      <c r="C1309" s="10" t="s">
        <v>1407</v>
      </c>
      <c r="D1309" s="8" t="s">
        <v>709</v>
      </c>
      <c r="E1309" s="10" t="s">
        <v>710</v>
      </c>
      <c r="F1309" s="8" t="s">
        <v>711</v>
      </c>
      <c r="G1309" s="10" t="s">
        <v>567</v>
      </c>
      <c r="H1309" s="10" t="s">
        <v>712</v>
      </c>
      <c r="I1309" s="10" t="s">
        <v>566</v>
      </c>
      <c r="J1309" s="12">
        <v>11328</v>
      </c>
      <c r="K1309" s="11">
        <v>107460</v>
      </c>
      <c r="L1309" s="11">
        <v>7191</v>
      </c>
      <c r="M1309" s="14">
        <v>8024</v>
      </c>
      <c r="N1309" s="13">
        <v>73387</v>
      </c>
      <c r="O1309" s="13">
        <v>2050</v>
      </c>
      <c r="P1309" s="25">
        <v>3885</v>
      </c>
      <c r="Q1309" s="26">
        <v>56164</v>
      </c>
      <c r="R1309" s="26">
        <v>4</v>
      </c>
      <c r="S1309" s="27">
        <v>0</v>
      </c>
      <c r="T1309" s="28">
        <v>0</v>
      </c>
      <c r="U1309" s="28">
        <v>0</v>
      </c>
      <c r="V1309" s="12">
        <v>23237</v>
      </c>
      <c r="W1309" s="11">
        <v>237011</v>
      </c>
      <c r="X1309" s="11">
        <v>9245</v>
      </c>
    </row>
    <row r="1310" spans="1:24" x14ac:dyDescent="0.35">
      <c r="A1310" s="8">
        <v>2020</v>
      </c>
      <c r="B1310" s="9">
        <v>18397</v>
      </c>
      <c r="C1310" s="10" t="s">
        <v>1408</v>
      </c>
      <c r="D1310" s="8" t="s">
        <v>709</v>
      </c>
      <c r="E1310" s="10" t="s">
        <v>710</v>
      </c>
      <c r="F1310" s="8" t="s">
        <v>711</v>
      </c>
      <c r="G1310" s="10" t="s">
        <v>38</v>
      </c>
      <c r="H1310" s="10" t="s">
        <v>712</v>
      </c>
      <c r="I1310" s="10" t="s">
        <v>30</v>
      </c>
      <c r="J1310" s="12">
        <v>2832.5</v>
      </c>
      <c r="K1310" s="11">
        <v>21406</v>
      </c>
      <c r="L1310" s="11">
        <v>1967</v>
      </c>
      <c r="M1310" s="14">
        <v>3089</v>
      </c>
      <c r="N1310" s="13">
        <v>22734</v>
      </c>
      <c r="O1310" s="13">
        <v>444</v>
      </c>
      <c r="P1310" s="25">
        <v>17129.8</v>
      </c>
      <c r="Q1310" s="26">
        <v>649285</v>
      </c>
      <c r="R1310" s="26">
        <v>3</v>
      </c>
      <c r="S1310" s="27" t="s">
        <v>25</v>
      </c>
      <c r="T1310" s="28" t="s">
        <v>25</v>
      </c>
      <c r="U1310" s="28" t="s">
        <v>25</v>
      </c>
      <c r="V1310" s="12">
        <v>23051.3</v>
      </c>
      <c r="W1310" s="11">
        <v>693425</v>
      </c>
      <c r="X1310" s="11">
        <v>2414</v>
      </c>
    </row>
    <row r="1311" spans="1:24" x14ac:dyDescent="0.35">
      <c r="A1311" s="8">
        <v>2020</v>
      </c>
      <c r="B1311" s="9">
        <v>18429</v>
      </c>
      <c r="C1311" s="10" t="s">
        <v>555</v>
      </c>
      <c r="D1311" s="8" t="s">
        <v>709</v>
      </c>
      <c r="E1311" s="10" t="s">
        <v>710</v>
      </c>
      <c r="F1311" s="8" t="s">
        <v>711</v>
      </c>
      <c r="G1311" s="10" t="s">
        <v>74</v>
      </c>
      <c r="H1311" s="10" t="s">
        <v>712</v>
      </c>
      <c r="I1311" s="10" t="s">
        <v>556</v>
      </c>
      <c r="J1311" s="12">
        <v>186513.7</v>
      </c>
      <c r="K1311" s="11">
        <v>1915482</v>
      </c>
      <c r="L1311" s="11">
        <v>162367</v>
      </c>
      <c r="M1311" s="14">
        <v>29507.1</v>
      </c>
      <c r="N1311" s="13">
        <v>316165</v>
      </c>
      <c r="O1311" s="13">
        <v>17607</v>
      </c>
      <c r="P1311" s="25">
        <v>154518.20000000001</v>
      </c>
      <c r="Q1311" s="26">
        <v>2370486</v>
      </c>
      <c r="R1311" s="26">
        <v>2551</v>
      </c>
      <c r="S1311" s="27">
        <v>51.4</v>
      </c>
      <c r="T1311" s="28">
        <v>616</v>
      </c>
      <c r="U1311" s="28">
        <v>1</v>
      </c>
      <c r="V1311" s="12">
        <v>370590.4</v>
      </c>
      <c r="W1311" s="11">
        <v>4602749</v>
      </c>
      <c r="X1311" s="11">
        <v>182526</v>
      </c>
    </row>
    <row r="1312" spans="1:24" x14ac:dyDescent="0.35">
      <c r="A1312" s="8">
        <v>2020</v>
      </c>
      <c r="B1312" s="9">
        <v>18445</v>
      </c>
      <c r="C1312" s="10" t="s">
        <v>557</v>
      </c>
      <c r="D1312" s="8" t="s">
        <v>709</v>
      </c>
      <c r="E1312" s="10" t="s">
        <v>710</v>
      </c>
      <c r="F1312" s="8" t="s">
        <v>711</v>
      </c>
      <c r="G1312" s="10" t="s">
        <v>118</v>
      </c>
      <c r="H1312" s="10" t="s">
        <v>712</v>
      </c>
      <c r="I1312" s="10" t="s">
        <v>558</v>
      </c>
      <c r="J1312" s="12">
        <v>127812</v>
      </c>
      <c r="K1312" s="11">
        <v>1148933</v>
      </c>
      <c r="L1312" s="11">
        <v>105829</v>
      </c>
      <c r="M1312" s="14">
        <v>120734.3</v>
      </c>
      <c r="N1312" s="13">
        <v>1432104</v>
      </c>
      <c r="O1312" s="13">
        <v>15100</v>
      </c>
      <c r="P1312" s="25" t="s">
        <v>25</v>
      </c>
      <c r="Q1312" s="26" t="s">
        <v>25</v>
      </c>
      <c r="R1312" s="26" t="s">
        <v>25</v>
      </c>
      <c r="S1312" s="27" t="s">
        <v>25</v>
      </c>
      <c r="T1312" s="28" t="s">
        <v>25</v>
      </c>
      <c r="U1312" s="28" t="s">
        <v>25</v>
      </c>
      <c r="V1312" s="12">
        <v>248546.3</v>
      </c>
      <c r="W1312" s="11">
        <v>2581037</v>
      </c>
      <c r="X1312" s="11">
        <v>120929</v>
      </c>
    </row>
    <row r="1313" spans="1:24" x14ac:dyDescent="0.35">
      <c r="A1313" s="8">
        <v>2020</v>
      </c>
      <c r="B1313" s="9">
        <v>18447</v>
      </c>
      <c r="C1313" s="10" t="s">
        <v>1409</v>
      </c>
      <c r="D1313" s="8" t="s">
        <v>709</v>
      </c>
      <c r="E1313" s="10" t="s">
        <v>710</v>
      </c>
      <c r="F1313" s="8" t="s">
        <v>711</v>
      </c>
      <c r="G1313" s="10" t="s">
        <v>152</v>
      </c>
      <c r="H1313" s="10" t="s">
        <v>714</v>
      </c>
      <c r="I1313" s="10" t="s">
        <v>566</v>
      </c>
      <c r="J1313" s="12">
        <v>35335</v>
      </c>
      <c r="K1313" s="11">
        <v>320427</v>
      </c>
      <c r="L1313" s="11">
        <v>21375</v>
      </c>
      <c r="M1313" s="14">
        <v>25146</v>
      </c>
      <c r="N1313" s="13">
        <v>196580</v>
      </c>
      <c r="O1313" s="13">
        <v>6424</v>
      </c>
      <c r="P1313" s="25">
        <v>8102</v>
      </c>
      <c r="Q1313" s="26">
        <v>124327</v>
      </c>
      <c r="R1313" s="26">
        <v>7</v>
      </c>
      <c r="S1313" s="27">
        <v>0</v>
      </c>
      <c r="T1313" s="28">
        <v>0</v>
      </c>
      <c r="U1313" s="28">
        <v>0</v>
      </c>
      <c r="V1313" s="12">
        <v>68583</v>
      </c>
      <c r="W1313" s="11">
        <v>641334</v>
      </c>
      <c r="X1313" s="11">
        <v>27806</v>
      </c>
    </row>
    <row r="1314" spans="1:24" x14ac:dyDescent="0.35">
      <c r="A1314" s="8">
        <v>2020</v>
      </c>
      <c r="B1314" s="9">
        <v>18449</v>
      </c>
      <c r="C1314" s="10" t="s">
        <v>560</v>
      </c>
      <c r="D1314" s="8" t="s">
        <v>709</v>
      </c>
      <c r="E1314" s="10" t="s">
        <v>710</v>
      </c>
      <c r="F1314" s="8" t="s">
        <v>711</v>
      </c>
      <c r="G1314" s="10" t="s">
        <v>118</v>
      </c>
      <c r="H1314" s="10" t="s">
        <v>714</v>
      </c>
      <c r="I1314" s="10" t="s">
        <v>119</v>
      </c>
      <c r="J1314" s="12">
        <v>92720.7</v>
      </c>
      <c r="K1314" s="11">
        <v>694632</v>
      </c>
      <c r="L1314" s="11">
        <v>51682</v>
      </c>
      <c r="M1314" s="14">
        <v>18881.2</v>
      </c>
      <c r="N1314" s="13">
        <v>169249</v>
      </c>
      <c r="O1314" s="13">
        <v>3329</v>
      </c>
      <c r="P1314" s="25">
        <v>13779.1</v>
      </c>
      <c r="Q1314" s="26">
        <v>159699</v>
      </c>
      <c r="R1314" s="26">
        <v>7</v>
      </c>
      <c r="S1314" s="27" t="s">
        <v>25</v>
      </c>
      <c r="T1314" s="28" t="s">
        <v>25</v>
      </c>
      <c r="U1314" s="28" t="s">
        <v>25</v>
      </c>
      <c r="V1314" s="12">
        <v>125381</v>
      </c>
      <c r="W1314" s="11">
        <v>1023580</v>
      </c>
      <c r="X1314" s="11">
        <v>55018</v>
      </c>
    </row>
    <row r="1315" spans="1:24" x14ac:dyDescent="0.35">
      <c r="A1315" s="8">
        <v>2020</v>
      </c>
      <c r="B1315" s="9">
        <v>18454</v>
      </c>
      <c r="C1315" s="10" t="s">
        <v>561</v>
      </c>
      <c r="D1315" s="8" t="s">
        <v>709</v>
      </c>
      <c r="E1315" s="10" t="s">
        <v>710</v>
      </c>
      <c r="F1315" s="8" t="s">
        <v>711</v>
      </c>
      <c r="G1315" s="10" t="s">
        <v>118</v>
      </c>
      <c r="H1315" s="10" t="s">
        <v>722</v>
      </c>
      <c r="I1315" s="10" t="s">
        <v>562</v>
      </c>
      <c r="J1315" s="12">
        <v>1020010.2</v>
      </c>
      <c r="K1315" s="11">
        <v>10121922</v>
      </c>
      <c r="L1315" s="11">
        <v>698493</v>
      </c>
      <c r="M1315" s="14">
        <v>673229</v>
      </c>
      <c r="N1315" s="13">
        <v>7941137</v>
      </c>
      <c r="O1315" s="13">
        <v>86146</v>
      </c>
      <c r="P1315" s="25">
        <v>133200.29999999999</v>
      </c>
      <c r="Q1315" s="26">
        <v>1890671</v>
      </c>
      <c r="R1315" s="26">
        <v>1408</v>
      </c>
      <c r="S1315" s="27" t="s">
        <v>25</v>
      </c>
      <c r="T1315" s="28" t="s">
        <v>25</v>
      </c>
      <c r="U1315" s="28" t="s">
        <v>25</v>
      </c>
      <c r="V1315" s="12">
        <v>1826439.5</v>
      </c>
      <c r="W1315" s="11">
        <v>19953730</v>
      </c>
      <c r="X1315" s="11">
        <v>786047</v>
      </c>
    </row>
    <row r="1316" spans="1:24" x14ac:dyDescent="0.35">
      <c r="A1316" s="8">
        <v>2020</v>
      </c>
      <c r="B1316" s="9">
        <v>18466</v>
      </c>
      <c r="C1316" s="10" t="s">
        <v>1410</v>
      </c>
      <c r="D1316" s="8" t="s">
        <v>709</v>
      </c>
      <c r="E1316" s="10" t="s">
        <v>710</v>
      </c>
      <c r="F1316" s="8" t="s">
        <v>711</v>
      </c>
      <c r="G1316" s="10" t="s">
        <v>87</v>
      </c>
      <c r="H1316" s="10" t="s">
        <v>712</v>
      </c>
      <c r="I1316" s="10" t="s">
        <v>108</v>
      </c>
      <c r="J1316" s="12">
        <v>6856</v>
      </c>
      <c r="K1316" s="11">
        <v>56927</v>
      </c>
      <c r="L1316" s="11">
        <v>5293</v>
      </c>
      <c r="M1316" s="14">
        <v>6427</v>
      </c>
      <c r="N1316" s="13">
        <v>66581</v>
      </c>
      <c r="O1316" s="13">
        <v>948</v>
      </c>
      <c r="P1316" s="25">
        <v>7757</v>
      </c>
      <c r="Q1316" s="26">
        <v>92731</v>
      </c>
      <c r="R1316" s="26">
        <v>14</v>
      </c>
      <c r="S1316" s="27" t="s">
        <v>25</v>
      </c>
      <c r="T1316" s="28" t="s">
        <v>25</v>
      </c>
      <c r="U1316" s="28" t="s">
        <v>25</v>
      </c>
      <c r="V1316" s="12">
        <v>21040</v>
      </c>
      <c r="W1316" s="11">
        <v>216239</v>
      </c>
      <c r="X1316" s="11">
        <v>6255</v>
      </c>
    </row>
    <row r="1317" spans="1:24" x14ac:dyDescent="0.35">
      <c r="A1317" s="8">
        <v>2020</v>
      </c>
      <c r="B1317" s="9">
        <v>18472</v>
      </c>
      <c r="C1317" s="10" t="s">
        <v>1411</v>
      </c>
      <c r="D1317" s="8" t="s">
        <v>709</v>
      </c>
      <c r="E1317" s="10" t="s">
        <v>710</v>
      </c>
      <c r="F1317" s="8" t="s">
        <v>711</v>
      </c>
      <c r="G1317" s="10" t="s">
        <v>27</v>
      </c>
      <c r="H1317" s="10" t="s">
        <v>712</v>
      </c>
      <c r="I1317" s="10" t="s">
        <v>566</v>
      </c>
      <c r="J1317" s="12">
        <v>3494</v>
      </c>
      <c r="K1317" s="11">
        <v>28024</v>
      </c>
      <c r="L1317" s="11">
        <v>2144</v>
      </c>
      <c r="M1317" s="14">
        <v>3715</v>
      </c>
      <c r="N1317" s="13">
        <v>28691</v>
      </c>
      <c r="O1317" s="13">
        <v>598</v>
      </c>
      <c r="P1317" s="25">
        <v>417</v>
      </c>
      <c r="Q1317" s="26">
        <v>7016</v>
      </c>
      <c r="R1317" s="26">
        <v>1</v>
      </c>
      <c r="S1317" s="27">
        <v>0</v>
      </c>
      <c r="T1317" s="28">
        <v>0</v>
      </c>
      <c r="U1317" s="28">
        <v>0</v>
      </c>
      <c r="V1317" s="12">
        <v>7626</v>
      </c>
      <c r="W1317" s="11">
        <v>63731</v>
      </c>
      <c r="X1317" s="11">
        <v>2743</v>
      </c>
    </row>
    <row r="1318" spans="1:24" x14ac:dyDescent="0.35">
      <c r="A1318" s="8">
        <v>2020</v>
      </c>
      <c r="B1318" s="9">
        <v>18476</v>
      </c>
      <c r="C1318" s="10" t="s">
        <v>1412</v>
      </c>
      <c r="D1318" s="8" t="s">
        <v>739</v>
      </c>
      <c r="E1318" s="10" t="s">
        <v>710</v>
      </c>
      <c r="F1318" s="8" t="s">
        <v>711</v>
      </c>
      <c r="G1318" s="10" t="s">
        <v>59</v>
      </c>
      <c r="H1318" s="10" t="s">
        <v>719</v>
      </c>
      <c r="I1318" s="10" t="s">
        <v>60</v>
      </c>
      <c r="J1318" s="12">
        <v>36730.800000000003</v>
      </c>
      <c r="K1318" s="11">
        <v>282594</v>
      </c>
      <c r="L1318" s="11">
        <v>21630</v>
      </c>
      <c r="M1318" s="14">
        <v>98133.8</v>
      </c>
      <c r="N1318" s="13">
        <v>1251603</v>
      </c>
      <c r="O1318" s="13">
        <v>15286</v>
      </c>
      <c r="P1318" s="25">
        <v>0</v>
      </c>
      <c r="Q1318" s="26">
        <v>0</v>
      </c>
      <c r="R1318" s="26">
        <v>0</v>
      </c>
      <c r="S1318" s="27">
        <v>0</v>
      </c>
      <c r="T1318" s="28">
        <v>0</v>
      </c>
      <c r="U1318" s="28">
        <v>0</v>
      </c>
      <c r="V1318" s="12">
        <v>134864.6</v>
      </c>
      <c r="W1318" s="11">
        <v>1534197</v>
      </c>
      <c r="X1318" s="11">
        <v>36916</v>
      </c>
    </row>
    <row r="1319" spans="1:24" x14ac:dyDescent="0.35">
      <c r="A1319" s="8">
        <v>2020</v>
      </c>
      <c r="B1319" s="9">
        <v>18488</v>
      </c>
      <c r="C1319" s="10" t="s">
        <v>563</v>
      </c>
      <c r="D1319" s="8" t="s">
        <v>709</v>
      </c>
      <c r="E1319" s="10" t="s">
        <v>710</v>
      </c>
      <c r="F1319" s="8" t="s">
        <v>711</v>
      </c>
      <c r="G1319" s="10" t="s">
        <v>139</v>
      </c>
      <c r="H1319" s="10" t="s">
        <v>712</v>
      </c>
      <c r="I1319" s="10" t="s">
        <v>95</v>
      </c>
      <c r="J1319" s="12">
        <v>43918</v>
      </c>
      <c r="K1319" s="11">
        <v>285458</v>
      </c>
      <c r="L1319" s="11">
        <v>34325</v>
      </c>
      <c r="M1319" s="14">
        <v>23500</v>
      </c>
      <c r="N1319" s="13">
        <v>135965</v>
      </c>
      <c r="O1319" s="13">
        <v>3667</v>
      </c>
      <c r="P1319" s="25">
        <v>28115</v>
      </c>
      <c r="Q1319" s="26">
        <v>214875</v>
      </c>
      <c r="R1319" s="26">
        <v>401</v>
      </c>
      <c r="S1319" s="27" t="s">
        <v>25</v>
      </c>
      <c r="T1319" s="28" t="s">
        <v>25</v>
      </c>
      <c r="U1319" s="28" t="s">
        <v>25</v>
      </c>
      <c r="V1319" s="12">
        <v>95533</v>
      </c>
      <c r="W1319" s="11">
        <v>636298</v>
      </c>
      <c r="X1319" s="11">
        <v>38393</v>
      </c>
    </row>
    <row r="1320" spans="1:24" x14ac:dyDescent="0.35">
      <c r="A1320" s="8">
        <v>2020</v>
      </c>
      <c r="B1320" s="9">
        <v>18498</v>
      </c>
      <c r="C1320" s="10" t="s">
        <v>564</v>
      </c>
      <c r="D1320" s="8" t="s">
        <v>709</v>
      </c>
      <c r="E1320" s="10" t="s">
        <v>710</v>
      </c>
      <c r="F1320" s="8" t="s">
        <v>711</v>
      </c>
      <c r="G1320" s="10" t="s">
        <v>79</v>
      </c>
      <c r="H1320" s="10" t="s">
        <v>714</v>
      </c>
      <c r="I1320" s="10" t="s">
        <v>45</v>
      </c>
      <c r="J1320" s="12">
        <v>27671</v>
      </c>
      <c r="K1320" s="11">
        <v>297387</v>
      </c>
      <c r="L1320" s="11">
        <v>23822</v>
      </c>
      <c r="M1320" s="14">
        <v>10752</v>
      </c>
      <c r="N1320" s="13">
        <v>125341</v>
      </c>
      <c r="O1320" s="13">
        <v>3237</v>
      </c>
      <c r="P1320" s="25">
        <v>4857</v>
      </c>
      <c r="Q1320" s="26">
        <v>125043</v>
      </c>
      <c r="R1320" s="26">
        <v>11</v>
      </c>
      <c r="S1320" s="27" t="s">
        <v>25</v>
      </c>
      <c r="T1320" s="28" t="s">
        <v>25</v>
      </c>
      <c r="U1320" s="28" t="s">
        <v>25</v>
      </c>
      <c r="V1320" s="12">
        <v>43280</v>
      </c>
      <c r="W1320" s="11">
        <v>547771</v>
      </c>
      <c r="X1320" s="11">
        <v>27070</v>
      </c>
    </row>
    <row r="1321" spans="1:24" x14ac:dyDescent="0.35">
      <c r="A1321" s="8">
        <v>2020</v>
      </c>
      <c r="B1321" s="9">
        <v>18499</v>
      </c>
      <c r="C1321" s="10" t="s">
        <v>1413</v>
      </c>
      <c r="D1321" s="8" t="s">
        <v>709</v>
      </c>
      <c r="E1321" s="10" t="s">
        <v>710</v>
      </c>
      <c r="F1321" s="8" t="s">
        <v>711</v>
      </c>
      <c r="G1321" s="10" t="s">
        <v>38</v>
      </c>
      <c r="H1321" s="10" t="s">
        <v>714</v>
      </c>
      <c r="I1321" s="10" t="s">
        <v>1414</v>
      </c>
      <c r="J1321" s="12">
        <v>20008</v>
      </c>
      <c r="K1321" s="11">
        <v>144233</v>
      </c>
      <c r="L1321" s="11">
        <v>13504</v>
      </c>
      <c r="M1321" s="14">
        <v>4252</v>
      </c>
      <c r="N1321" s="13">
        <v>28147</v>
      </c>
      <c r="O1321" s="13">
        <v>477</v>
      </c>
      <c r="P1321" s="25">
        <v>8535</v>
      </c>
      <c r="Q1321" s="26">
        <v>47798</v>
      </c>
      <c r="R1321" s="26">
        <v>1012</v>
      </c>
      <c r="S1321" s="27" t="s">
        <v>25</v>
      </c>
      <c r="T1321" s="28" t="s">
        <v>25</v>
      </c>
      <c r="U1321" s="28" t="s">
        <v>25</v>
      </c>
      <c r="V1321" s="12">
        <v>32795</v>
      </c>
      <c r="W1321" s="11">
        <v>220178</v>
      </c>
      <c r="X1321" s="11">
        <v>14993</v>
      </c>
    </row>
    <row r="1322" spans="1:24" x14ac:dyDescent="0.35">
      <c r="A1322" s="8">
        <v>2020</v>
      </c>
      <c r="B1322" s="9">
        <v>18642</v>
      </c>
      <c r="C1322" s="10" t="s">
        <v>565</v>
      </c>
      <c r="D1322" s="8" t="s">
        <v>709</v>
      </c>
      <c r="E1322" s="10" t="s">
        <v>710</v>
      </c>
      <c r="F1322" s="8" t="s">
        <v>711</v>
      </c>
      <c r="G1322" s="10" t="s">
        <v>27</v>
      </c>
      <c r="H1322" s="10" t="s">
        <v>782</v>
      </c>
      <c r="I1322" s="10" t="s">
        <v>566</v>
      </c>
      <c r="J1322" s="12">
        <v>0</v>
      </c>
      <c r="K1322" s="11">
        <v>0</v>
      </c>
      <c r="L1322" s="11">
        <v>0</v>
      </c>
      <c r="M1322" s="14">
        <v>23844.400000000001</v>
      </c>
      <c r="N1322" s="13">
        <v>381583</v>
      </c>
      <c r="O1322" s="13">
        <v>1</v>
      </c>
      <c r="P1322" s="25">
        <v>166248.79999999999</v>
      </c>
      <c r="Q1322" s="26">
        <v>4956397</v>
      </c>
      <c r="R1322" s="26">
        <v>10</v>
      </c>
      <c r="S1322" s="27">
        <v>0</v>
      </c>
      <c r="T1322" s="28">
        <v>0</v>
      </c>
      <c r="U1322" s="28">
        <v>0</v>
      </c>
      <c r="V1322" s="12">
        <v>190093.2</v>
      </c>
      <c r="W1322" s="11">
        <v>5337980</v>
      </c>
      <c r="X1322" s="11">
        <v>11</v>
      </c>
    </row>
    <row r="1323" spans="1:24" x14ac:dyDescent="0.35">
      <c r="A1323" s="8">
        <v>2020</v>
      </c>
      <c r="B1323" s="9">
        <v>18642</v>
      </c>
      <c r="C1323" s="10" t="s">
        <v>565</v>
      </c>
      <c r="D1323" s="8" t="s">
        <v>709</v>
      </c>
      <c r="E1323" s="10" t="s">
        <v>710</v>
      </c>
      <c r="F1323" s="8" t="s">
        <v>711</v>
      </c>
      <c r="G1323" s="10" t="s">
        <v>79</v>
      </c>
      <c r="H1323" s="10" t="s">
        <v>782</v>
      </c>
      <c r="I1323" s="10" t="s">
        <v>566</v>
      </c>
      <c r="J1323" s="12">
        <v>0</v>
      </c>
      <c r="K1323" s="11">
        <v>0</v>
      </c>
      <c r="L1323" s="11">
        <v>0</v>
      </c>
      <c r="M1323" s="14">
        <v>18558.5</v>
      </c>
      <c r="N1323" s="13">
        <v>282595</v>
      </c>
      <c r="O1323" s="13">
        <v>7</v>
      </c>
      <c r="P1323" s="25">
        <v>118814.9</v>
      </c>
      <c r="Q1323" s="26">
        <v>3085554</v>
      </c>
      <c r="R1323" s="26">
        <v>10</v>
      </c>
      <c r="S1323" s="27">
        <v>0</v>
      </c>
      <c r="T1323" s="28">
        <v>0</v>
      </c>
      <c r="U1323" s="28">
        <v>0</v>
      </c>
      <c r="V1323" s="12">
        <v>137373.4</v>
      </c>
      <c r="W1323" s="11">
        <v>3368149</v>
      </c>
      <c r="X1323" s="11">
        <v>17</v>
      </c>
    </row>
    <row r="1324" spans="1:24" x14ac:dyDescent="0.35">
      <c r="A1324" s="8">
        <v>2020</v>
      </c>
      <c r="B1324" s="9">
        <v>18642</v>
      </c>
      <c r="C1324" s="10" t="s">
        <v>565</v>
      </c>
      <c r="D1324" s="8" t="s">
        <v>709</v>
      </c>
      <c r="E1324" s="10" t="s">
        <v>710</v>
      </c>
      <c r="F1324" s="8" t="s">
        <v>711</v>
      </c>
      <c r="G1324" s="10" t="s">
        <v>152</v>
      </c>
      <c r="H1324" s="10" t="s">
        <v>782</v>
      </c>
      <c r="I1324" s="10" t="s">
        <v>566</v>
      </c>
      <c r="J1324" s="12">
        <v>0</v>
      </c>
      <c r="K1324" s="11">
        <v>0</v>
      </c>
      <c r="L1324" s="11">
        <v>0</v>
      </c>
      <c r="M1324" s="14">
        <v>8216.6</v>
      </c>
      <c r="N1324" s="13">
        <v>125738</v>
      </c>
      <c r="O1324" s="13">
        <v>2</v>
      </c>
      <c r="P1324" s="25">
        <v>128565</v>
      </c>
      <c r="Q1324" s="26">
        <v>4313145</v>
      </c>
      <c r="R1324" s="26">
        <v>6</v>
      </c>
      <c r="S1324" s="27">
        <v>0</v>
      </c>
      <c r="T1324" s="28">
        <v>0</v>
      </c>
      <c r="U1324" s="28">
        <v>0</v>
      </c>
      <c r="V1324" s="12">
        <v>136781.6</v>
      </c>
      <c r="W1324" s="11">
        <v>4438883</v>
      </c>
      <c r="X1324" s="11">
        <v>8</v>
      </c>
    </row>
    <row r="1325" spans="1:24" x14ac:dyDescent="0.35">
      <c r="A1325" s="8">
        <v>2020</v>
      </c>
      <c r="B1325" s="9">
        <v>18642</v>
      </c>
      <c r="C1325" s="10" t="s">
        <v>565</v>
      </c>
      <c r="D1325" s="8" t="s">
        <v>709</v>
      </c>
      <c r="E1325" s="10" t="s">
        <v>710</v>
      </c>
      <c r="F1325" s="8" t="s">
        <v>711</v>
      </c>
      <c r="G1325" s="10" t="s">
        <v>87</v>
      </c>
      <c r="H1325" s="10" t="s">
        <v>782</v>
      </c>
      <c r="I1325" s="10" t="s">
        <v>566</v>
      </c>
      <c r="J1325" s="12">
        <v>0</v>
      </c>
      <c r="K1325" s="11">
        <v>0</v>
      </c>
      <c r="L1325" s="11">
        <v>0</v>
      </c>
      <c r="M1325" s="14">
        <v>197.3</v>
      </c>
      <c r="N1325" s="13">
        <v>1968</v>
      </c>
      <c r="O1325" s="13">
        <v>1</v>
      </c>
      <c r="P1325" s="25">
        <v>0</v>
      </c>
      <c r="Q1325" s="26">
        <v>0</v>
      </c>
      <c r="R1325" s="26">
        <v>0</v>
      </c>
      <c r="S1325" s="27">
        <v>0</v>
      </c>
      <c r="T1325" s="28">
        <v>0</v>
      </c>
      <c r="U1325" s="28">
        <v>0</v>
      </c>
      <c r="V1325" s="12">
        <v>197.3</v>
      </c>
      <c r="W1325" s="11">
        <v>1968</v>
      </c>
      <c r="X1325" s="11">
        <v>1</v>
      </c>
    </row>
    <row r="1326" spans="1:24" x14ac:dyDescent="0.35">
      <c r="A1326" s="8">
        <v>2020</v>
      </c>
      <c r="B1326" s="9">
        <v>18642</v>
      </c>
      <c r="C1326" s="10" t="s">
        <v>565</v>
      </c>
      <c r="D1326" s="8" t="s">
        <v>709</v>
      </c>
      <c r="E1326" s="10" t="s">
        <v>710</v>
      </c>
      <c r="F1326" s="8" t="s">
        <v>711</v>
      </c>
      <c r="G1326" s="10" t="s">
        <v>567</v>
      </c>
      <c r="H1326" s="10" t="s">
        <v>782</v>
      </c>
      <c r="I1326" s="10" t="s">
        <v>566</v>
      </c>
      <c r="J1326" s="12">
        <v>0</v>
      </c>
      <c r="K1326" s="11">
        <v>0</v>
      </c>
      <c r="L1326" s="11">
        <v>0</v>
      </c>
      <c r="M1326" s="14">
        <v>27801.8</v>
      </c>
      <c r="N1326" s="13">
        <v>458911</v>
      </c>
      <c r="O1326" s="13">
        <v>6</v>
      </c>
      <c r="P1326" s="25">
        <v>208268.4</v>
      </c>
      <c r="Q1326" s="26">
        <v>5446008</v>
      </c>
      <c r="R1326" s="26">
        <v>17</v>
      </c>
      <c r="S1326" s="27">
        <v>0</v>
      </c>
      <c r="T1326" s="28">
        <v>0</v>
      </c>
      <c r="U1326" s="28">
        <v>0</v>
      </c>
      <c r="V1326" s="12">
        <v>236070.2</v>
      </c>
      <c r="W1326" s="11">
        <v>5904919</v>
      </c>
      <c r="X1326" s="11">
        <v>23</v>
      </c>
    </row>
    <row r="1327" spans="1:24" x14ac:dyDescent="0.35">
      <c r="A1327" s="8">
        <v>2020</v>
      </c>
      <c r="B1327" s="9">
        <v>18643</v>
      </c>
      <c r="C1327" s="10" t="s">
        <v>1415</v>
      </c>
      <c r="D1327" s="8" t="s">
        <v>709</v>
      </c>
      <c r="E1327" s="10" t="s">
        <v>710</v>
      </c>
      <c r="F1327" s="8" t="s">
        <v>711</v>
      </c>
      <c r="G1327" s="10" t="s">
        <v>567</v>
      </c>
      <c r="H1327" s="10" t="s">
        <v>714</v>
      </c>
      <c r="I1327" s="10" t="s">
        <v>566</v>
      </c>
      <c r="J1327" s="12">
        <v>23451</v>
      </c>
      <c r="K1327" s="11">
        <v>206325</v>
      </c>
      <c r="L1327" s="11">
        <v>16139</v>
      </c>
      <c r="M1327" s="14">
        <v>17147</v>
      </c>
      <c r="N1327" s="13">
        <v>147395</v>
      </c>
      <c r="O1327" s="13">
        <v>3705</v>
      </c>
      <c r="P1327" s="25">
        <v>708</v>
      </c>
      <c r="Q1327" s="26">
        <v>9161</v>
      </c>
      <c r="R1327" s="26">
        <v>1</v>
      </c>
      <c r="S1327" s="27">
        <v>0</v>
      </c>
      <c r="T1327" s="28">
        <v>0</v>
      </c>
      <c r="U1327" s="28">
        <v>0</v>
      </c>
      <c r="V1327" s="12">
        <v>41306</v>
      </c>
      <c r="W1327" s="11">
        <v>362881</v>
      </c>
      <c r="X1327" s="11">
        <v>19845</v>
      </c>
    </row>
    <row r="1328" spans="1:24" x14ac:dyDescent="0.35">
      <c r="A1328" s="8">
        <v>2020</v>
      </c>
      <c r="B1328" s="9">
        <v>18848</v>
      </c>
      <c r="C1328" s="10" t="s">
        <v>1416</v>
      </c>
      <c r="D1328" s="8" t="s">
        <v>709</v>
      </c>
      <c r="E1328" s="10" t="s">
        <v>710</v>
      </c>
      <c r="F1328" s="8" t="s">
        <v>711</v>
      </c>
      <c r="G1328" s="10" t="s">
        <v>38</v>
      </c>
      <c r="H1328" s="10" t="s">
        <v>712</v>
      </c>
      <c r="I1328" s="10" t="s">
        <v>30</v>
      </c>
      <c r="J1328" s="12">
        <v>21788.1</v>
      </c>
      <c r="K1328" s="11">
        <v>183688</v>
      </c>
      <c r="L1328" s="11">
        <v>13485</v>
      </c>
      <c r="M1328" s="14">
        <v>31235.8</v>
      </c>
      <c r="N1328" s="13">
        <v>285712</v>
      </c>
      <c r="O1328" s="13">
        <v>2505</v>
      </c>
      <c r="P1328" s="25" t="s">
        <v>25</v>
      </c>
      <c r="Q1328" s="26" t="s">
        <v>25</v>
      </c>
      <c r="R1328" s="26" t="s">
        <v>25</v>
      </c>
      <c r="S1328" s="27" t="s">
        <v>25</v>
      </c>
      <c r="T1328" s="28" t="s">
        <v>25</v>
      </c>
      <c r="U1328" s="28" t="s">
        <v>25</v>
      </c>
      <c r="V1328" s="12">
        <v>53023.9</v>
      </c>
      <c r="W1328" s="11">
        <v>469400</v>
      </c>
      <c r="X1328" s="11">
        <v>15990</v>
      </c>
    </row>
    <row r="1329" spans="1:24" x14ac:dyDescent="0.35">
      <c r="A1329" s="8">
        <v>2020</v>
      </c>
      <c r="B1329" s="9">
        <v>18917</v>
      </c>
      <c r="C1329" s="10" t="s">
        <v>568</v>
      </c>
      <c r="D1329" s="8" t="s">
        <v>709</v>
      </c>
      <c r="E1329" s="10" t="s">
        <v>710</v>
      </c>
      <c r="F1329" s="8" t="s">
        <v>711</v>
      </c>
      <c r="G1329" s="10" t="s">
        <v>116</v>
      </c>
      <c r="H1329" s="10" t="s">
        <v>773</v>
      </c>
      <c r="I1329" s="10" t="s">
        <v>75</v>
      </c>
      <c r="J1329" s="12">
        <v>24866</v>
      </c>
      <c r="K1329" s="11">
        <v>248170</v>
      </c>
      <c r="L1329" s="11">
        <v>19299</v>
      </c>
      <c r="M1329" s="14">
        <v>10296</v>
      </c>
      <c r="N1329" s="13">
        <v>123759</v>
      </c>
      <c r="O1329" s="13">
        <v>2259</v>
      </c>
      <c r="P1329" s="25">
        <v>5919</v>
      </c>
      <c r="Q1329" s="26">
        <v>108461</v>
      </c>
      <c r="R1329" s="26">
        <v>6</v>
      </c>
      <c r="S1329" s="27" t="s">
        <v>25</v>
      </c>
      <c r="T1329" s="28" t="s">
        <v>25</v>
      </c>
      <c r="U1329" s="28" t="s">
        <v>25</v>
      </c>
      <c r="V1329" s="12">
        <v>41081</v>
      </c>
      <c r="W1329" s="11">
        <v>480390</v>
      </c>
      <c r="X1329" s="11">
        <v>21564</v>
      </c>
    </row>
    <row r="1330" spans="1:24" x14ac:dyDescent="0.35">
      <c r="A1330" s="8">
        <v>2020</v>
      </c>
      <c r="B1330" s="9">
        <v>18940</v>
      </c>
      <c r="C1330" s="10" t="s">
        <v>1417</v>
      </c>
      <c r="D1330" s="8" t="s">
        <v>709</v>
      </c>
      <c r="E1330" s="10" t="s">
        <v>710</v>
      </c>
      <c r="F1330" s="8" t="s">
        <v>711</v>
      </c>
      <c r="G1330" s="10" t="s">
        <v>257</v>
      </c>
      <c r="H1330" s="10" t="s">
        <v>714</v>
      </c>
      <c r="I1330" s="10" t="s">
        <v>36</v>
      </c>
      <c r="J1330" s="12">
        <v>45645.7</v>
      </c>
      <c r="K1330" s="11">
        <v>323271</v>
      </c>
      <c r="L1330" s="11">
        <v>26398</v>
      </c>
      <c r="M1330" s="14">
        <v>13831.3</v>
      </c>
      <c r="N1330" s="13">
        <v>116815</v>
      </c>
      <c r="O1330" s="13">
        <v>1989</v>
      </c>
      <c r="P1330" s="25">
        <v>6143.4</v>
      </c>
      <c r="Q1330" s="26">
        <v>76906</v>
      </c>
      <c r="R1330" s="26">
        <v>5</v>
      </c>
      <c r="S1330" s="27" t="s">
        <v>25</v>
      </c>
      <c r="T1330" s="28" t="s">
        <v>25</v>
      </c>
      <c r="U1330" s="28" t="s">
        <v>25</v>
      </c>
      <c r="V1330" s="12">
        <v>65620.399999999994</v>
      </c>
      <c r="W1330" s="11">
        <v>516992</v>
      </c>
      <c r="X1330" s="11">
        <v>28392</v>
      </c>
    </row>
    <row r="1331" spans="1:24" x14ac:dyDescent="0.35">
      <c r="A1331" s="8">
        <v>2020</v>
      </c>
      <c r="B1331" s="9">
        <v>18943</v>
      </c>
      <c r="C1331" s="10" t="s">
        <v>1418</v>
      </c>
      <c r="D1331" s="8" t="s">
        <v>709</v>
      </c>
      <c r="E1331" s="10" t="s">
        <v>710</v>
      </c>
      <c r="F1331" s="8" t="s">
        <v>711</v>
      </c>
      <c r="G1331" s="10" t="s">
        <v>152</v>
      </c>
      <c r="H1331" s="10" t="s">
        <v>714</v>
      </c>
      <c r="I1331" s="10" t="s">
        <v>566</v>
      </c>
      <c r="J1331" s="12">
        <v>15701</v>
      </c>
      <c r="K1331" s="11">
        <v>138679</v>
      </c>
      <c r="L1331" s="11">
        <v>10350</v>
      </c>
      <c r="M1331" s="14">
        <v>11319</v>
      </c>
      <c r="N1331" s="13">
        <v>95978</v>
      </c>
      <c r="O1331" s="13">
        <v>3567</v>
      </c>
      <c r="P1331" s="25">
        <v>7056</v>
      </c>
      <c r="Q1331" s="26">
        <v>89611</v>
      </c>
      <c r="R1331" s="26">
        <v>8</v>
      </c>
      <c r="S1331" s="27">
        <v>0</v>
      </c>
      <c r="T1331" s="28">
        <v>0</v>
      </c>
      <c r="U1331" s="28">
        <v>0</v>
      </c>
      <c r="V1331" s="12">
        <v>34076</v>
      </c>
      <c r="W1331" s="11">
        <v>324268</v>
      </c>
      <c r="X1331" s="11">
        <v>13925</v>
      </c>
    </row>
    <row r="1332" spans="1:24" x14ac:dyDescent="0.35">
      <c r="A1332" s="8">
        <v>2020</v>
      </c>
      <c r="B1332" s="9">
        <v>18951</v>
      </c>
      <c r="C1332" s="10" t="s">
        <v>1419</v>
      </c>
      <c r="D1332" s="8" t="s">
        <v>709</v>
      </c>
      <c r="E1332" s="10" t="s">
        <v>710</v>
      </c>
      <c r="F1332" s="8" t="s">
        <v>711</v>
      </c>
      <c r="G1332" s="10" t="s">
        <v>152</v>
      </c>
      <c r="H1332" s="10" t="s">
        <v>714</v>
      </c>
      <c r="I1332" s="10" t="s">
        <v>566</v>
      </c>
      <c r="J1332" s="12">
        <v>15149</v>
      </c>
      <c r="K1332" s="11">
        <v>139663</v>
      </c>
      <c r="L1332" s="11">
        <v>10973</v>
      </c>
      <c r="M1332" s="14">
        <v>11618</v>
      </c>
      <c r="N1332" s="13">
        <v>94155</v>
      </c>
      <c r="O1332" s="13">
        <v>2641</v>
      </c>
      <c r="P1332" s="25">
        <v>2398</v>
      </c>
      <c r="Q1332" s="26">
        <v>35529</v>
      </c>
      <c r="R1332" s="26">
        <v>5</v>
      </c>
      <c r="S1332" s="27">
        <v>0</v>
      </c>
      <c r="T1332" s="28">
        <v>0</v>
      </c>
      <c r="U1332" s="28">
        <v>0</v>
      </c>
      <c r="V1332" s="12">
        <v>29165</v>
      </c>
      <c r="W1332" s="11">
        <v>269347</v>
      </c>
      <c r="X1332" s="11">
        <v>13619</v>
      </c>
    </row>
    <row r="1333" spans="1:24" x14ac:dyDescent="0.35">
      <c r="A1333" s="8">
        <v>2020</v>
      </c>
      <c r="B1333" s="9">
        <v>18955</v>
      </c>
      <c r="C1333" s="10" t="s">
        <v>1420</v>
      </c>
      <c r="D1333" s="8" t="s">
        <v>709</v>
      </c>
      <c r="E1333" s="10" t="s">
        <v>710</v>
      </c>
      <c r="F1333" s="8" t="s">
        <v>711</v>
      </c>
      <c r="G1333" s="10" t="s">
        <v>163</v>
      </c>
      <c r="H1333" s="10" t="s">
        <v>714</v>
      </c>
      <c r="I1333" s="10" t="s">
        <v>36</v>
      </c>
      <c r="J1333" s="12">
        <v>33002.400000000001</v>
      </c>
      <c r="K1333" s="11">
        <v>230382</v>
      </c>
      <c r="L1333" s="11">
        <v>15983</v>
      </c>
      <c r="M1333" s="14">
        <v>3765.6</v>
      </c>
      <c r="N1333" s="13">
        <v>31771</v>
      </c>
      <c r="O1333" s="13">
        <v>344</v>
      </c>
      <c r="P1333" s="25">
        <v>9801.5</v>
      </c>
      <c r="Q1333" s="26">
        <v>112757</v>
      </c>
      <c r="R1333" s="26">
        <v>47</v>
      </c>
      <c r="S1333" s="27">
        <v>0</v>
      </c>
      <c r="T1333" s="28">
        <v>0</v>
      </c>
      <c r="U1333" s="28">
        <v>0</v>
      </c>
      <c r="V1333" s="12">
        <v>46569.5</v>
      </c>
      <c r="W1333" s="11">
        <v>374910</v>
      </c>
      <c r="X1333" s="11">
        <v>16374</v>
      </c>
    </row>
    <row r="1334" spans="1:24" x14ac:dyDescent="0.35">
      <c r="A1334" s="8">
        <v>2020</v>
      </c>
      <c r="B1334" s="9">
        <v>18956</v>
      </c>
      <c r="C1334" s="10" t="s">
        <v>569</v>
      </c>
      <c r="D1334" s="8" t="s">
        <v>709</v>
      </c>
      <c r="E1334" s="10" t="s">
        <v>710</v>
      </c>
      <c r="F1334" s="8" t="s">
        <v>711</v>
      </c>
      <c r="G1334" s="10" t="s">
        <v>38</v>
      </c>
      <c r="H1334" s="10" t="s">
        <v>714</v>
      </c>
      <c r="I1334" s="10" t="s">
        <v>30</v>
      </c>
      <c r="J1334" s="12">
        <v>35620.1</v>
      </c>
      <c r="K1334" s="11">
        <v>277714</v>
      </c>
      <c r="L1334" s="11">
        <v>20072</v>
      </c>
      <c r="M1334" s="14">
        <v>6907.1</v>
      </c>
      <c r="N1334" s="13">
        <v>55036</v>
      </c>
      <c r="O1334" s="13">
        <v>2120</v>
      </c>
      <c r="P1334" s="25">
        <v>2628.1</v>
      </c>
      <c r="Q1334" s="26">
        <v>46171</v>
      </c>
      <c r="R1334" s="26">
        <v>14</v>
      </c>
      <c r="S1334" s="27" t="s">
        <v>25</v>
      </c>
      <c r="T1334" s="28" t="s">
        <v>25</v>
      </c>
      <c r="U1334" s="28" t="s">
        <v>25</v>
      </c>
      <c r="V1334" s="12">
        <v>45155.3</v>
      </c>
      <c r="W1334" s="11">
        <v>378921</v>
      </c>
      <c r="X1334" s="11">
        <v>22206</v>
      </c>
    </row>
    <row r="1335" spans="1:24" x14ac:dyDescent="0.35">
      <c r="A1335" s="8">
        <v>2020</v>
      </c>
      <c r="B1335" s="9">
        <v>18957</v>
      </c>
      <c r="C1335" s="10" t="s">
        <v>1421</v>
      </c>
      <c r="D1335" s="8" t="s">
        <v>709</v>
      </c>
      <c r="E1335" s="10" t="s">
        <v>710</v>
      </c>
      <c r="F1335" s="8" t="s">
        <v>711</v>
      </c>
      <c r="G1335" s="10" t="s">
        <v>87</v>
      </c>
      <c r="H1335" s="10" t="s">
        <v>714</v>
      </c>
      <c r="I1335" s="10" t="s">
        <v>108</v>
      </c>
      <c r="J1335" s="12">
        <v>37288.699999999997</v>
      </c>
      <c r="K1335" s="11">
        <v>323052</v>
      </c>
      <c r="L1335" s="11">
        <v>21465</v>
      </c>
      <c r="M1335" s="14">
        <v>13148.1</v>
      </c>
      <c r="N1335" s="13">
        <v>120295</v>
      </c>
      <c r="O1335" s="13">
        <v>4304</v>
      </c>
      <c r="P1335" s="25">
        <v>7028</v>
      </c>
      <c r="Q1335" s="26">
        <v>92170</v>
      </c>
      <c r="R1335" s="26">
        <v>3</v>
      </c>
      <c r="S1335" s="27" t="s">
        <v>25</v>
      </c>
      <c r="T1335" s="28" t="s">
        <v>25</v>
      </c>
      <c r="U1335" s="28" t="s">
        <v>25</v>
      </c>
      <c r="V1335" s="12">
        <v>57464.800000000003</v>
      </c>
      <c r="W1335" s="11">
        <v>535517</v>
      </c>
      <c r="X1335" s="11">
        <v>25772</v>
      </c>
    </row>
    <row r="1336" spans="1:24" x14ac:dyDescent="0.35">
      <c r="A1336" s="8">
        <v>2020</v>
      </c>
      <c r="B1336" s="9">
        <v>18976</v>
      </c>
      <c r="C1336" s="10" t="s">
        <v>1422</v>
      </c>
      <c r="D1336" s="8" t="s">
        <v>709</v>
      </c>
      <c r="E1336" s="10" t="s">
        <v>710</v>
      </c>
      <c r="F1336" s="8" t="s">
        <v>711</v>
      </c>
      <c r="G1336" s="10" t="s">
        <v>59</v>
      </c>
      <c r="H1336" s="10" t="s">
        <v>714</v>
      </c>
      <c r="I1336" s="10" t="s">
        <v>60</v>
      </c>
      <c r="J1336" s="12">
        <v>118292.6</v>
      </c>
      <c r="K1336" s="11">
        <v>1052854</v>
      </c>
      <c r="L1336" s="11">
        <v>67641</v>
      </c>
      <c r="M1336" s="14">
        <v>20202.400000000001</v>
      </c>
      <c r="N1336" s="13">
        <v>189075</v>
      </c>
      <c r="O1336" s="13">
        <v>6570</v>
      </c>
      <c r="P1336" s="25">
        <v>4788</v>
      </c>
      <c r="Q1336" s="26">
        <v>56791</v>
      </c>
      <c r="R1336" s="26">
        <v>8</v>
      </c>
      <c r="S1336" s="27" t="s">
        <v>25</v>
      </c>
      <c r="T1336" s="28" t="s">
        <v>25</v>
      </c>
      <c r="U1336" s="28" t="s">
        <v>25</v>
      </c>
      <c r="V1336" s="12">
        <v>143283</v>
      </c>
      <c r="W1336" s="11">
        <v>1298720</v>
      </c>
      <c r="X1336" s="11">
        <v>74219</v>
      </c>
    </row>
    <row r="1337" spans="1:24" x14ac:dyDescent="0.35">
      <c r="A1337" s="8">
        <v>2020</v>
      </c>
      <c r="B1337" s="9">
        <v>18995</v>
      </c>
      <c r="C1337" s="10" t="s">
        <v>1423</v>
      </c>
      <c r="D1337" s="8" t="s">
        <v>717</v>
      </c>
      <c r="E1337" s="10" t="s">
        <v>718</v>
      </c>
      <c r="F1337" s="8" t="s">
        <v>711</v>
      </c>
      <c r="G1337" s="10" t="s">
        <v>219</v>
      </c>
      <c r="H1337" s="10" t="s">
        <v>719</v>
      </c>
      <c r="I1337" s="10" t="s">
        <v>381</v>
      </c>
      <c r="J1337" s="12">
        <v>0</v>
      </c>
      <c r="K1337" s="11">
        <v>0</v>
      </c>
      <c r="L1337" s="11">
        <v>0</v>
      </c>
      <c r="M1337" s="14">
        <v>5063</v>
      </c>
      <c r="N1337" s="13">
        <v>252753</v>
      </c>
      <c r="O1337" s="13">
        <v>1</v>
      </c>
      <c r="P1337" s="25">
        <v>4593.7</v>
      </c>
      <c r="Q1337" s="26">
        <v>261833</v>
      </c>
      <c r="R1337" s="26">
        <v>2</v>
      </c>
      <c r="S1337" s="27">
        <v>0</v>
      </c>
      <c r="T1337" s="28">
        <v>0</v>
      </c>
      <c r="U1337" s="28">
        <v>0</v>
      </c>
      <c r="V1337" s="12">
        <v>9656.7000000000007</v>
      </c>
      <c r="W1337" s="11">
        <v>514586</v>
      </c>
      <c r="X1337" s="11">
        <v>3</v>
      </c>
    </row>
    <row r="1338" spans="1:24" x14ac:dyDescent="0.35">
      <c r="A1338" s="8">
        <v>2020</v>
      </c>
      <c r="B1338" s="9">
        <v>18995</v>
      </c>
      <c r="C1338" s="10" t="s">
        <v>1423</v>
      </c>
      <c r="D1338" s="8" t="s">
        <v>717</v>
      </c>
      <c r="E1338" s="10" t="s">
        <v>718</v>
      </c>
      <c r="F1338" s="8" t="s">
        <v>711</v>
      </c>
      <c r="G1338" s="10" t="s">
        <v>91</v>
      </c>
      <c r="H1338" s="10" t="s">
        <v>719</v>
      </c>
      <c r="I1338" s="10" t="s">
        <v>394</v>
      </c>
      <c r="J1338" s="12">
        <v>0</v>
      </c>
      <c r="K1338" s="11">
        <v>0</v>
      </c>
      <c r="L1338" s="11">
        <v>0</v>
      </c>
      <c r="M1338" s="14">
        <v>76962.100000000006</v>
      </c>
      <c r="N1338" s="13">
        <v>1773261</v>
      </c>
      <c r="O1338" s="13">
        <v>6</v>
      </c>
      <c r="P1338" s="25">
        <v>0</v>
      </c>
      <c r="Q1338" s="26">
        <v>0</v>
      </c>
      <c r="R1338" s="26">
        <v>0</v>
      </c>
      <c r="S1338" s="27">
        <v>0</v>
      </c>
      <c r="T1338" s="28">
        <v>0</v>
      </c>
      <c r="U1338" s="28">
        <v>0</v>
      </c>
      <c r="V1338" s="12">
        <v>76962.100000000006</v>
      </c>
      <c r="W1338" s="11">
        <v>1773261</v>
      </c>
      <c r="X1338" s="11">
        <v>6</v>
      </c>
    </row>
    <row r="1339" spans="1:24" x14ac:dyDescent="0.35">
      <c r="A1339" s="8">
        <v>2020</v>
      </c>
      <c r="B1339" s="9">
        <v>18995</v>
      </c>
      <c r="C1339" s="10" t="s">
        <v>1423</v>
      </c>
      <c r="D1339" s="8" t="s">
        <v>739</v>
      </c>
      <c r="E1339" s="10" t="s">
        <v>710</v>
      </c>
      <c r="F1339" s="8" t="s">
        <v>711</v>
      </c>
      <c r="G1339" s="10" t="s">
        <v>59</v>
      </c>
      <c r="H1339" s="10" t="s">
        <v>719</v>
      </c>
      <c r="I1339" s="10" t="s">
        <v>60</v>
      </c>
      <c r="J1339" s="12">
        <v>0</v>
      </c>
      <c r="K1339" s="11">
        <v>0</v>
      </c>
      <c r="L1339" s="11">
        <v>0</v>
      </c>
      <c r="M1339" s="14">
        <v>2.1</v>
      </c>
      <c r="N1339" s="13">
        <v>24</v>
      </c>
      <c r="O1339" s="13">
        <v>3</v>
      </c>
      <c r="P1339" s="25">
        <v>214132.4</v>
      </c>
      <c r="Q1339" s="26">
        <v>6693043</v>
      </c>
      <c r="R1339" s="26">
        <v>183</v>
      </c>
      <c r="S1339" s="27">
        <v>0</v>
      </c>
      <c r="T1339" s="28">
        <v>0</v>
      </c>
      <c r="U1339" s="28">
        <v>0</v>
      </c>
      <c r="V1339" s="12">
        <v>214134.5</v>
      </c>
      <c r="W1339" s="11">
        <v>6693067</v>
      </c>
      <c r="X1339" s="11">
        <v>186</v>
      </c>
    </row>
    <row r="1340" spans="1:24" x14ac:dyDescent="0.35">
      <c r="A1340" s="8">
        <v>2020</v>
      </c>
      <c r="B1340" s="9">
        <v>18997</v>
      </c>
      <c r="C1340" s="10" t="s">
        <v>570</v>
      </c>
      <c r="D1340" s="8" t="s">
        <v>709</v>
      </c>
      <c r="E1340" s="10" t="s">
        <v>710</v>
      </c>
      <c r="F1340" s="8" t="s">
        <v>711</v>
      </c>
      <c r="G1340" s="10" t="s">
        <v>143</v>
      </c>
      <c r="H1340" s="10" t="s">
        <v>722</v>
      </c>
      <c r="I1340" s="10" t="s">
        <v>45</v>
      </c>
      <c r="J1340" s="12">
        <v>101465.8</v>
      </c>
      <c r="K1340" s="11">
        <v>825001</v>
      </c>
      <c r="L1340" s="11">
        <v>89450</v>
      </c>
      <c r="M1340" s="14">
        <v>26223.8</v>
      </c>
      <c r="N1340" s="13">
        <v>194849</v>
      </c>
      <c r="O1340" s="13">
        <v>7916</v>
      </c>
      <c r="P1340" s="25">
        <v>5598.4</v>
      </c>
      <c r="Q1340" s="26">
        <v>70870</v>
      </c>
      <c r="R1340" s="26">
        <v>81</v>
      </c>
      <c r="S1340" s="27">
        <v>0</v>
      </c>
      <c r="T1340" s="28">
        <v>0</v>
      </c>
      <c r="U1340" s="28">
        <v>0</v>
      </c>
      <c r="V1340" s="12">
        <v>133288</v>
      </c>
      <c r="W1340" s="11">
        <v>1090720</v>
      </c>
      <c r="X1340" s="11">
        <v>97447</v>
      </c>
    </row>
    <row r="1341" spans="1:24" x14ac:dyDescent="0.35">
      <c r="A1341" s="8">
        <v>2020</v>
      </c>
      <c r="B1341" s="9">
        <v>18997</v>
      </c>
      <c r="C1341" s="10" t="s">
        <v>570</v>
      </c>
      <c r="D1341" s="8" t="s">
        <v>751</v>
      </c>
      <c r="E1341" s="10" t="s">
        <v>752</v>
      </c>
      <c r="F1341" s="8" t="s">
        <v>711</v>
      </c>
      <c r="G1341" s="10" t="s">
        <v>143</v>
      </c>
      <c r="H1341" s="10" t="s">
        <v>722</v>
      </c>
      <c r="I1341" s="10" t="s">
        <v>45</v>
      </c>
      <c r="J1341" s="12">
        <v>129089</v>
      </c>
      <c r="K1341" s="11">
        <v>1754886</v>
      </c>
      <c r="L1341" s="11">
        <v>186783</v>
      </c>
      <c r="M1341" s="14">
        <v>103101.4</v>
      </c>
      <c r="N1341" s="13">
        <v>1560560</v>
      </c>
      <c r="O1341" s="13">
        <v>28909</v>
      </c>
      <c r="P1341" s="25">
        <v>53545.599999999999</v>
      </c>
      <c r="Q1341" s="26">
        <v>5811250</v>
      </c>
      <c r="R1341" s="26">
        <v>516</v>
      </c>
      <c r="S1341" s="27">
        <v>0</v>
      </c>
      <c r="T1341" s="28">
        <v>0</v>
      </c>
      <c r="U1341" s="28">
        <v>0</v>
      </c>
      <c r="V1341" s="12">
        <v>285736</v>
      </c>
      <c r="W1341" s="11">
        <v>9126696</v>
      </c>
      <c r="X1341" s="11">
        <v>216208</v>
      </c>
    </row>
    <row r="1342" spans="1:24" x14ac:dyDescent="0.35">
      <c r="A1342" s="8">
        <v>2020</v>
      </c>
      <c r="B1342" s="9">
        <v>19007</v>
      </c>
      <c r="C1342" s="10" t="s">
        <v>1424</v>
      </c>
      <c r="D1342" s="8" t="s">
        <v>709</v>
      </c>
      <c r="E1342" s="10" t="s">
        <v>710</v>
      </c>
      <c r="F1342" s="8" t="s">
        <v>711</v>
      </c>
      <c r="G1342" s="10" t="s">
        <v>152</v>
      </c>
      <c r="H1342" s="10" t="s">
        <v>714</v>
      </c>
      <c r="I1342" s="10" t="s">
        <v>566</v>
      </c>
      <c r="J1342" s="12">
        <v>57307</v>
      </c>
      <c r="K1342" s="11">
        <v>540269</v>
      </c>
      <c r="L1342" s="11">
        <v>36644</v>
      </c>
      <c r="M1342" s="14">
        <v>34204</v>
      </c>
      <c r="N1342" s="13">
        <v>290765</v>
      </c>
      <c r="O1342" s="13">
        <v>7901</v>
      </c>
      <c r="P1342" s="25">
        <v>16411</v>
      </c>
      <c r="Q1342" s="26">
        <v>238429</v>
      </c>
      <c r="R1342" s="26">
        <v>20</v>
      </c>
      <c r="S1342" s="27">
        <v>0</v>
      </c>
      <c r="T1342" s="28">
        <v>0</v>
      </c>
      <c r="U1342" s="28">
        <v>0</v>
      </c>
      <c r="V1342" s="12">
        <v>107922</v>
      </c>
      <c r="W1342" s="11">
        <v>1069463</v>
      </c>
      <c r="X1342" s="11">
        <v>44565</v>
      </c>
    </row>
    <row r="1343" spans="1:24" x14ac:dyDescent="0.35">
      <c r="A1343" s="8">
        <v>2020</v>
      </c>
      <c r="B1343" s="9">
        <v>19107</v>
      </c>
      <c r="C1343" s="10" t="s">
        <v>1425</v>
      </c>
      <c r="D1343" s="8" t="s">
        <v>717</v>
      </c>
      <c r="E1343" s="10" t="s">
        <v>718</v>
      </c>
      <c r="F1343" s="8" t="s">
        <v>711</v>
      </c>
      <c r="G1343" s="10" t="s">
        <v>94</v>
      </c>
      <c r="H1343" s="10" t="s">
        <v>719</v>
      </c>
      <c r="I1343" s="10" t="s">
        <v>95</v>
      </c>
      <c r="J1343" s="12">
        <v>0</v>
      </c>
      <c r="K1343" s="11">
        <v>0</v>
      </c>
      <c r="L1343" s="11">
        <v>0</v>
      </c>
      <c r="M1343" s="14">
        <v>79135.899999999994</v>
      </c>
      <c r="N1343" s="13">
        <v>1004876</v>
      </c>
      <c r="O1343" s="13">
        <v>882</v>
      </c>
      <c r="P1343" s="25">
        <v>4078.1</v>
      </c>
      <c r="Q1343" s="26">
        <v>51776</v>
      </c>
      <c r="R1343" s="26">
        <v>45</v>
      </c>
      <c r="S1343" s="27">
        <v>0</v>
      </c>
      <c r="T1343" s="28">
        <v>0</v>
      </c>
      <c r="U1343" s="28">
        <v>0</v>
      </c>
      <c r="V1343" s="12">
        <v>83214</v>
      </c>
      <c r="W1343" s="11">
        <v>1056652</v>
      </c>
      <c r="X1343" s="11">
        <v>927</v>
      </c>
    </row>
    <row r="1344" spans="1:24" x14ac:dyDescent="0.35">
      <c r="A1344" s="8">
        <v>2020</v>
      </c>
      <c r="B1344" s="9">
        <v>19107</v>
      </c>
      <c r="C1344" s="10" t="s">
        <v>1425</v>
      </c>
      <c r="D1344" s="8" t="s">
        <v>717</v>
      </c>
      <c r="E1344" s="10" t="s">
        <v>718</v>
      </c>
      <c r="F1344" s="8" t="s">
        <v>711</v>
      </c>
      <c r="G1344" s="10" t="s">
        <v>682</v>
      </c>
      <c r="H1344" s="10" t="s">
        <v>719</v>
      </c>
      <c r="I1344" s="10" t="s">
        <v>45</v>
      </c>
      <c r="J1344" s="12">
        <v>0</v>
      </c>
      <c r="K1344" s="11">
        <v>0</v>
      </c>
      <c r="L1344" s="11">
        <v>0</v>
      </c>
      <c r="M1344" s="14">
        <v>12006.3</v>
      </c>
      <c r="N1344" s="13">
        <v>186206</v>
      </c>
      <c r="O1344" s="13">
        <v>61</v>
      </c>
      <c r="P1344" s="25">
        <v>0</v>
      </c>
      <c r="Q1344" s="26">
        <v>0</v>
      </c>
      <c r="R1344" s="26">
        <v>0</v>
      </c>
      <c r="S1344" s="27">
        <v>0</v>
      </c>
      <c r="T1344" s="28">
        <v>0</v>
      </c>
      <c r="U1344" s="28">
        <v>0</v>
      </c>
      <c r="V1344" s="12">
        <v>12006.3</v>
      </c>
      <c r="W1344" s="11">
        <v>186206</v>
      </c>
      <c r="X1344" s="11">
        <v>61</v>
      </c>
    </row>
    <row r="1345" spans="1:24" x14ac:dyDescent="0.35">
      <c r="A1345" s="8">
        <v>2020</v>
      </c>
      <c r="B1345" s="9">
        <v>19107</v>
      </c>
      <c r="C1345" s="10" t="s">
        <v>1425</v>
      </c>
      <c r="D1345" s="8" t="s">
        <v>717</v>
      </c>
      <c r="E1345" s="10" t="s">
        <v>718</v>
      </c>
      <c r="F1345" s="8" t="s">
        <v>711</v>
      </c>
      <c r="G1345" s="10" t="s">
        <v>185</v>
      </c>
      <c r="H1345" s="10" t="s">
        <v>719</v>
      </c>
      <c r="I1345" s="10" t="s">
        <v>45</v>
      </c>
      <c r="J1345" s="12">
        <v>0</v>
      </c>
      <c r="K1345" s="11">
        <v>0</v>
      </c>
      <c r="L1345" s="11">
        <v>0</v>
      </c>
      <c r="M1345" s="14">
        <v>5869.8</v>
      </c>
      <c r="N1345" s="13">
        <v>104639</v>
      </c>
      <c r="O1345" s="13">
        <v>72</v>
      </c>
      <c r="P1345" s="25">
        <v>747.8</v>
      </c>
      <c r="Q1345" s="26">
        <v>13331</v>
      </c>
      <c r="R1345" s="26">
        <v>9</v>
      </c>
      <c r="S1345" s="27">
        <v>0</v>
      </c>
      <c r="T1345" s="28">
        <v>0</v>
      </c>
      <c r="U1345" s="28">
        <v>0</v>
      </c>
      <c r="V1345" s="12">
        <v>6617.6</v>
      </c>
      <c r="W1345" s="11">
        <v>117970</v>
      </c>
      <c r="X1345" s="11">
        <v>81</v>
      </c>
    </row>
    <row r="1346" spans="1:24" x14ac:dyDescent="0.35">
      <c r="A1346" s="8">
        <v>2020</v>
      </c>
      <c r="B1346" s="9">
        <v>19107</v>
      </c>
      <c r="C1346" s="10" t="s">
        <v>1425</v>
      </c>
      <c r="D1346" s="8" t="s">
        <v>717</v>
      </c>
      <c r="E1346" s="10" t="s">
        <v>718</v>
      </c>
      <c r="F1346" s="8" t="s">
        <v>711</v>
      </c>
      <c r="G1346" s="10" t="s">
        <v>163</v>
      </c>
      <c r="H1346" s="10" t="s">
        <v>719</v>
      </c>
      <c r="I1346" s="10" t="s">
        <v>36</v>
      </c>
      <c r="J1346" s="12">
        <v>0</v>
      </c>
      <c r="K1346" s="11">
        <v>0</v>
      </c>
      <c r="L1346" s="11">
        <v>0</v>
      </c>
      <c r="M1346" s="14">
        <v>161479.1</v>
      </c>
      <c r="N1346" s="13">
        <v>2400361</v>
      </c>
      <c r="O1346" s="13">
        <v>459</v>
      </c>
      <c r="P1346" s="25">
        <v>50993.4</v>
      </c>
      <c r="Q1346" s="26">
        <v>758009</v>
      </c>
      <c r="R1346" s="26">
        <v>145</v>
      </c>
      <c r="S1346" s="27">
        <v>0</v>
      </c>
      <c r="T1346" s="28">
        <v>0</v>
      </c>
      <c r="U1346" s="28">
        <v>0</v>
      </c>
      <c r="V1346" s="12">
        <v>212472.5</v>
      </c>
      <c r="W1346" s="11">
        <v>3158370</v>
      </c>
      <c r="X1346" s="11">
        <v>604</v>
      </c>
    </row>
    <row r="1347" spans="1:24" x14ac:dyDescent="0.35">
      <c r="A1347" s="8">
        <v>2020</v>
      </c>
      <c r="B1347" s="9">
        <v>19107</v>
      </c>
      <c r="C1347" s="10" t="s">
        <v>1425</v>
      </c>
      <c r="D1347" s="8" t="s">
        <v>717</v>
      </c>
      <c r="E1347" s="10" t="s">
        <v>718</v>
      </c>
      <c r="F1347" s="8" t="s">
        <v>711</v>
      </c>
      <c r="G1347" s="10" t="s">
        <v>139</v>
      </c>
      <c r="H1347" s="10" t="s">
        <v>719</v>
      </c>
      <c r="I1347" s="10" t="s">
        <v>95</v>
      </c>
      <c r="J1347" s="12">
        <v>0</v>
      </c>
      <c r="K1347" s="11">
        <v>0</v>
      </c>
      <c r="L1347" s="11">
        <v>0</v>
      </c>
      <c r="M1347" s="14">
        <v>237230.8</v>
      </c>
      <c r="N1347" s="13">
        <v>2544364</v>
      </c>
      <c r="O1347" s="13">
        <v>1545</v>
      </c>
      <c r="P1347" s="25">
        <v>36076.6</v>
      </c>
      <c r="Q1347" s="26">
        <v>386931</v>
      </c>
      <c r="R1347" s="26">
        <v>235</v>
      </c>
      <c r="S1347" s="27">
        <v>0</v>
      </c>
      <c r="T1347" s="28">
        <v>0</v>
      </c>
      <c r="U1347" s="28">
        <v>0</v>
      </c>
      <c r="V1347" s="12">
        <v>273307.40000000002</v>
      </c>
      <c r="W1347" s="11">
        <v>2931295</v>
      </c>
      <c r="X1347" s="11">
        <v>1780</v>
      </c>
    </row>
    <row r="1348" spans="1:24" x14ac:dyDescent="0.35">
      <c r="A1348" s="8">
        <v>2020</v>
      </c>
      <c r="B1348" s="9">
        <v>19107</v>
      </c>
      <c r="C1348" s="10" t="s">
        <v>1425</v>
      </c>
      <c r="D1348" s="8" t="s">
        <v>717</v>
      </c>
      <c r="E1348" s="10" t="s">
        <v>718</v>
      </c>
      <c r="F1348" s="8" t="s">
        <v>711</v>
      </c>
      <c r="G1348" s="10" t="s">
        <v>63</v>
      </c>
      <c r="H1348" s="10" t="s">
        <v>719</v>
      </c>
      <c r="I1348" s="10" t="s">
        <v>45</v>
      </c>
      <c r="J1348" s="12">
        <v>0</v>
      </c>
      <c r="K1348" s="11">
        <v>0</v>
      </c>
      <c r="L1348" s="11">
        <v>0</v>
      </c>
      <c r="M1348" s="14">
        <v>50025.9</v>
      </c>
      <c r="N1348" s="13">
        <v>852790</v>
      </c>
      <c r="O1348" s="13">
        <v>677</v>
      </c>
      <c r="P1348" s="25">
        <v>3535</v>
      </c>
      <c r="Q1348" s="26">
        <v>60261</v>
      </c>
      <c r="R1348" s="26">
        <v>48</v>
      </c>
      <c r="S1348" s="27">
        <v>0</v>
      </c>
      <c r="T1348" s="28">
        <v>0</v>
      </c>
      <c r="U1348" s="28">
        <v>0</v>
      </c>
      <c r="V1348" s="12">
        <v>53560.9</v>
      </c>
      <c r="W1348" s="11">
        <v>913051</v>
      </c>
      <c r="X1348" s="11">
        <v>725</v>
      </c>
    </row>
    <row r="1349" spans="1:24" x14ac:dyDescent="0.35">
      <c r="A1349" s="8">
        <v>2020</v>
      </c>
      <c r="B1349" s="9">
        <v>19107</v>
      </c>
      <c r="C1349" s="10" t="s">
        <v>1425</v>
      </c>
      <c r="D1349" s="8" t="s">
        <v>717</v>
      </c>
      <c r="E1349" s="10" t="s">
        <v>718</v>
      </c>
      <c r="F1349" s="8" t="s">
        <v>711</v>
      </c>
      <c r="G1349" s="10" t="s">
        <v>671</v>
      </c>
      <c r="H1349" s="10" t="s">
        <v>719</v>
      </c>
      <c r="I1349" s="10" t="s">
        <v>95</v>
      </c>
      <c r="J1349" s="12">
        <v>0</v>
      </c>
      <c r="K1349" s="11">
        <v>0</v>
      </c>
      <c r="L1349" s="11">
        <v>0</v>
      </c>
      <c r="M1349" s="14">
        <v>28978</v>
      </c>
      <c r="N1349" s="13">
        <v>421001</v>
      </c>
      <c r="O1349" s="13">
        <v>487</v>
      </c>
      <c r="P1349" s="25">
        <v>9918.6</v>
      </c>
      <c r="Q1349" s="26">
        <v>144101</v>
      </c>
      <c r="R1349" s="26">
        <v>167</v>
      </c>
      <c r="S1349" s="27">
        <v>0</v>
      </c>
      <c r="T1349" s="28">
        <v>0</v>
      </c>
      <c r="U1349" s="28">
        <v>0</v>
      </c>
      <c r="V1349" s="12">
        <v>38896.6</v>
      </c>
      <c r="W1349" s="11">
        <v>565102</v>
      </c>
      <c r="X1349" s="11">
        <v>654</v>
      </c>
    </row>
    <row r="1350" spans="1:24" x14ac:dyDescent="0.35">
      <c r="A1350" s="8">
        <v>2020</v>
      </c>
      <c r="B1350" s="9">
        <v>19107</v>
      </c>
      <c r="C1350" s="10" t="s">
        <v>1425</v>
      </c>
      <c r="D1350" s="8" t="s">
        <v>717</v>
      </c>
      <c r="E1350" s="10" t="s">
        <v>718</v>
      </c>
      <c r="F1350" s="8" t="s">
        <v>711</v>
      </c>
      <c r="G1350" s="10" t="s">
        <v>397</v>
      </c>
      <c r="H1350" s="10" t="s">
        <v>719</v>
      </c>
      <c r="I1350" s="10" t="s">
        <v>95</v>
      </c>
      <c r="J1350" s="12">
        <v>0</v>
      </c>
      <c r="K1350" s="11">
        <v>0</v>
      </c>
      <c r="L1350" s="11">
        <v>0</v>
      </c>
      <c r="M1350" s="14">
        <v>28223.7</v>
      </c>
      <c r="N1350" s="13">
        <v>365456</v>
      </c>
      <c r="O1350" s="13">
        <v>865</v>
      </c>
      <c r="P1350" s="25">
        <v>5779.8</v>
      </c>
      <c r="Q1350" s="26">
        <v>74852</v>
      </c>
      <c r="R1350" s="26">
        <v>177</v>
      </c>
      <c r="S1350" s="27">
        <v>0</v>
      </c>
      <c r="T1350" s="28">
        <v>0</v>
      </c>
      <c r="U1350" s="28">
        <v>0</v>
      </c>
      <c r="V1350" s="12">
        <v>34003.5</v>
      </c>
      <c r="W1350" s="11">
        <v>440308</v>
      </c>
      <c r="X1350" s="11">
        <v>1042</v>
      </c>
    </row>
    <row r="1351" spans="1:24" x14ac:dyDescent="0.35">
      <c r="A1351" s="8">
        <v>2020</v>
      </c>
      <c r="B1351" s="9">
        <v>19107</v>
      </c>
      <c r="C1351" s="10" t="s">
        <v>1425</v>
      </c>
      <c r="D1351" s="8" t="s">
        <v>717</v>
      </c>
      <c r="E1351" s="10" t="s">
        <v>718</v>
      </c>
      <c r="F1351" s="8" t="s">
        <v>711</v>
      </c>
      <c r="G1351" s="10" t="s">
        <v>56</v>
      </c>
      <c r="H1351" s="10" t="s">
        <v>719</v>
      </c>
      <c r="I1351" s="10" t="s">
        <v>45</v>
      </c>
      <c r="J1351" s="12">
        <v>0</v>
      </c>
      <c r="K1351" s="11">
        <v>0</v>
      </c>
      <c r="L1351" s="11">
        <v>0</v>
      </c>
      <c r="M1351" s="14">
        <v>127045.7</v>
      </c>
      <c r="N1351" s="13">
        <v>1605633</v>
      </c>
      <c r="O1351" s="13">
        <v>614</v>
      </c>
      <c r="P1351" s="25">
        <v>7679.3</v>
      </c>
      <c r="Q1351" s="26">
        <v>97053</v>
      </c>
      <c r="R1351" s="26">
        <v>37</v>
      </c>
      <c r="S1351" s="27">
        <v>0</v>
      </c>
      <c r="T1351" s="28">
        <v>0</v>
      </c>
      <c r="U1351" s="28">
        <v>0</v>
      </c>
      <c r="V1351" s="12">
        <v>134725</v>
      </c>
      <c r="W1351" s="11">
        <v>1702686</v>
      </c>
      <c r="X1351" s="11">
        <v>651</v>
      </c>
    </row>
    <row r="1352" spans="1:24" x14ac:dyDescent="0.35">
      <c r="A1352" s="8">
        <v>2020</v>
      </c>
      <c r="B1352" s="9">
        <v>19107</v>
      </c>
      <c r="C1352" s="10" t="s">
        <v>1425</v>
      </c>
      <c r="D1352" s="8" t="s">
        <v>717</v>
      </c>
      <c r="E1352" s="10" t="s">
        <v>718</v>
      </c>
      <c r="F1352" s="8" t="s">
        <v>711</v>
      </c>
      <c r="G1352" s="10" t="s">
        <v>122</v>
      </c>
      <c r="H1352" s="10" t="s">
        <v>719</v>
      </c>
      <c r="I1352" s="10" t="s">
        <v>123</v>
      </c>
      <c r="J1352" s="12">
        <v>0</v>
      </c>
      <c r="K1352" s="11">
        <v>0</v>
      </c>
      <c r="L1352" s="11">
        <v>0</v>
      </c>
      <c r="M1352" s="14">
        <v>222914.8</v>
      </c>
      <c r="N1352" s="13">
        <v>4013092</v>
      </c>
      <c r="O1352" s="13">
        <v>1485</v>
      </c>
      <c r="P1352" s="25">
        <v>27833</v>
      </c>
      <c r="Q1352" s="26">
        <v>501372</v>
      </c>
      <c r="R1352" s="26">
        <v>185</v>
      </c>
      <c r="S1352" s="27">
        <v>0</v>
      </c>
      <c r="T1352" s="28">
        <v>0</v>
      </c>
      <c r="U1352" s="28">
        <v>0</v>
      </c>
      <c r="V1352" s="12">
        <v>250747.8</v>
      </c>
      <c r="W1352" s="11">
        <v>4514464</v>
      </c>
      <c r="X1352" s="11">
        <v>1670</v>
      </c>
    </row>
    <row r="1353" spans="1:24" x14ac:dyDescent="0.35">
      <c r="A1353" s="8">
        <v>2020</v>
      </c>
      <c r="B1353" s="9">
        <v>19107</v>
      </c>
      <c r="C1353" s="10" t="s">
        <v>1425</v>
      </c>
      <c r="D1353" s="8" t="s">
        <v>717</v>
      </c>
      <c r="E1353" s="10" t="s">
        <v>718</v>
      </c>
      <c r="F1353" s="8" t="s">
        <v>711</v>
      </c>
      <c r="G1353" s="10" t="s">
        <v>143</v>
      </c>
      <c r="H1353" s="10" t="s">
        <v>719</v>
      </c>
      <c r="I1353" s="10" t="s">
        <v>45</v>
      </c>
      <c r="J1353" s="12">
        <v>0</v>
      </c>
      <c r="K1353" s="11">
        <v>0</v>
      </c>
      <c r="L1353" s="11">
        <v>0</v>
      </c>
      <c r="M1353" s="14">
        <v>211481</v>
      </c>
      <c r="N1353" s="13">
        <v>4822422</v>
      </c>
      <c r="O1353" s="13">
        <v>4857</v>
      </c>
      <c r="P1353" s="25">
        <v>72386.100000000006</v>
      </c>
      <c r="Q1353" s="26">
        <v>1650628</v>
      </c>
      <c r="R1353" s="26">
        <v>1662</v>
      </c>
      <c r="S1353" s="27">
        <v>0</v>
      </c>
      <c r="T1353" s="28">
        <v>0</v>
      </c>
      <c r="U1353" s="28">
        <v>0</v>
      </c>
      <c r="V1353" s="12">
        <v>283867.09999999998</v>
      </c>
      <c r="W1353" s="11">
        <v>6473050</v>
      </c>
      <c r="X1353" s="11">
        <v>6519</v>
      </c>
    </row>
    <row r="1354" spans="1:24" x14ac:dyDescent="0.35">
      <c r="A1354" s="8">
        <v>2020</v>
      </c>
      <c r="B1354" s="9">
        <v>19107</v>
      </c>
      <c r="C1354" s="10" t="s">
        <v>1425</v>
      </c>
      <c r="D1354" s="8" t="s">
        <v>717</v>
      </c>
      <c r="E1354" s="10" t="s">
        <v>718</v>
      </c>
      <c r="F1354" s="8" t="s">
        <v>711</v>
      </c>
      <c r="G1354" s="10" t="s">
        <v>197</v>
      </c>
      <c r="H1354" s="10" t="s">
        <v>719</v>
      </c>
      <c r="I1354" s="10" t="s">
        <v>45</v>
      </c>
      <c r="J1354" s="12">
        <v>0</v>
      </c>
      <c r="K1354" s="11">
        <v>0</v>
      </c>
      <c r="L1354" s="11">
        <v>0</v>
      </c>
      <c r="M1354" s="14">
        <v>194567.2</v>
      </c>
      <c r="N1354" s="13">
        <v>3742369</v>
      </c>
      <c r="O1354" s="13">
        <v>2632</v>
      </c>
      <c r="P1354" s="25">
        <v>19478.099999999999</v>
      </c>
      <c r="Q1354" s="26">
        <v>374649</v>
      </c>
      <c r="R1354" s="26">
        <v>264</v>
      </c>
      <c r="S1354" s="27">
        <v>0</v>
      </c>
      <c r="T1354" s="28">
        <v>0</v>
      </c>
      <c r="U1354" s="28">
        <v>0</v>
      </c>
      <c r="V1354" s="12">
        <v>214045.3</v>
      </c>
      <c r="W1354" s="11">
        <v>4117018</v>
      </c>
      <c r="X1354" s="11">
        <v>2896</v>
      </c>
    </row>
    <row r="1355" spans="1:24" x14ac:dyDescent="0.35">
      <c r="A1355" s="8">
        <v>2020</v>
      </c>
      <c r="B1355" s="9">
        <v>19107</v>
      </c>
      <c r="C1355" s="10" t="s">
        <v>1425</v>
      </c>
      <c r="D1355" s="8" t="s">
        <v>717</v>
      </c>
      <c r="E1355" s="10" t="s">
        <v>718</v>
      </c>
      <c r="F1355" s="8" t="s">
        <v>711</v>
      </c>
      <c r="G1355" s="10" t="s">
        <v>390</v>
      </c>
      <c r="H1355" s="10" t="s">
        <v>719</v>
      </c>
      <c r="I1355" s="10" t="s">
        <v>95</v>
      </c>
      <c r="J1355" s="12">
        <v>0</v>
      </c>
      <c r="K1355" s="11">
        <v>0</v>
      </c>
      <c r="L1355" s="11">
        <v>0</v>
      </c>
      <c r="M1355" s="14">
        <v>25666.3</v>
      </c>
      <c r="N1355" s="13">
        <v>326732</v>
      </c>
      <c r="O1355" s="13">
        <v>342</v>
      </c>
      <c r="P1355" s="25">
        <v>2947.2</v>
      </c>
      <c r="Q1355" s="26">
        <v>37518</v>
      </c>
      <c r="R1355" s="26">
        <v>39</v>
      </c>
      <c r="S1355" s="27">
        <v>0</v>
      </c>
      <c r="T1355" s="28">
        <v>0</v>
      </c>
      <c r="U1355" s="28">
        <v>0</v>
      </c>
      <c r="V1355" s="12">
        <v>28613.5</v>
      </c>
      <c r="W1355" s="11">
        <v>364250</v>
      </c>
      <c r="X1355" s="11">
        <v>381</v>
      </c>
    </row>
    <row r="1356" spans="1:24" x14ac:dyDescent="0.35">
      <c r="A1356" s="8">
        <v>2020</v>
      </c>
      <c r="B1356" s="9">
        <v>19107</v>
      </c>
      <c r="C1356" s="10" t="s">
        <v>1425</v>
      </c>
      <c r="D1356" s="8" t="s">
        <v>739</v>
      </c>
      <c r="E1356" s="10" t="s">
        <v>710</v>
      </c>
      <c r="F1356" s="8" t="s">
        <v>711</v>
      </c>
      <c r="G1356" s="10" t="s">
        <v>59</v>
      </c>
      <c r="H1356" s="10" t="s">
        <v>719</v>
      </c>
      <c r="I1356" s="10" t="s">
        <v>60</v>
      </c>
      <c r="J1356" s="12">
        <v>0</v>
      </c>
      <c r="K1356" s="11">
        <v>0</v>
      </c>
      <c r="L1356" s="11">
        <v>0</v>
      </c>
      <c r="M1356" s="14">
        <v>622428.30000000005</v>
      </c>
      <c r="N1356" s="13">
        <v>9622696</v>
      </c>
      <c r="O1356" s="13">
        <v>12591</v>
      </c>
      <c r="P1356" s="25">
        <v>136713</v>
      </c>
      <c r="Q1356" s="26">
        <v>2114486</v>
      </c>
      <c r="R1356" s="26">
        <v>2766</v>
      </c>
      <c r="S1356" s="27">
        <v>434.4</v>
      </c>
      <c r="T1356" s="28">
        <v>11494</v>
      </c>
      <c r="U1356" s="28">
        <v>1</v>
      </c>
      <c r="V1356" s="12">
        <v>759575.7</v>
      </c>
      <c r="W1356" s="11">
        <v>11748676</v>
      </c>
      <c r="X1356" s="11">
        <v>15358</v>
      </c>
    </row>
    <row r="1357" spans="1:24" x14ac:dyDescent="0.35">
      <c r="A1357" s="8">
        <v>2020</v>
      </c>
      <c r="B1357" s="9">
        <v>19108</v>
      </c>
      <c r="C1357" s="10" t="s">
        <v>1426</v>
      </c>
      <c r="D1357" s="8" t="s">
        <v>709</v>
      </c>
      <c r="E1357" s="10" t="s">
        <v>710</v>
      </c>
      <c r="F1357" s="8" t="s">
        <v>711</v>
      </c>
      <c r="G1357" s="10" t="s">
        <v>87</v>
      </c>
      <c r="H1357" s="10" t="s">
        <v>714</v>
      </c>
      <c r="I1357" s="10" t="s">
        <v>45</v>
      </c>
      <c r="J1357" s="12">
        <v>34181</v>
      </c>
      <c r="K1357" s="11">
        <v>225072</v>
      </c>
      <c r="L1357" s="11">
        <v>20421</v>
      </c>
      <c r="M1357" s="14">
        <v>12290</v>
      </c>
      <c r="N1357" s="13">
        <v>104997</v>
      </c>
      <c r="O1357" s="13">
        <v>2723</v>
      </c>
      <c r="P1357" s="25">
        <v>134</v>
      </c>
      <c r="Q1357" s="26">
        <v>943</v>
      </c>
      <c r="R1357" s="26">
        <v>2</v>
      </c>
      <c r="S1357" s="27" t="s">
        <v>25</v>
      </c>
      <c r="T1357" s="28" t="s">
        <v>25</v>
      </c>
      <c r="U1357" s="28" t="s">
        <v>25</v>
      </c>
      <c r="V1357" s="12">
        <v>46605</v>
      </c>
      <c r="W1357" s="11">
        <v>331012</v>
      </c>
      <c r="X1357" s="11">
        <v>23146</v>
      </c>
    </row>
    <row r="1358" spans="1:24" x14ac:dyDescent="0.35">
      <c r="A1358" s="8">
        <v>2020</v>
      </c>
      <c r="B1358" s="9">
        <v>19125</v>
      </c>
      <c r="C1358" s="10" t="s">
        <v>571</v>
      </c>
      <c r="D1358" s="8" t="s">
        <v>709</v>
      </c>
      <c r="E1358" s="10" t="s">
        <v>710</v>
      </c>
      <c r="F1358" s="8" t="s">
        <v>711</v>
      </c>
      <c r="G1358" s="10" t="s">
        <v>70</v>
      </c>
      <c r="H1358" s="10" t="s">
        <v>712</v>
      </c>
      <c r="I1358" s="10" t="s">
        <v>36</v>
      </c>
      <c r="J1358" s="12">
        <v>6364</v>
      </c>
      <c r="K1358" s="11">
        <v>61118</v>
      </c>
      <c r="L1358" s="11">
        <v>9558</v>
      </c>
      <c r="M1358" s="14">
        <v>14012</v>
      </c>
      <c r="N1358" s="13">
        <v>135817</v>
      </c>
      <c r="O1358" s="13">
        <v>3213</v>
      </c>
      <c r="P1358" s="25">
        <v>8814</v>
      </c>
      <c r="Q1358" s="26">
        <v>119233</v>
      </c>
      <c r="R1358" s="26">
        <v>41</v>
      </c>
      <c r="S1358" s="27" t="s">
        <v>25</v>
      </c>
      <c r="T1358" s="28" t="s">
        <v>25</v>
      </c>
      <c r="U1358" s="28" t="s">
        <v>25</v>
      </c>
      <c r="V1358" s="12">
        <v>29190</v>
      </c>
      <c r="W1358" s="11">
        <v>316168</v>
      </c>
      <c r="X1358" s="11">
        <v>12812</v>
      </c>
    </row>
    <row r="1359" spans="1:24" x14ac:dyDescent="0.35">
      <c r="A1359" s="8">
        <v>2020</v>
      </c>
      <c r="B1359" s="9">
        <v>19126</v>
      </c>
      <c r="C1359" s="10" t="s">
        <v>1427</v>
      </c>
      <c r="D1359" s="8" t="s">
        <v>717</v>
      </c>
      <c r="E1359" s="10" t="s">
        <v>718</v>
      </c>
      <c r="F1359" s="8" t="s">
        <v>711</v>
      </c>
      <c r="G1359" s="10" t="s">
        <v>56</v>
      </c>
      <c r="H1359" s="10" t="s">
        <v>719</v>
      </c>
      <c r="I1359" s="10" t="s">
        <v>45</v>
      </c>
      <c r="J1359" s="12">
        <v>2518.1999999999998</v>
      </c>
      <c r="K1359" s="11">
        <v>24064</v>
      </c>
      <c r="L1359" s="11">
        <v>2600</v>
      </c>
      <c r="M1359" s="14">
        <v>4628.8999999999996</v>
      </c>
      <c r="N1359" s="13">
        <v>46430</v>
      </c>
      <c r="O1359" s="13">
        <v>544</v>
      </c>
      <c r="P1359" s="25">
        <v>0</v>
      </c>
      <c r="Q1359" s="26">
        <v>0</v>
      </c>
      <c r="R1359" s="26">
        <v>0</v>
      </c>
      <c r="S1359" s="27">
        <v>0</v>
      </c>
      <c r="T1359" s="28">
        <v>0</v>
      </c>
      <c r="U1359" s="28">
        <v>0</v>
      </c>
      <c r="V1359" s="12">
        <v>7147.1</v>
      </c>
      <c r="W1359" s="11">
        <v>70494</v>
      </c>
      <c r="X1359" s="11">
        <v>3144</v>
      </c>
    </row>
    <row r="1360" spans="1:24" x14ac:dyDescent="0.35">
      <c r="A1360" s="8">
        <v>2020</v>
      </c>
      <c r="B1360" s="9">
        <v>19126</v>
      </c>
      <c r="C1360" s="10" t="s">
        <v>1427</v>
      </c>
      <c r="D1360" s="8" t="s">
        <v>717</v>
      </c>
      <c r="E1360" s="10" t="s">
        <v>718</v>
      </c>
      <c r="F1360" s="8" t="s">
        <v>711</v>
      </c>
      <c r="G1360" s="10" t="s">
        <v>197</v>
      </c>
      <c r="H1360" s="10" t="s">
        <v>719</v>
      </c>
      <c r="I1360" s="10" t="s">
        <v>45</v>
      </c>
      <c r="J1360" s="12">
        <v>12850.5</v>
      </c>
      <c r="K1360" s="11">
        <v>157004</v>
      </c>
      <c r="L1360" s="11">
        <v>11650</v>
      </c>
      <c r="M1360" s="14">
        <v>19722</v>
      </c>
      <c r="N1360" s="13">
        <v>310766</v>
      </c>
      <c r="O1360" s="13">
        <v>1879</v>
      </c>
      <c r="P1360" s="25">
        <v>0</v>
      </c>
      <c r="Q1360" s="26">
        <v>0</v>
      </c>
      <c r="R1360" s="26">
        <v>0</v>
      </c>
      <c r="S1360" s="27">
        <v>0</v>
      </c>
      <c r="T1360" s="28">
        <v>0</v>
      </c>
      <c r="U1360" s="28">
        <v>0</v>
      </c>
      <c r="V1360" s="12">
        <v>32572.5</v>
      </c>
      <c r="W1360" s="11">
        <v>467770</v>
      </c>
      <c r="X1360" s="11">
        <v>13529</v>
      </c>
    </row>
    <row r="1361" spans="1:24" x14ac:dyDescent="0.35">
      <c r="A1361" s="8">
        <v>2020</v>
      </c>
      <c r="B1361" s="9">
        <v>19126</v>
      </c>
      <c r="C1361" s="10" t="s">
        <v>1427</v>
      </c>
      <c r="D1361" s="8" t="s">
        <v>739</v>
      </c>
      <c r="E1361" s="10" t="s">
        <v>710</v>
      </c>
      <c r="F1361" s="8" t="s">
        <v>711</v>
      </c>
      <c r="G1361" s="10" t="s">
        <v>59</v>
      </c>
      <c r="H1361" s="10" t="s">
        <v>719</v>
      </c>
      <c r="I1361" s="10" t="s">
        <v>60</v>
      </c>
      <c r="J1361" s="12">
        <v>207567.5</v>
      </c>
      <c r="K1361" s="11">
        <v>2055091</v>
      </c>
      <c r="L1361" s="11">
        <v>133907</v>
      </c>
      <c r="M1361" s="14">
        <v>10803.2</v>
      </c>
      <c r="N1361" s="13">
        <v>215510</v>
      </c>
      <c r="O1361" s="13">
        <v>2843</v>
      </c>
      <c r="P1361" s="25">
        <v>0</v>
      </c>
      <c r="Q1361" s="26">
        <v>0</v>
      </c>
      <c r="R1361" s="26">
        <v>0</v>
      </c>
      <c r="S1361" s="27">
        <v>0</v>
      </c>
      <c r="T1361" s="28">
        <v>0</v>
      </c>
      <c r="U1361" s="28">
        <v>0</v>
      </c>
      <c r="V1361" s="12">
        <v>218370.7</v>
      </c>
      <c r="W1361" s="11">
        <v>2270601</v>
      </c>
      <c r="X1361" s="11">
        <v>136750</v>
      </c>
    </row>
    <row r="1362" spans="1:24" x14ac:dyDescent="0.35">
      <c r="A1362" s="8">
        <v>2020</v>
      </c>
      <c r="B1362" s="9">
        <v>19149</v>
      </c>
      <c r="C1362" s="10" t="s">
        <v>1428</v>
      </c>
      <c r="D1362" s="8" t="s">
        <v>709</v>
      </c>
      <c r="E1362" s="10" t="s">
        <v>710</v>
      </c>
      <c r="F1362" s="8" t="s">
        <v>711</v>
      </c>
      <c r="G1362" s="10" t="s">
        <v>567</v>
      </c>
      <c r="H1362" s="10" t="s">
        <v>712</v>
      </c>
      <c r="I1362" s="10" t="s">
        <v>566</v>
      </c>
      <c r="J1362" s="12">
        <v>2506</v>
      </c>
      <c r="K1362" s="11">
        <v>22488</v>
      </c>
      <c r="L1362" s="11">
        <v>1920</v>
      </c>
      <c r="M1362" s="14">
        <v>3129</v>
      </c>
      <c r="N1362" s="13">
        <v>28774</v>
      </c>
      <c r="O1362" s="13">
        <v>496</v>
      </c>
      <c r="P1362" s="25">
        <v>830</v>
      </c>
      <c r="Q1362" s="26">
        <v>10989</v>
      </c>
      <c r="R1362" s="26">
        <v>1</v>
      </c>
      <c r="S1362" s="27">
        <v>0</v>
      </c>
      <c r="T1362" s="28">
        <v>0</v>
      </c>
      <c r="U1362" s="28">
        <v>0</v>
      </c>
      <c r="V1362" s="12">
        <v>6465</v>
      </c>
      <c r="W1362" s="11">
        <v>62251</v>
      </c>
      <c r="X1362" s="11">
        <v>2417</v>
      </c>
    </row>
    <row r="1363" spans="1:24" x14ac:dyDescent="0.35">
      <c r="A1363" s="8">
        <v>2020</v>
      </c>
      <c r="B1363" s="9">
        <v>19154</v>
      </c>
      <c r="C1363" s="10" t="s">
        <v>1429</v>
      </c>
      <c r="D1363" s="8" t="s">
        <v>709</v>
      </c>
      <c r="E1363" s="10" t="s">
        <v>710</v>
      </c>
      <c r="F1363" s="8" t="s">
        <v>711</v>
      </c>
      <c r="G1363" s="10" t="s">
        <v>38</v>
      </c>
      <c r="H1363" s="10" t="s">
        <v>714</v>
      </c>
      <c r="I1363" s="10" t="s">
        <v>566</v>
      </c>
      <c r="J1363" s="12">
        <v>18032</v>
      </c>
      <c r="K1363" s="11">
        <v>146121</v>
      </c>
      <c r="L1363" s="11">
        <v>12395</v>
      </c>
      <c r="M1363" s="14">
        <v>10017</v>
      </c>
      <c r="N1363" s="13">
        <v>78010</v>
      </c>
      <c r="O1363" s="13">
        <v>2786</v>
      </c>
      <c r="P1363" s="25">
        <v>0</v>
      </c>
      <c r="Q1363" s="26">
        <v>0</v>
      </c>
      <c r="R1363" s="26">
        <v>0</v>
      </c>
      <c r="S1363" s="27">
        <v>0</v>
      </c>
      <c r="T1363" s="28">
        <v>0</v>
      </c>
      <c r="U1363" s="28">
        <v>0</v>
      </c>
      <c r="V1363" s="12">
        <v>28049</v>
      </c>
      <c r="W1363" s="11">
        <v>224131</v>
      </c>
      <c r="X1363" s="11">
        <v>15181</v>
      </c>
    </row>
    <row r="1364" spans="1:24" x14ac:dyDescent="0.35">
      <c r="A1364" s="8">
        <v>2020</v>
      </c>
      <c r="B1364" s="9">
        <v>19154</v>
      </c>
      <c r="C1364" s="10" t="s">
        <v>1429</v>
      </c>
      <c r="D1364" s="8" t="s">
        <v>709</v>
      </c>
      <c r="E1364" s="10" t="s">
        <v>710</v>
      </c>
      <c r="F1364" s="8" t="s">
        <v>711</v>
      </c>
      <c r="G1364" s="10" t="s">
        <v>87</v>
      </c>
      <c r="H1364" s="10" t="s">
        <v>714</v>
      </c>
      <c r="I1364" s="10" t="s">
        <v>566</v>
      </c>
      <c r="J1364" s="12">
        <v>1702</v>
      </c>
      <c r="K1364" s="11">
        <v>13198</v>
      </c>
      <c r="L1364" s="11">
        <v>1390</v>
      </c>
      <c r="M1364" s="14">
        <v>164</v>
      </c>
      <c r="N1364" s="13">
        <v>980</v>
      </c>
      <c r="O1364" s="13">
        <v>184</v>
      </c>
      <c r="P1364" s="25">
        <v>0</v>
      </c>
      <c r="Q1364" s="26">
        <v>0</v>
      </c>
      <c r="R1364" s="26">
        <v>0</v>
      </c>
      <c r="S1364" s="27">
        <v>0</v>
      </c>
      <c r="T1364" s="28">
        <v>0</v>
      </c>
      <c r="U1364" s="28">
        <v>0</v>
      </c>
      <c r="V1364" s="12">
        <v>1866</v>
      </c>
      <c r="W1364" s="11">
        <v>14178</v>
      </c>
      <c r="X1364" s="11">
        <v>1574</v>
      </c>
    </row>
    <row r="1365" spans="1:24" x14ac:dyDescent="0.35">
      <c r="A1365" s="8">
        <v>2020</v>
      </c>
      <c r="B1365" s="9">
        <v>19154</v>
      </c>
      <c r="C1365" s="10" t="s">
        <v>1429</v>
      </c>
      <c r="D1365" s="8" t="s">
        <v>709</v>
      </c>
      <c r="E1365" s="10" t="s">
        <v>710</v>
      </c>
      <c r="F1365" s="8" t="s">
        <v>711</v>
      </c>
      <c r="G1365" s="10" t="s">
        <v>567</v>
      </c>
      <c r="H1365" s="10" t="s">
        <v>714</v>
      </c>
      <c r="I1365" s="10" t="s">
        <v>566</v>
      </c>
      <c r="J1365" s="12">
        <v>3954</v>
      </c>
      <c r="K1365" s="11">
        <v>32103</v>
      </c>
      <c r="L1365" s="11">
        <v>2667</v>
      </c>
      <c r="M1365" s="14">
        <v>1860</v>
      </c>
      <c r="N1365" s="13">
        <v>13832</v>
      </c>
      <c r="O1365" s="13">
        <v>574</v>
      </c>
      <c r="P1365" s="25">
        <v>0</v>
      </c>
      <c r="Q1365" s="26">
        <v>0</v>
      </c>
      <c r="R1365" s="26">
        <v>0</v>
      </c>
      <c r="S1365" s="27">
        <v>0</v>
      </c>
      <c r="T1365" s="28">
        <v>0</v>
      </c>
      <c r="U1365" s="28">
        <v>0</v>
      </c>
      <c r="V1365" s="12">
        <v>5814</v>
      </c>
      <c r="W1365" s="11">
        <v>45935</v>
      </c>
      <c r="X1365" s="11">
        <v>3241</v>
      </c>
    </row>
    <row r="1366" spans="1:24" x14ac:dyDescent="0.35">
      <c r="A1366" s="8">
        <v>2020</v>
      </c>
      <c r="B1366" s="9">
        <v>19156</v>
      </c>
      <c r="C1366" s="10" t="s">
        <v>1430</v>
      </c>
      <c r="D1366" s="8" t="s">
        <v>709</v>
      </c>
      <c r="E1366" s="10" t="s">
        <v>710</v>
      </c>
      <c r="F1366" s="8" t="s">
        <v>711</v>
      </c>
      <c r="G1366" s="10" t="s">
        <v>219</v>
      </c>
      <c r="H1366" s="10" t="s">
        <v>714</v>
      </c>
      <c r="I1366" s="10" t="s">
        <v>99</v>
      </c>
      <c r="J1366" s="12">
        <v>56.7</v>
      </c>
      <c r="K1366" s="11">
        <v>478</v>
      </c>
      <c r="L1366" s="11">
        <v>47</v>
      </c>
      <c r="M1366" s="14">
        <v>88</v>
      </c>
      <c r="N1366" s="13">
        <v>577</v>
      </c>
      <c r="O1366" s="13">
        <v>49</v>
      </c>
      <c r="P1366" s="25">
        <v>5476</v>
      </c>
      <c r="Q1366" s="26">
        <v>84427</v>
      </c>
      <c r="R1366" s="26">
        <v>78</v>
      </c>
      <c r="S1366" s="27">
        <v>0</v>
      </c>
      <c r="T1366" s="28">
        <v>0</v>
      </c>
      <c r="U1366" s="28">
        <v>0</v>
      </c>
      <c r="V1366" s="12">
        <v>5620.7</v>
      </c>
      <c r="W1366" s="11">
        <v>85482</v>
      </c>
      <c r="X1366" s="11">
        <v>174</v>
      </c>
    </row>
    <row r="1367" spans="1:24" x14ac:dyDescent="0.35">
      <c r="A1367" s="8">
        <v>2020</v>
      </c>
      <c r="B1367" s="9">
        <v>19156</v>
      </c>
      <c r="C1367" s="10" t="s">
        <v>1430</v>
      </c>
      <c r="D1367" s="8" t="s">
        <v>709</v>
      </c>
      <c r="E1367" s="10" t="s">
        <v>710</v>
      </c>
      <c r="F1367" s="8" t="s">
        <v>711</v>
      </c>
      <c r="G1367" s="10" t="s">
        <v>136</v>
      </c>
      <c r="H1367" s="10" t="s">
        <v>714</v>
      </c>
      <c r="I1367" s="10" t="s">
        <v>99</v>
      </c>
      <c r="J1367" s="12">
        <v>24592.6</v>
      </c>
      <c r="K1367" s="11">
        <v>214649</v>
      </c>
      <c r="L1367" s="11">
        <v>15321</v>
      </c>
      <c r="M1367" s="14">
        <v>52700.3</v>
      </c>
      <c r="N1367" s="13">
        <v>536102</v>
      </c>
      <c r="O1367" s="13">
        <v>7608</v>
      </c>
      <c r="P1367" s="25">
        <v>71306.2</v>
      </c>
      <c r="Q1367" s="26">
        <v>1006507</v>
      </c>
      <c r="R1367" s="26">
        <v>3712</v>
      </c>
      <c r="S1367" s="27">
        <v>0</v>
      </c>
      <c r="T1367" s="28">
        <v>0</v>
      </c>
      <c r="U1367" s="28">
        <v>0</v>
      </c>
      <c r="V1367" s="12">
        <v>148599.1</v>
      </c>
      <c r="W1367" s="11">
        <v>1757258</v>
      </c>
      <c r="X1367" s="11">
        <v>26641</v>
      </c>
    </row>
    <row r="1368" spans="1:24" x14ac:dyDescent="0.35">
      <c r="A1368" s="8">
        <v>2020</v>
      </c>
      <c r="B1368" s="9">
        <v>19157</v>
      </c>
      <c r="C1368" s="10" t="s">
        <v>572</v>
      </c>
      <c r="D1368" s="8" t="s">
        <v>709</v>
      </c>
      <c r="E1368" s="10" t="s">
        <v>710</v>
      </c>
      <c r="F1368" s="8" t="s">
        <v>711</v>
      </c>
      <c r="G1368" s="10" t="s">
        <v>40</v>
      </c>
      <c r="H1368" s="10" t="s">
        <v>714</v>
      </c>
      <c r="I1368" s="10" t="s">
        <v>36</v>
      </c>
      <c r="J1368" s="12">
        <v>11699.3</v>
      </c>
      <c r="K1368" s="11">
        <v>75493</v>
      </c>
      <c r="L1368" s="11">
        <v>5970</v>
      </c>
      <c r="M1368" s="14">
        <v>8584.9</v>
      </c>
      <c r="N1368" s="13">
        <v>75571</v>
      </c>
      <c r="O1368" s="13">
        <v>1103</v>
      </c>
      <c r="P1368" s="25">
        <v>5305.2</v>
      </c>
      <c r="Q1368" s="26">
        <v>63410</v>
      </c>
      <c r="R1368" s="26">
        <v>5</v>
      </c>
      <c r="S1368" s="27" t="s">
        <v>25</v>
      </c>
      <c r="T1368" s="28" t="s">
        <v>25</v>
      </c>
      <c r="U1368" s="28" t="s">
        <v>25</v>
      </c>
      <c r="V1368" s="12">
        <v>25589.4</v>
      </c>
      <c r="W1368" s="11">
        <v>214474</v>
      </c>
      <c r="X1368" s="11">
        <v>7078</v>
      </c>
    </row>
    <row r="1369" spans="1:24" x14ac:dyDescent="0.35">
      <c r="A1369" s="8">
        <v>2020</v>
      </c>
      <c r="B1369" s="9">
        <v>19157</v>
      </c>
      <c r="C1369" s="10" t="s">
        <v>572</v>
      </c>
      <c r="D1369" s="8" t="s">
        <v>709</v>
      </c>
      <c r="E1369" s="10" t="s">
        <v>710</v>
      </c>
      <c r="F1369" s="8" t="s">
        <v>711</v>
      </c>
      <c r="G1369" s="10" t="s">
        <v>35</v>
      </c>
      <c r="H1369" s="10" t="s">
        <v>714</v>
      </c>
      <c r="I1369" s="10" t="s">
        <v>36</v>
      </c>
      <c r="J1369" s="12">
        <v>27244</v>
      </c>
      <c r="K1369" s="11">
        <v>180708</v>
      </c>
      <c r="L1369" s="11">
        <v>14928</v>
      </c>
      <c r="M1369" s="14">
        <v>8123</v>
      </c>
      <c r="N1369" s="13">
        <v>69541</v>
      </c>
      <c r="O1369" s="13">
        <v>1059</v>
      </c>
      <c r="P1369" s="25">
        <v>4973</v>
      </c>
      <c r="Q1369" s="26">
        <v>67495</v>
      </c>
      <c r="R1369" s="26">
        <v>16</v>
      </c>
      <c r="S1369" s="27" t="s">
        <v>25</v>
      </c>
      <c r="T1369" s="28" t="s">
        <v>25</v>
      </c>
      <c r="U1369" s="28" t="s">
        <v>25</v>
      </c>
      <c r="V1369" s="12">
        <v>40340</v>
      </c>
      <c r="W1369" s="11">
        <v>317744</v>
      </c>
      <c r="X1369" s="11">
        <v>16003</v>
      </c>
    </row>
    <row r="1370" spans="1:24" x14ac:dyDescent="0.35">
      <c r="A1370" s="8">
        <v>2020</v>
      </c>
      <c r="B1370" s="9">
        <v>19159</v>
      </c>
      <c r="C1370" s="10" t="s">
        <v>1431</v>
      </c>
      <c r="D1370" s="8" t="s">
        <v>709</v>
      </c>
      <c r="E1370" s="10" t="s">
        <v>710</v>
      </c>
      <c r="F1370" s="8" t="s">
        <v>711</v>
      </c>
      <c r="G1370" s="10" t="s">
        <v>59</v>
      </c>
      <c r="H1370" s="10" t="s">
        <v>714</v>
      </c>
      <c r="I1370" s="10" t="s">
        <v>60</v>
      </c>
      <c r="J1370" s="12">
        <v>168228.8</v>
      </c>
      <c r="K1370" s="11">
        <v>1844714</v>
      </c>
      <c r="L1370" s="11">
        <v>101393</v>
      </c>
      <c r="M1370" s="14">
        <v>45955.199999999997</v>
      </c>
      <c r="N1370" s="13">
        <v>544740</v>
      </c>
      <c r="O1370" s="13">
        <v>19078</v>
      </c>
      <c r="P1370" s="25">
        <v>31308.6</v>
      </c>
      <c r="Q1370" s="26">
        <v>474446</v>
      </c>
      <c r="R1370" s="26">
        <v>108</v>
      </c>
      <c r="S1370" s="27" t="s">
        <v>25</v>
      </c>
      <c r="T1370" s="28" t="s">
        <v>25</v>
      </c>
      <c r="U1370" s="28" t="s">
        <v>25</v>
      </c>
      <c r="V1370" s="12">
        <v>245492.6</v>
      </c>
      <c r="W1370" s="11">
        <v>2863900</v>
      </c>
      <c r="X1370" s="11">
        <v>120579</v>
      </c>
    </row>
    <row r="1371" spans="1:24" x14ac:dyDescent="0.35">
      <c r="A1371" s="8">
        <v>2020</v>
      </c>
      <c r="B1371" s="9">
        <v>19160</v>
      </c>
      <c r="C1371" s="10" t="s">
        <v>1432</v>
      </c>
      <c r="D1371" s="8" t="s">
        <v>709</v>
      </c>
      <c r="E1371" s="10" t="s">
        <v>710</v>
      </c>
      <c r="F1371" s="8" t="s">
        <v>711</v>
      </c>
      <c r="G1371" s="10" t="s">
        <v>157</v>
      </c>
      <c r="H1371" s="10" t="s">
        <v>714</v>
      </c>
      <c r="I1371" s="10" t="s">
        <v>54</v>
      </c>
      <c r="J1371" s="12">
        <v>8.8000000000000007</v>
      </c>
      <c r="K1371" s="11">
        <v>63</v>
      </c>
      <c r="L1371" s="11">
        <v>7</v>
      </c>
      <c r="M1371" s="14">
        <v>24.7</v>
      </c>
      <c r="N1371" s="13">
        <v>106</v>
      </c>
      <c r="O1371" s="13">
        <v>39</v>
      </c>
      <c r="P1371" s="25">
        <v>0.6</v>
      </c>
      <c r="Q1371" s="26">
        <v>1</v>
      </c>
      <c r="R1371" s="26">
        <v>2</v>
      </c>
      <c r="S1371" s="27" t="s">
        <v>25</v>
      </c>
      <c r="T1371" s="28" t="s">
        <v>25</v>
      </c>
      <c r="U1371" s="28" t="s">
        <v>25</v>
      </c>
      <c r="V1371" s="12">
        <v>34.1</v>
      </c>
      <c r="W1371" s="11">
        <v>170</v>
      </c>
      <c r="X1371" s="11">
        <v>48</v>
      </c>
    </row>
    <row r="1372" spans="1:24" x14ac:dyDescent="0.35">
      <c r="A1372" s="8">
        <v>2020</v>
      </c>
      <c r="B1372" s="9">
        <v>19160</v>
      </c>
      <c r="C1372" s="10" t="s">
        <v>1432</v>
      </c>
      <c r="D1372" s="8" t="s">
        <v>709</v>
      </c>
      <c r="E1372" s="10" t="s">
        <v>710</v>
      </c>
      <c r="F1372" s="8" t="s">
        <v>711</v>
      </c>
      <c r="G1372" s="10" t="s">
        <v>301</v>
      </c>
      <c r="H1372" s="10" t="s">
        <v>714</v>
      </c>
      <c r="I1372" s="10" t="s">
        <v>54</v>
      </c>
      <c r="J1372" s="12">
        <v>1242</v>
      </c>
      <c r="K1372" s="11">
        <v>9125</v>
      </c>
      <c r="L1372" s="11">
        <v>1037</v>
      </c>
      <c r="M1372" s="14">
        <v>1444.2</v>
      </c>
      <c r="N1372" s="13">
        <v>10670</v>
      </c>
      <c r="O1372" s="13">
        <v>414</v>
      </c>
      <c r="P1372" s="25">
        <v>110.4</v>
      </c>
      <c r="Q1372" s="26">
        <v>826</v>
      </c>
      <c r="R1372" s="26">
        <v>24</v>
      </c>
      <c r="S1372" s="27" t="s">
        <v>25</v>
      </c>
      <c r="T1372" s="28" t="s">
        <v>25</v>
      </c>
      <c r="U1372" s="28" t="s">
        <v>25</v>
      </c>
      <c r="V1372" s="12">
        <v>2796.6</v>
      </c>
      <c r="W1372" s="11">
        <v>20621</v>
      </c>
      <c r="X1372" s="11">
        <v>1475</v>
      </c>
    </row>
    <row r="1373" spans="1:24" x14ac:dyDescent="0.35">
      <c r="A1373" s="8">
        <v>2020</v>
      </c>
      <c r="B1373" s="9">
        <v>19160</v>
      </c>
      <c r="C1373" s="10" t="s">
        <v>1432</v>
      </c>
      <c r="D1373" s="8" t="s">
        <v>709</v>
      </c>
      <c r="E1373" s="10" t="s">
        <v>710</v>
      </c>
      <c r="F1373" s="8" t="s">
        <v>711</v>
      </c>
      <c r="G1373" s="10" t="s">
        <v>129</v>
      </c>
      <c r="H1373" s="10" t="s">
        <v>714</v>
      </c>
      <c r="I1373" s="10" t="s">
        <v>54</v>
      </c>
      <c r="J1373" s="12">
        <v>2.5</v>
      </c>
      <c r="K1373" s="11">
        <v>13</v>
      </c>
      <c r="L1373" s="11">
        <v>3</v>
      </c>
      <c r="M1373" s="14">
        <v>1.4</v>
      </c>
      <c r="N1373" s="13">
        <v>5</v>
      </c>
      <c r="O1373" s="13">
        <v>3</v>
      </c>
      <c r="P1373" s="25" t="s">
        <v>25</v>
      </c>
      <c r="Q1373" s="26" t="s">
        <v>25</v>
      </c>
      <c r="R1373" s="26" t="s">
        <v>25</v>
      </c>
      <c r="S1373" s="27" t="s">
        <v>25</v>
      </c>
      <c r="T1373" s="28" t="s">
        <v>25</v>
      </c>
      <c r="U1373" s="28" t="s">
        <v>25</v>
      </c>
      <c r="V1373" s="12">
        <v>3.9</v>
      </c>
      <c r="W1373" s="11">
        <v>18</v>
      </c>
      <c r="X1373" s="11">
        <v>6</v>
      </c>
    </row>
    <row r="1374" spans="1:24" x14ac:dyDescent="0.35">
      <c r="A1374" s="8">
        <v>2020</v>
      </c>
      <c r="B1374" s="9">
        <v>19160</v>
      </c>
      <c r="C1374" s="10" t="s">
        <v>1432</v>
      </c>
      <c r="D1374" s="8" t="s">
        <v>709</v>
      </c>
      <c r="E1374" s="10" t="s">
        <v>710</v>
      </c>
      <c r="F1374" s="8" t="s">
        <v>711</v>
      </c>
      <c r="G1374" s="10" t="s">
        <v>174</v>
      </c>
      <c r="H1374" s="10" t="s">
        <v>714</v>
      </c>
      <c r="I1374" s="10" t="s">
        <v>54</v>
      </c>
      <c r="J1374" s="12">
        <v>17928.7</v>
      </c>
      <c r="K1374" s="11">
        <v>134125</v>
      </c>
      <c r="L1374" s="11">
        <v>12952</v>
      </c>
      <c r="M1374" s="14">
        <v>32235.599999999999</v>
      </c>
      <c r="N1374" s="13">
        <v>256679</v>
      </c>
      <c r="O1374" s="13">
        <v>9159</v>
      </c>
      <c r="P1374" s="25">
        <v>27980.1</v>
      </c>
      <c r="Q1374" s="26">
        <v>374307</v>
      </c>
      <c r="R1374" s="26">
        <v>2091</v>
      </c>
      <c r="S1374" s="27" t="s">
        <v>25</v>
      </c>
      <c r="T1374" s="28" t="s">
        <v>25</v>
      </c>
      <c r="U1374" s="28" t="s">
        <v>25</v>
      </c>
      <c r="V1374" s="12">
        <v>78144.399999999994</v>
      </c>
      <c r="W1374" s="11">
        <v>765111</v>
      </c>
      <c r="X1374" s="11">
        <v>24202</v>
      </c>
    </row>
    <row r="1375" spans="1:24" x14ac:dyDescent="0.35">
      <c r="A1375" s="8">
        <v>2020</v>
      </c>
      <c r="B1375" s="9">
        <v>19160</v>
      </c>
      <c r="C1375" s="10" t="s">
        <v>1432</v>
      </c>
      <c r="D1375" s="8" t="s">
        <v>709</v>
      </c>
      <c r="E1375" s="10" t="s">
        <v>710</v>
      </c>
      <c r="F1375" s="8" t="s">
        <v>711</v>
      </c>
      <c r="G1375" s="10" t="s">
        <v>59</v>
      </c>
      <c r="H1375" s="10" t="s">
        <v>714</v>
      </c>
      <c r="I1375" s="10" t="s">
        <v>54</v>
      </c>
      <c r="J1375" s="12">
        <v>321.39999999999998</v>
      </c>
      <c r="K1375" s="11">
        <v>2481</v>
      </c>
      <c r="L1375" s="11">
        <v>203</v>
      </c>
      <c r="M1375" s="14">
        <v>1451.7</v>
      </c>
      <c r="N1375" s="13">
        <v>10420</v>
      </c>
      <c r="O1375" s="13">
        <v>162</v>
      </c>
      <c r="P1375" s="25">
        <v>41.1</v>
      </c>
      <c r="Q1375" s="26">
        <v>352</v>
      </c>
      <c r="R1375" s="26">
        <v>10</v>
      </c>
      <c r="S1375" s="27" t="s">
        <v>25</v>
      </c>
      <c r="T1375" s="28" t="s">
        <v>25</v>
      </c>
      <c r="U1375" s="28" t="s">
        <v>25</v>
      </c>
      <c r="V1375" s="12">
        <v>1814.2</v>
      </c>
      <c r="W1375" s="11">
        <v>13253</v>
      </c>
      <c r="X1375" s="11">
        <v>375</v>
      </c>
    </row>
    <row r="1376" spans="1:24" x14ac:dyDescent="0.35">
      <c r="A1376" s="8">
        <v>2020</v>
      </c>
      <c r="B1376" s="9">
        <v>19161</v>
      </c>
      <c r="C1376" s="10" t="s">
        <v>573</v>
      </c>
      <c r="D1376" s="8" t="s">
        <v>709</v>
      </c>
      <c r="E1376" s="10" t="s">
        <v>710</v>
      </c>
      <c r="F1376" s="8" t="s">
        <v>711</v>
      </c>
      <c r="G1376" s="10" t="s">
        <v>118</v>
      </c>
      <c r="H1376" s="10" t="s">
        <v>714</v>
      </c>
      <c r="I1376" s="10" t="s">
        <v>119</v>
      </c>
      <c r="J1376" s="12">
        <v>24952.799999999999</v>
      </c>
      <c r="K1376" s="11">
        <v>179221</v>
      </c>
      <c r="L1376" s="11">
        <v>17204</v>
      </c>
      <c r="M1376" s="14">
        <v>7223.5</v>
      </c>
      <c r="N1376" s="13">
        <v>55935</v>
      </c>
      <c r="O1376" s="13">
        <v>1603</v>
      </c>
      <c r="P1376" s="25">
        <v>6432.9</v>
      </c>
      <c r="Q1376" s="26">
        <v>82641</v>
      </c>
      <c r="R1376" s="26">
        <v>274</v>
      </c>
      <c r="S1376" s="27">
        <v>0</v>
      </c>
      <c r="T1376" s="28">
        <v>0</v>
      </c>
      <c r="U1376" s="28">
        <v>0</v>
      </c>
      <c r="V1376" s="12">
        <v>38609.199999999997</v>
      </c>
      <c r="W1376" s="11">
        <v>317797</v>
      </c>
      <c r="X1376" s="11">
        <v>19081</v>
      </c>
    </row>
    <row r="1377" spans="1:24" x14ac:dyDescent="0.35">
      <c r="A1377" s="8">
        <v>2020</v>
      </c>
      <c r="B1377" s="9">
        <v>19162</v>
      </c>
      <c r="C1377" s="10" t="s">
        <v>1433</v>
      </c>
      <c r="D1377" s="8" t="s">
        <v>709</v>
      </c>
      <c r="E1377" s="10" t="s">
        <v>710</v>
      </c>
      <c r="F1377" s="8" t="s">
        <v>711</v>
      </c>
      <c r="G1377" s="10" t="s">
        <v>79</v>
      </c>
      <c r="H1377" s="10" t="s">
        <v>714</v>
      </c>
      <c r="I1377" s="10" t="s">
        <v>566</v>
      </c>
      <c r="J1377" s="12">
        <v>30206</v>
      </c>
      <c r="K1377" s="11">
        <v>271348</v>
      </c>
      <c r="L1377" s="11">
        <v>19843</v>
      </c>
      <c r="M1377" s="14">
        <v>25866</v>
      </c>
      <c r="N1377" s="13">
        <v>255014</v>
      </c>
      <c r="O1377" s="13">
        <v>5357</v>
      </c>
      <c r="P1377" s="25">
        <v>3900</v>
      </c>
      <c r="Q1377" s="26">
        <v>72899</v>
      </c>
      <c r="R1377" s="26">
        <v>4</v>
      </c>
      <c r="S1377" s="27">
        <v>0</v>
      </c>
      <c r="T1377" s="28">
        <v>0</v>
      </c>
      <c r="U1377" s="28">
        <v>0</v>
      </c>
      <c r="V1377" s="12">
        <v>59972</v>
      </c>
      <c r="W1377" s="11">
        <v>599261</v>
      </c>
      <c r="X1377" s="11">
        <v>25204</v>
      </c>
    </row>
    <row r="1378" spans="1:24" x14ac:dyDescent="0.35">
      <c r="A1378" s="8">
        <v>2020</v>
      </c>
      <c r="B1378" s="9">
        <v>19162</v>
      </c>
      <c r="C1378" s="10" t="s">
        <v>1433</v>
      </c>
      <c r="D1378" s="8" t="s">
        <v>709</v>
      </c>
      <c r="E1378" s="10" t="s">
        <v>710</v>
      </c>
      <c r="F1378" s="8" t="s">
        <v>711</v>
      </c>
      <c r="G1378" s="10" t="s">
        <v>567</v>
      </c>
      <c r="H1378" s="10" t="s">
        <v>714</v>
      </c>
      <c r="I1378" s="10" t="s">
        <v>566</v>
      </c>
      <c r="J1378" s="12">
        <v>37626</v>
      </c>
      <c r="K1378" s="11">
        <v>342151</v>
      </c>
      <c r="L1378" s="11">
        <v>23295</v>
      </c>
      <c r="M1378" s="14">
        <v>18347</v>
      </c>
      <c r="N1378" s="13">
        <v>155426</v>
      </c>
      <c r="O1378" s="13">
        <v>5148</v>
      </c>
      <c r="P1378" s="25">
        <v>376</v>
      </c>
      <c r="Q1378" s="26">
        <v>5620</v>
      </c>
      <c r="R1378" s="26">
        <v>1</v>
      </c>
      <c r="S1378" s="27">
        <v>0</v>
      </c>
      <c r="T1378" s="28">
        <v>0</v>
      </c>
      <c r="U1378" s="28">
        <v>0</v>
      </c>
      <c r="V1378" s="12">
        <v>56349</v>
      </c>
      <c r="W1378" s="11">
        <v>503197</v>
      </c>
      <c r="X1378" s="11">
        <v>28444</v>
      </c>
    </row>
    <row r="1379" spans="1:24" x14ac:dyDescent="0.35">
      <c r="A1379" s="8">
        <v>2020</v>
      </c>
      <c r="B1379" s="9">
        <v>19189</v>
      </c>
      <c r="C1379" s="10" t="s">
        <v>574</v>
      </c>
      <c r="D1379" s="8" t="s">
        <v>709</v>
      </c>
      <c r="E1379" s="10" t="s">
        <v>710</v>
      </c>
      <c r="F1379" s="8" t="s">
        <v>711</v>
      </c>
      <c r="G1379" s="10" t="s">
        <v>48</v>
      </c>
      <c r="H1379" s="10" t="s">
        <v>714</v>
      </c>
      <c r="I1379" s="10" t="s">
        <v>92</v>
      </c>
      <c r="J1379" s="12">
        <v>79758.399999999994</v>
      </c>
      <c r="K1379" s="11">
        <v>564044</v>
      </c>
      <c r="L1379" s="11">
        <v>47275</v>
      </c>
      <c r="M1379" s="14">
        <v>25260.799999999999</v>
      </c>
      <c r="N1379" s="13">
        <v>209669</v>
      </c>
      <c r="O1379" s="13">
        <v>2178</v>
      </c>
      <c r="P1379" s="25">
        <v>3296.6</v>
      </c>
      <c r="Q1379" s="26">
        <v>45563</v>
      </c>
      <c r="R1379" s="26">
        <v>27</v>
      </c>
      <c r="S1379" s="27">
        <v>0</v>
      </c>
      <c r="T1379" s="28">
        <v>0</v>
      </c>
      <c r="U1379" s="28">
        <v>0</v>
      </c>
      <c r="V1379" s="12">
        <v>108315.8</v>
      </c>
      <c r="W1379" s="11">
        <v>819276</v>
      </c>
      <c r="X1379" s="11">
        <v>49480</v>
      </c>
    </row>
    <row r="1380" spans="1:24" x14ac:dyDescent="0.35">
      <c r="A1380" s="8">
        <v>2020</v>
      </c>
      <c r="B1380" s="9">
        <v>19219</v>
      </c>
      <c r="C1380" s="10" t="s">
        <v>1434</v>
      </c>
      <c r="D1380" s="8" t="s">
        <v>709</v>
      </c>
      <c r="E1380" s="10" t="s">
        <v>710</v>
      </c>
      <c r="F1380" s="8" t="s">
        <v>711</v>
      </c>
      <c r="G1380" s="10" t="s">
        <v>27</v>
      </c>
      <c r="H1380" s="10" t="s">
        <v>714</v>
      </c>
      <c r="I1380" s="10" t="s">
        <v>30</v>
      </c>
      <c r="J1380" s="12">
        <v>1199.5999999999999</v>
      </c>
      <c r="K1380" s="11">
        <v>7532</v>
      </c>
      <c r="L1380" s="11">
        <v>574</v>
      </c>
      <c r="M1380" s="14">
        <v>218.7</v>
      </c>
      <c r="N1380" s="13">
        <v>1142</v>
      </c>
      <c r="O1380" s="13">
        <v>98</v>
      </c>
      <c r="P1380" s="25">
        <v>0</v>
      </c>
      <c r="Q1380" s="26">
        <v>0</v>
      </c>
      <c r="R1380" s="26">
        <v>0</v>
      </c>
      <c r="S1380" s="27">
        <v>0</v>
      </c>
      <c r="T1380" s="28">
        <v>0</v>
      </c>
      <c r="U1380" s="28">
        <v>0</v>
      </c>
      <c r="V1380" s="12">
        <v>1418.3</v>
      </c>
      <c r="W1380" s="11">
        <v>8674</v>
      </c>
      <c r="X1380" s="11">
        <v>672</v>
      </c>
    </row>
    <row r="1381" spans="1:24" x14ac:dyDescent="0.35">
      <c r="A1381" s="8">
        <v>2020</v>
      </c>
      <c r="B1381" s="9">
        <v>19219</v>
      </c>
      <c r="C1381" s="10" t="s">
        <v>1434</v>
      </c>
      <c r="D1381" s="8" t="s">
        <v>709</v>
      </c>
      <c r="E1381" s="10" t="s">
        <v>710</v>
      </c>
      <c r="F1381" s="8" t="s">
        <v>711</v>
      </c>
      <c r="G1381" s="10" t="s">
        <v>38</v>
      </c>
      <c r="H1381" s="10" t="s">
        <v>714</v>
      </c>
      <c r="I1381" s="10" t="s">
        <v>30</v>
      </c>
      <c r="J1381" s="12">
        <v>62685.8</v>
      </c>
      <c r="K1381" s="11">
        <v>434056</v>
      </c>
      <c r="L1381" s="11">
        <v>29775</v>
      </c>
      <c r="M1381" s="14">
        <v>18593</v>
      </c>
      <c r="N1381" s="13">
        <v>126472</v>
      </c>
      <c r="O1381" s="13">
        <v>5158</v>
      </c>
      <c r="P1381" s="25">
        <v>6718.7</v>
      </c>
      <c r="Q1381" s="26">
        <v>113602</v>
      </c>
      <c r="R1381" s="26">
        <v>26</v>
      </c>
      <c r="S1381" s="27">
        <v>0</v>
      </c>
      <c r="T1381" s="28">
        <v>0</v>
      </c>
      <c r="U1381" s="28">
        <v>0</v>
      </c>
      <c r="V1381" s="12">
        <v>87997.5</v>
      </c>
      <c r="W1381" s="11">
        <v>674130</v>
      </c>
      <c r="X1381" s="11">
        <v>34959</v>
      </c>
    </row>
    <row r="1382" spans="1:24" x14ac:dyDescent="0.35">
      <c r="A1382" s="8">
        <v>2020</v>
      </c>
      <c r="B1382" s="9">
        <v>19225</v>
      </c>
      <c r="C1382" s="10" t="s">
        <v>1435</v>
      </c>
      <c r="D1382" s="8" t="s">
        <v>709</v>
      </c>
      <c r="E1382" s="10" t="s">
        <v>710</v>
      </c>
      <c r="F1382" s="8" t="s">
        <v>711</v>
      </c>
      <c r="G1382" s="10" t="s">
        <v>27</v>
      </c>
      <c r="H1382" s="10" t="s">
        <v>712</v>
      </c>
      <c r="I1382" s="10" t="s">
        <v>30</v>
      </c>
      <c r="J1382" s="12">
        <v>8775</v>
      </c>
      <c r="K1382" s="11">
        <v>90657</v>
      </c>
      <c r="L1382" s="11">
        <v>6530</v>
      </c>
      <c r="M1382" s="14">
        <v>3149</v>
      </c>
      <c r="N1382" s="13">
        <v>33919</v>
      </c>
      <c r="O1382" s="13">
        <v>1393</v>
      </c>
      <c r="P1382" s="25">
        <v>18370</v>
      </c>
      <c r="Q1382" s="26">
        <v>291688</v>
      </c>
      <c r="R1382" s="26">
        <v>151</v>
      </c>
      <c r="S1382" s="27" t="s">
        <v>25</v>
      </c>
      <c r="T1382" s="28" t="s">
        <v>25</v>
      </c>
      <c r="U1382" s="28" t="s">
        <v>25</v>
      </c>
      <c r="V1382" s="12">
        <v>30294</v>
      </c>
      <c r="W1382" s="11">
        <v>416264</v>
      </c>
      <c r="X1382" s="11">
        <v>8074</v>
      </c>
    </row>
    <row r="1383" spans="1:24" x14ac:dyDescent="0.35">
      <c r="A1383" s="8">
        <v>2020</v>
      </c>
      <c r="B1383" s="9">
        <v>19266</v>
      </c>
      <c r="C1383" s="10" t="s">
        <v>1436</v>
      </c>
      <c r="D1383" s="8" t="s">
        <v>709</v>
      </c>
      <c r="E1383" s="10" t="s">
        <v>710</v>
      </c>
      <c r="F1383" s="8" t="s">
        <v>711</v>
      </c>
      <c r="G1383" s="10" t="s">
        <v>567</v>
      </c>
      <c r="H1383" s="10" t="s">
        <v>712</v>
      </c>
      <c r="I1383" s="10" t="s">
        <v>566</v>
      </c>
      <c r="J1383" s="12">
        <v>11951</v>
      </c>
      <c r="K1383" s="11">
        <v>121981</v>
      </c>
      <c r="L1383" s="11">
        <v>8998</v>
      </c>
      <c r="M1383" s="14">
        <v>11234</v>
      </c>
      <c r="N1383" s="13">
        <v>128362</v>
      </c>
      <c r="O1383" s="13">
        <v>1980</v>
      </c>
      <c r="P1383" s="25">
        <v>1443</v>
      </c>
      <c r="Q1383" s="26">
        <v>20377</v>
      </c>
      <c r="R1383" s="26">
        <v>4</v>
      </c>
      <c r="S1383" s="27">
        <v>0</v>
      </c>
      <c r="T1383" s="28">
        <v>0</v>
      </c>
      <c r="U1383" s="28">
        <v>0</v>
      </c>
      <c r="V1383" s="12">
        <v>24628</v>
      </c>
      <c r="W1383" s="11">
        <v>270720</v>
      </c>
      <c r="X1383" s="11">
        <v>10982</v>
      </c>
    </row>
    <row r="1384" spans="1:24" x14ac:dyDescent="0.35">
      <c r="A1384" s="8">
        <v>2020</v>
      </c>
      <c r="B1384" s="9">
        <v>19273</v>
      </c>
      <c r="C1384" s="10" t="s">
        <v>1437</v>
      </c>
      <c r="D1384" s="8" t="s">
        <v>709</v>
      </c>
      <c r="E1384" s="10" t="s">
        <v>710</v>
      </c>
      <c r="F1384" s="8" t="s">
        <v>711</v>
      </c>
      <c r="G1384" s="10" t="s">
        <v>152</v>
      </c>
      <c r="H1384" s="10" t="s">
        <v>712</v>
      </c>
      <c r="I1384" s="10" t="s">
        <v>566</v>
      </c>
      <c r="J1384" s="12">
        <v>12621</v>
      </c>
      <c r="K1384" s="11">
        <v>133022</v>
      </c>
      <c r="L1384" s="11">
        <v>10458</v>
      </c>
      <c r="M1384" s="14">
        <v>29456</v>
      </c>
      <c r="N1384" s="13">
        <v>306687</v>
      </c>
      <c r="O1384" s="13">
        <v>4914</v>
      </c>
      <c r="P1384" s="25">
        <v>6868</v>
      </c>
      <c r="Q1384" s="26">
        <v>137711</v>
      </c>
      <c r="R1384" s="26">
        <v>4</v>
      </c>
      <c r="S1384" s="27">
        <v>0</v>
      </c>
      <c r="T1384" s="28">
        <v>0</v>
      </c>
      <c r="U1384" s="28">
        <v>0</v>
      </c>
      <c r="V1384" s="12">
        <v>48945</v>
      </c>
      <c r="W1384" s="11">
        <v>577420</v>
      </c>
      <c r="X1384" s="11">
        <v>15376</v>
      </c>
    </row>
    <row r="1385" spans="1:24" x14ac:dyDescent="0.35">
      <c r="A1385" s="8">
        <v>2020</v>
      </c>
      <c r="B1385" s="9">
        <v>19277</v>
      </c>
      <c r="C1385" s="10" t="s">
        <v>1438</v>
      </c>
      <c r="D1385" s="8" t="s">
        <v>709</v>
      </c>
      <c r="E1385" s="10" t="s">
        <v>710</v>
      </c>
      <c r="F1385" s="8" t="s">
        <v>711</v>
      </c>
      <c r="G1385" s="10" t="s">
        <v>244</v>
      </c>
      <c r="H1385" s="10" t="s">
        <v>722</v>
      </c>
      <c r="I1385" s="10" t="s">
        <v>245</v>
      </c>
      <c r="J1385" s="12">
        <v>0</v>
      </c>
      <c r="K1385" s="11">
        <v>0</v>
      </c>
      <c r="L1385" s="11">
        <v>0</v>
      </c>
      <c r="M1385" s="14">
        <v>11562</v>
      </c>
      <c r="N1385" s="13">
        <v>53030</v>
      </c>
      <c r="O1385" s="13">
        <v>165</v>
      </c>
      <c r="P1385" s="25">
        <v>0</v>
      </c>
      <c r="Q1385" s="26">
        <v>0</v>
      </c>
      <c r="R1385" s="26">
        <v>0</v>
      </c>
      <c r="S1385" s="27">
        <v>0</v>
      </c>
      <c r="T1385" s="28">
        <v>0</v>
      </c>
      <c r="U1385" s="28">
        <v>0</v>
      </c>
      <c r="V1385" s="12">
        <v>11562</v>
      </c>
      <c r="W1385" s="11">
        <v>53030</v>
      </c>
      <c r="X1385" s="11">
        <v>165</v>
      </c>
    </row>
    <row r="1386" spans="1:24" x14ac:dyDescent="0.35">
      <c r="A1386" s="8">
        <v>2020</v>
      </c>
      <c r="B1386" s="9">
        <v>19281</v>
      </c>
      <c r="C1386" s="10" t="s">
        <v>575</v>
      </c>
      <c r="D1386" s="8" t="s">
        <v>709</v>
      </c>
      <c r="E1386" s="10" t="s">
        <v>710</v>
      </c>
      <c r="F1386" s="8" t="s">
        <v>711</v>
      </c>
      <c r="G1386" s="10" t="s">
        <v>32</v>
      </c>
      <c r="H1386" s="10" t="s">
        <v>773</v>
      </c>
      <c r="I1386" s="10" t="s">
        <v>576</v>
      </c>
      <c r="J1386" s="12">
        <v>132057</v>
      </c>
      <c r="K1386" s="11">
        <v>826694</v>
      </c>
      <c r="L1386" s="11">
        <v>78235</v>
      </c>
      <c r="M1386" s="14">
        <v>68880</v>
      </c>
      <c r="N1386" s="13">
        <v>529368</v>
      </c>
      <c r="O1386" s="13">
        <v>20487</v>
      </c>
      <c r="P1386" s="25">
        <v>100037</v>
      </c>
      <c r="Q1386" s="26">
        <v>807446</v>
      </c>
      <c r="R1386" s="26">
        <v>5258</v>
      </c>
      <c r="S1386" s="27" t="s">
        <v>25</v>
      </c>
      <c r="T1386" s="28" t="s">
        <v>25</v>
      </c>
      <c r="U1386" s="28" t="s">
        <v>25</v>
      </c>
      <c r="V1386" s="12">
        <v>300974</v>
      </c>
      <c r="W1386" s="11">
        <v>2163508</v>
      </c>
      <c r="X1386" s="11">
        <v>103980</v>
      </c>
    </row>
    <row r="1387" spans="1:24" x14ac:dyDescent="0.35">
      <c r="A1387" s="8">
        <v>2020</v>
      </c>
      <c r="B1387" s="9">
        <v>19293</v>
      </c>
      <c r="C1387" s="10" t="s">
        <v>1439</v>
      </c>
      <c r="D1387" s="8" t="s">
        <v>709</v>
      </c>
      <c r="E1387" s="10" t="s">
        <v>710</v>
      </c>
      <c r="F1387" s="8" t="s">
        <v>711</v>
      </c>
      <c r="G1387" s="10" t="s">
        <v>98</v>
      </c>
      <c r="H1387" s="10" t="s">
        <v>714</v>
      </c>
      <c r="I1387" s="10" t="s">
        <v>54</v>
      </c>
      <c r="J1387" s="12">
        <v>28867.9</v>
      </c>
      <c r="K1387" s="11">
        <v>255576</v>
      </c>
      <c r="L1387" s="11">
        <v>16703</v>
      </c>
      <c r="M1387" s="14">
        <v>14836.4</v>
      </c>
      <c r="N1387" s="13">
        <v>157614</v>
      </c>
      <c r="O1387" s="13">
        <v>2242</v>
      </c>
      <c r="P1387" s="25">
        <v>17179.8</v>
      </c>
      <c r="Q1387" s="26">
        <v>217386</v>
      </c>
      <c r="R1387" s="26">
        <v>260</v>
      </c>
      <c r="S1387" s="27">
        <v>0</v>
      </c>
      <c r="T1387" s="28">
        <v>0</v>
      </c>
      <c r="U1387" s="28">
        <v>0</v>
      </c>
      <c r="V1387" s="12">
        <v>60884.1</v>
      </c>
      <c r="W1387" s="11">
        <v>630576</v>
      </c>
      <c r="X1387" s="11">
        <v>19205</v>
      </c>
    </row>
    <row r="1388" spans="1:24" x14ac:dyDescent="0.35">
      <c r="A1388" s="8">
        <v>2020</v>
      </c>
      <c r="B1388" s="9">
        <v>19307</v>
      </c>
      <c r="C1388" s="10" t="s">
        <v>1440</v>
      </c>
      <c r="D1388" s="8" t="s">
        <v>709</v>
      </c>
      <c r="E1388" s="10" t="s">
        <v>710</v>
      </c>
      <c r="F1388" s="8" t="s">
        <v>711</v>
      </c>
      <c r="G1388" s="10" t="s">
        <v>27</v>
      </c>
      <c r="H1388" s="10" t="s">
        <v>712</v>
      </c>
      <c r="I1388" s="10" t="s">
        <v>566</v>
      </c>
      <c r="J1388" s="12">
        <v>5580</v>
      </c>
      <c r="K1388" s="11">
        <v>52194</v>
      </c>
      <c r="L1388" s="11">
        <v>4017</v>
      </c>
      <c r="M1388" s="14">
        <v>3259</v>
      </c>
      <c r="N1388" s="13">
        <v>27399</v>
      </c>
      <c r="O1388" s="13">
        <v>884</v>
      </c>
      <c r="P1388" s="25">
        <v>1313</v>
      </c>
      <c r="Q1388" s="26">
        <v>11935</v>
      </c>
      <c r="R1388" s="26">
        <v>2</v>
      </c>
      <c r="S1388" s="27">
        <v>0</v>
      </c>
      <c r="T1388" s="28">
        <v>0</v>
      </c>
      <c r="U1388" s="28">
        <v>0</v>
      </c>
      <c r="V1388" s="12">
        <v>10152</v>
      </c>
      <c r="W1388" s="11">
        <v>91528</v>
      </c>
      <c r="X1388" s="11">
        <v>4903</v>
      </c>
    </row>
    <row r="1389" spans="1:24" x14ac:dyDescent="0.35">
      <c r="A1389" s="8">
        <v>2020</v>
      </c>
      <c r="B1389" s="9">
        <v>19324</v>
      </c>
      <c r="C1389" s="10" t="s">
        <v>1441</v>
      </c>
      <c r="D1389" s="8" t="s">
        <v>709</v>
      </c>
      <c r="E1389" s="10" t="s">
        <v>710</v>
      </c>
      <c r="F1389" s="8" t="s">
        <v>711</v>
      </c>
      <c r="G1389" s="10" t="s">
        <v>66</v>
      </c>
      <c r="H1389" s="10" t="s">
        <v>712</v>
      </c>
      <c r="I1389" s="10" t="s">
        <v>36</v>
      </c>
      <c r="J1389" s="12">
        <v>4191.2</v>
      </c>
      <c r="K1389" s="11">
        <v>35273</v>
      </c>
      <c r="L1389" s="11">
        <v>5494</v>
      </c>
      <c r="M1389" s="14">
        <v>4028.4</v>
      </c>
      <c r="N1389" s="13">
        <v>41204</v>
      </c>
      <c r="O1389" s="13">
        <v>789</v>
      </c>
      <c r="P1389" s="25">
        <v>503.7</v>
      </c>
      <c r="Q1389" s="26">
        <v>5557</v>
      </c>
      <c r="R1389" s="26">
        <v>1</v>
      </c>
      <c r="S1389" s="27">
        <v>0</v>
      </c>
      <c r="T1389" s="28">
        <v>0</v>
      </c>
      <c r="U1389" s="28">
        <v>0</v>
      </c>
      <c r="V1389" s="12">
        <v>8723.2999999999993</v>
      </c>
      <c r="W1389" s="11">
        <v>82034</v>
      </c>
      <c r="X1389" s="11">
        <v>6284</v>
      </c>
    </row>
    <row r="1390" spans="1:24" x14ac:dyDescent="0.35">
      <c r="A1390" s="8">
        <v>2020</v>
      </c>
      <c r="B1390" s="9">
        <v>19325</v>
      </c>
      <c r="C1390" s="10" t="s">
        <v>578</v>
      </c>
      <c r="D1390" s="8" t="s">
        <v>709</v>
      </c>
      <c r="E1390" s="10" t="s">
        <v>710</v>
      </c>
      <c r="F1390" s="8" t="s">
        <v>711</v>
      </c>
      <c r="G1390" s="10" t="s">
        <v>116</v>
      </c>
      <c r="H1390" s="10" t="s">
        <v>714</v>
      </c>
      <c r="I1390" s="10" t="s">
        <v>75</v>
      </c>
      <c r="J1390" s="12">
        <v>15249.4</v>
      </c>
      <c r="K1390" s="11">
        <v>171767</v>
      </c>
      <c r="L1390" s="11">
        <v>11942</v>
      </c>
      <c r="M1390" s="14">
        <v>12682.8</v>
      </c>
      <c r="N1390" s="13">
        <v>194710</v>
      </c>
      <c r="O1390" s="13">
        <v>2338</v>
      </c>
      <c r="P1390" s="25">
        <v>145546.70000000001</v>
      </c>
      <c r="Q1390" s="26">
        <v>3404986</v>
      </c>
      <c r="R1390" s="26">
        <v>1517</v>
      </c>
      <c r="S1390" s="27" t="s">
        <v>25</v>
      </c>
      <c r="T1390" s="28" t="s">
        <v>25</v>
      </c>
      <c r="U1390" s="28" t="s">
        <v>25</v>
      </c>
      <c r="V1390" s="12">
        <v>173478.9</v>
      </c>
      <c r="W1390" s="11">
        <v>3771463</v>
      </c>
      <c r="X1390" s="11">
        <v>15797</v>
      </c>
    </row>
    <row r="1391" spans="1:24" x14ac:dyDescent="0.35">
      <c r="A1391" s="8">
        <v>2020</v>
      </c>
      <c r="B1391" s="9">
        <v>19327</v>
      </c>
      <c r="C1391" s="10" t="s">
        <v>1442</v>
      </c>
      <c r="D1391" s="8" t="s">
        <v>739</v>
      </c>
      <c r="E1391" s="10" t="s">
        <v>710</v>
      </c>
      <c r="F1391" s="8" t="s">
        <v>711</v>
      </c>
      <c r="G1391" s="10" t="s">
        <v>59</v>
      </c>
      <c r="H1391" s="10" t="s">
        <v>719</v>
      </c>
      <c r="I1391" s="10" t="s">
        <v>60</v>
      </c>
      <c r="J1391" s="12">
        <v>2706190.1</v>
      </c>
      <c r="K1391" s="11">
        <v>19045888</v>
      </c>
      <c r="L1391" s="11">
        <v>1376280</v>
      </c>
      <c r="M1391" s="14">
        <v>290048.09999999998</v>
      </c>
      <c r="N1391" s="13">
        <v>2012495</v>
      </c>
      <c r="O1391" s="13">
        <v>92123</v>
      </c>
      <c r="P1391" s="25">
        <v>1458748.6</v>
      </c>
      <c r="Q1391" s="26">
        <v>23286961</v>
      </c>
      <c r="R1391" s="26">
        <v>175769</v>
      </c>
      <c r="S1391" s="27">
        <v>0</v>
      </c>
      <c r="T1391" s="28">
        <v>0</v>
      </c>
      <c r="U1391" s="28">
        <v>0</v>
      </c>
      <c r="V1391" s="12">
        <v>4454986.8</v>
      </c>
      <c r="W1391" s="11">
        <v>44345344</v>
      </c>
      <c r="X1391" s="11">
        <v>1644172</v>
      </c>
    </row>
    <row r="1392" spans="1:24" x14ac:dyDescent="0.35">
      <c r="A1392" s="8">
        <v>2020</v>
      </c>
      <c r="B1392" s="9">
        <v>19390</v>
      </c>
      <c r="C1392" s="10" t="s">
        <v>579</v>
      </c>
      <c r="D1392" s="8" t="s">
        <v>709</v>
      </c>
      <c r="E1392" s="10" t="s">
        <v>710</v>
      </c>
      <c r="F1392" s="8" t="s">
        <v>711</v>
      </c>
      <c r="G1392" s="10" t="s">
        <v>197</v>
      </c>
      <c r="H1392" s="10" t="s">
        <v>722</v>
      </c>
      <c r="I1392" s="10" t="s">
        <v>45</v>
      </c>
      <c r="J1392" s="12">
        <v>62043.1</v>
      </c>
      <c r="K1392" s="11">
        <v>565855</v>
      </c>
      <c r="L1392" s="11">
        <v>55041</v>
      </c>
      <c r="M1392" s="14">
        <v>16435.900000000001</v>
      </c>
      <c r="N1392" s="13">
        <v>172307</v>
      </c>
      <c r="O1392" s="13">
        <v>7658</v>
      </c>
      <c r="P1392" s="25">
        <v>961.4</v>
      </c>
      <c r="Q1392" s="26">
        <v>9478</v>
      </c>
      <c r="R1392" s="26">
        <v>97</v>
      </c>
      <c r="S1392" s="27" t="s">
        <v>25</v>
      </c>
      <c r="T1392" s="28" t="s">
        <v>25</v>
      </c>
      <c r="U1392" s="28" t="s">
        <v>25</v>
      </c>
      <c r="V1392" s="12">
        <v>79440.399999999994</v>
      </c>
      <c r="W1392" s="11">
        <v>747640</v>
      </c>
      <c r="X1392" s="11">
        <v>62796</v>
      </c>
    </row>
    <row r="1393" spans="1:24" x14ac:dyDescent="0.35">
      <c r="A1393" s="8">
        <v>2020</v>
      </c>
      <c r="B1393" s="9">
        <v>19390</v>
      </c>
      <c r="C1393" s="10" t="s">
        <v>579</v>
      </c>
      <c r="D1393" s="8" t="s">
        <v>751</v>
      </c>
      <c r="E1393" s="10" t="s">
        <v>752</v>
      </c>
      <c r="F1393" s="8" t="s">
        <v>711</v>
      </c>
      <c r="G1393" s="10" t="s">
        <v>197</v>
      </c>
      <c r="H1393" s="10" t="s">
        <v>722</v>
      </c>
      <c r="I1393" s="10" t="s">
        <v>45</v>
      </c>
      <c r="J1393" s="12">
        <v>202.7</v>
      </c>
      <c r="K1393" s="11">
        <v>5151</v>
      </c>
      <c r="L1393" s="11">
        <v>483</v>
      </c>
      <c r="M1393" s="14">
        <v>3545.7</v>
      </c>
      <c r="N1393" s="13">
        <v>132175</v>
      </c>
      <c r="O1393" s="13">
        <v>849</v>
      </c>
      <c r="P1393" s="25">
        <v>1948.8</v>
      </c>
      <c r="Q1393" s="26">
        <v>91508</v>
      </c>
      <c r="R1393" s="26">
        <v>78</v>
      </c>
      <c r="S1393" s="27" t="s">
        <v>25</v>
      </c>
      <c r="T1393" s="28" t="s">
        <v>25</v>
      </c>
      <c r="U1393" s="28" t="s">
        <v>25</v>
      </c>
      <c r="V1393" s="12">
        <v>5697.2</v>
      </c>
      <c r="W1393" s="11">
        <v>228834</v>
      </c>
      <c r="X1393" s="11">
        <v>1410</v>
      </c>
    </row>
    <row r="1394" spans="1:24" x14ac:dyDescent="0.35">
      <c r="A1394" s="8">
        <v>2020</v>
      </c>
      <c r="B1394" s="9">
        <v>19396</v>
      </c>
      <c r="C1394" s="10" t="s">
        <v>580</v>
      </c>
      <c r="D1394" s="8" t="s">
        <v>709</v>
      </c>
      <c r="E1394" s="10" t="s">
        <v>710</v>
      </c>
      <c r="F1394" s="8" t="s">
        <v>711</v>
      </c>
      <c r="G1394" s="10" t="s">
        <v>70</v>
      </c>
      <c r="H1394" s="10" t="s">
        <v>714</v>
      </c>
      <c r="I1394" s="10" t="s">
        <v>36</v>
      </c>
      <c r="J1394" s="12">
        <v>33753.4</v>
      </c>
      <c r="K1394" s="11">
        <v>229946</v>
      </c>
      <c r="L1394" s="11">
        <v>22616</v>
      </c>
      <c r="M1394" s="14">
        <v>7162.4</v>
      </c>
      <c r="N1394" s="13">
        <v>47209</v>
      </c>
      <c r="O1394" s="13">
        <v>3555</v>
      </c>
      <c r="P1394" s="25">
        <v>8055.8</v>
      </c>
      <c r="Q1394" s="26">
        <v>85683</v>
      </c>
      <c r="R1394" s="26">
        <v>178</v>
      </c>
      <c r="S1394" s="27" t="s">
        <v>25</v>
      </c>
      <c r="T1394" s="28" t="s">
        <v>25</v>
      </c>
      <c r="U1394" s="28" t="s">
        <v>25</v>
      </c>
      <c r="V1394" s="12">
        <v>48971.6</v>
      </c>
      <c r="W1394" s="11">
        <v>362838</v>
      </c>
      <c r="X1394" s="11">
        <v>26349</v>
      </c>
    </row>
    <row r="1395" spans="1:24" x14ac:dyDescent="0.35">
      <c r="A1395" s="8">
        <v>2020</v>
      </c>
      <c r="B1395" s="9">
        <v>19430</v>
      </c>
      <c r="C1395" s="10" t="s">
        <v>1443</v>
      </c>
      <c r="D1395" s="8" t="s">
        <v>709</v>
      </c>
      <c r="E1395" s="10" t="s">
        <v>710</v>
      </c>
      <c r="F1395" s="8" t="s">
        <v>711</v>
      </c>
      <c r="G1395" s="10" t="s">
        <v>567</v>
      </c>
      <c r="H1395" s="10" t="s">
        <v>712</v>
      </c>
      <c r="I1395" s="10" t="s">
        <v>566</v>
      </c>
      <c r="J1395" s="12">
        <v>6520</v>
      </c>
      <c r="K1395" s="11">
        <v>63713</v>
      </c>
      <c r="L1395" s="11">
        <v>5149</v>
      </c>
      <c r="M1395" s="14">
        <v>9125</v>
      </c>
      <c r="N1395" s="13">
        <v>85743</v>
      </c>
      <c r="O1395" s="13">
        <v>1251</v>
      </c>
      <c r="P1395" s="25">
        <v>9209</v>
      </c>
      <c r="Q1395" s="26">
        <v>150310</v>
      </c>
      <c r="R1395" s="26">
        <v>5</v>
      </c>
      <c r="S1395" s="27">
        <v>0</v>
      </c>
      <c r="T1395" s="28">
        <v>0</v>
      </c>
      <c r="U1395" s="28">
        <v>0</v>
      </c>
      <c r="V1395" s="12">
        <v>24854</v>
      </c>
      <c r="W1395" s="11">
        <v>299766</v>
      </c>
      <c r="X1395" s="11">
        <v>6405</v>
      </c>
    </row>
    <row r="1396" spans="1:24" x14ac:dyDescent="0.35">
      <c r="A1396" s="8">
        <v>2020</v>
      </c>
      <c r="B1396" s="9">
        <v>19435</v>
      </c>
      <c r="C1396" s="10" t="s">
        <v>581</v>
      </c>
      <c r="D1396" s="8" t="s">
        <v>709</v>
      </c>
      <c r="E1396" s="10" t="s">
        <v>710</v>
      </c>
      <c r="F1396" s="8" t="s">
        <v>711</v>
      </c>
      <c r="G1396" s="10" t="s">
        <v>87</v>
      </c>
      <c r="H1396" s="10" t="s">
        <v>714</v>
      </c>
      <c r="I1396" s="10" t="s">
        <v>88</v>
      </c>
      <c r="J1396" s="12">
        <v>138657</v>
      </c>
      <c r="K1396" s="11">
        <v>1130920</v>
      </c>
      <c r="L1396" s="11">
        <v>77501</v>
      </c>
      <c r="M1396" s="14">
        <v>17455</v>
      </c>
      <c r="N1396" s="13">
        <v>180786</v>
      </c>
      <c r="O1396" s="13">
        <v>1847</v>
      </c>
      <c r="P1396" s="25" t="s">
        <v>25</v>
      </c>
      <c r="Q1396" s="26" t="s">
        <v>25</v>
      </c>
      <c r="R1396" s="26" t="s">
        <v>25</v>
      </c>
      <c r="S1396" s="27" t="s">
        <v>25</v>
      </c>
      <c r="T1396" s="28" t="s">
        <v>25</v>
      </c>
      <c r="U1396" s="28" t="s">
        <v>25</v>
      </c>
      <c r="V1396" s="12">
        <v>156112</v>
      </c>
      <c r="W1396" s="11">
        <v>1311706</v>
      </c>
      <c r="X1396" s="11">
        <v>79348</v>
      </c>
    </row>
    <row r="1397" spans="1:24" x14ac:dyDescent="0.35">
      <c r="A1397" s="8">
        <v>2020</v>
      </c>
      <c r="B1397" s="9">
        <v>19436</v>
      </c>
      <c r="C1397" s="10" t="s">
        <v>582</v>
      </c>
      <c r="D1397" s="8" t="s">
        <v>709</v>
      </c>
      <c r="E1397" s="10" t="s">
        <v>710</v>
      </c>
      <c r="F1397" s="8" t="s">
        <v>711</v>
      </c>
      <c r="G1397" s="10" t="s">
        <v>53</v>
      </c>
      <c r="H1397" s="10" t="s">
        <v>722</v>
      </c>
      <c r="I1397" s="10" t="s">
        <v>36</v>
      </c>
      <c r="J1397" s="12">
        <v>1371554.3</v>
      </c>
      <c r="K1397" s="11">
        <v>13250393</v>
      </c>
      <c r="L1397" s="11">
        <v>1071999</v>
      </c>
      <c r="M1397" s="14">
        <v>1040748.6</v>
      </c>
      <c r="N1397" s="13">
        <v>13174534</v>
      </c>
      <c r="O1397" s="13">
        <v>159512</v>
      </c>
      <c r="P1397" s="25">
        <v>261052.4</v>
      </c>
      <c r="Q1397" s="26">
        <v>4157495</v>
      </c>
      <c r="R1397" s="26">
        <v>3754</v>
      </c>
      <c r="S1397" s="27">
        <v>1485.7</v>
      </c>
      <c r="T1397" s="28">
        <v>19465</v>
      </c>
      <c r="U1397" s="28">
        <v>1</v>
      </c>
      <c r="V1397" s="12">
        <v>2674841</v>
      </c>
      <c r="W1397" s="11">
        <v>30601887</v>
      </c>
      <c r="X1397" s="11">
        <v>1235266</v>
      </c>
    </row>
    <row r="1398" spans="1:24" x14ac:dyDescent="0.35">
      <c r="A1398" s="8">
        <v>2020</v>
      </c>
      <c r="B1398" s="9">
        <v>19445</v>
      </c>
      <c r="C1398" s="10" t="s">
        <v>1444</v>
      </c>
      <c r="D1398" s="8" t="s">
        <v>709</v>
      </c>
      <c r="E1398" s="10" t="s">
        <v>710</v>
      </c>
      <c r="F1398" s="8" t="s">
        <v>711</v>
      </c>
      <c r="G1398" s="10" t="s">
        <v>257</v>
      </c>
      <c r="H1398" s="10" t="s">
        <v>714</v>
      </c>
      <c r="I1398" s="10" t="s">
        <v>36</v>
      </c>
      <c r="J1398" s="12">
        <v>14035</v>
      </c>
      <c r="K1398" s="11">
        <v>107965</v>
      </c>
      <c r="L1398" s="11">
        <v>8744</v>
      </c>
      <c r="M1398" s="14">
        <v>3169</v>
      </c>
      <c r="N1398" s="13">
        <v>27397</v>
      </c>
      <c r="O1398" s="13">
        <v>586</v>
      </c>
      <c r="P1398" s="25">
        <v>16616</v>
      </c>
      <c r="Q1398" s="26">
        <v>277361</v>
      </c>
      <c r="R1398" s="26">
        <v>32</v>
      </c>
      <c r="S1398" s="27" t="s">
        <v>25</v>
      </c>
      <c r="T1398" s="28" t="s">
        <v>25</v>
      </c>
      <c r="U1398" s="28" t="s">
        <v>25</v>
      </c>
      <c r="V1398" s="12">
        <v>33820</v>
      </c>
      <c r="W1398" s="11">
        <v>412723</v>
      </c>
      <c r="X1398" s="11">
        <v>9362</v>
      </c>
    </row>
    <row r="1399" spans="1:24" x14ac:dyDescent="0.35">
      <c r="A1399" s="8">
        <v>2020</v>
      </c>
      <c r="B1399" s="9">
        <v>19446</v>
      </c>
      <c r="C1399" s="10" t="s">
        <v>583</v>
      </c>
      <c r="D1399" s="8" t="s">
        <v>709</v>
      </c>
      <c r="E1399" s="10" t="s">
        <v>710</v>
      </c>
      <c r="F1399" s="8" t="s">
        <v>711</v>
      </c>
      <c r="G1399" s="10" t="s">
        <v>79</v>
      </c>
      <c r="H1399" s="10" t="s">
        <v>722</v>
      </c>
      <c r="I1399" s="10" t="s">
        <v>45</v>
      </c>
      <c r="J1399" s="12">
        <v>136674.6</v>
      </c>
      <c r="K1399" s="11">
        <v>1488203</v>
      </c>
      <c r="L1399" s="11">
        <v>130434</v>
      </c>
      <c r="M1399" s="14">
        <v>139705.9</v>
      </c>
      <c r="N1399" s="13">
        <v>1616676</v>
      </c>
      <c r="O1399" s="13">
        <v>15161</v>
      </c>
      <c r="P1399" s="25">
        <v>55859.1</v>
      </c>
      <c r="Q1399" s="26">
        <v>745572</v>
      </c>
      <c r="R1399" s="26">
        <v>362</v>
      </c>
      <c r="S1399" s="27">
        <v>0</v>
      </c>
      <c r="T1399" s="28">
        <v>0</v>
      </c>
      <c r="U1399" s="28">
        <v>0</v>
      </c>
      <c r="V1399" s="12">
        <v>332239.59999999998</v>
      </c>
      <c r="W1399" s="11">
        <v>3850451</v>
      </c>
      <c r="X1399" s="11">
        <v>145957</v>
      </c>
    </row>
    <row r="1400" spans="1:24" x14ac:dyDescent="0.35">
      <c r="A1400" s="8">
        <v>2020</v>
      </c>
      <c r="B1400" s="9">
        <v>19490</v>
      </c>
      <c r="C1400" s="10" t="s">
        <v>584</v>
      </c>
      <c r="D1400" s="8" t="s">
        <v>709</v>
      </c>
      <c r="E1400" s="10" t="s">
        <v>710</v>
      </c>
      <c r="F1400" s="8" t="s">
        <v>711</v>
      </c>
      <c r="G1400" s="10" t="s">
        <v>59</v>
      </c>
      <c r="H1400" s="10" t="s">
        <v>714</v>
      </c>
      <c r="I1400" s="10" t="s">
        <v>60</v>
      </c>
      <c r="J1400" s="12">
        <v>111518</v>
      </c>
      <c r="K1400" s="11">
        <v>1240666</v>
      </c>
      <c r="L1400" s="11">
        <v>76403</v>
      </c>
      <c r="M1400" s="14">
        <v>39023.599999999999</v>
      </c>
      <c r="N1400" s="13">
        <v>472476</v>
      </c>
      <c r="O1400" s="13">
        <v>14115</v>
      </c>
      <c r="P1400" s="25">
        <v>38703.1</v>
      </c>
      <c r="Q1400" s="26">
        <v>703181</v>
      </c>
      <c r="R1400" s="26">
        <v>103</v>
      </c>
      <c r="S1400" s="27" t="s">
        <v>25</v>
      </c>
      <c r="T1400" s="28" t="s">
        <v>25</v>
      </c>
      <c r="U1400" s="28" t="s">
        <v>25</v>
      </c>
      <c r="V1400" s="12">
        <v>189244.7</v>
      </c>
      <c r="W1400" s="11">
        <v>2416323</v>
      </c>
      <c r="X1400" s="11">
        <v>90621</v>
      </c>
    </row>
    <row r="1401" spans="1:24" x14ac:dyDescent="0.35">
      <c r="A1401" s="8">
        <v>2020</v>
      </c>
      <c r="B1401" s="9">
        <v>19497</v>
      </c>
      <c r="C1401" s="10" t="s">
        <v>585</v>
      </c>
      <c r="D1401" s="8" t="s">
        <v>709</v>
      </c>
      <c r="E1401" s="10" t="s">
        <v>710</v>
      </c>
      <c r="F1401" s="8" t="s">
        <v>711</v>
      </c>
      <c r="G1401" s="10" t="s">
        <v>94</v>
      </c>
      <c r="H1401" s="10" t="s">
        <v>722</v>
      </c>
      <c r="I1401" s="10" t="s">
        <v>95</v>
      </c>
      <c r="J1401" s="12">
        <v>399670.3</v>
      </c>
      <c r="K1401" s="11">
        <v>1539254</v>
      </c>
      <c r="L1401" s="11">
        <v>229087</v>
      </c>
      <c r="M1401" s="14">
        <v>84050.7</v>
      </c>
      <c r="N1401" s="13">
        <v>440845</v>
      </c>
      <c r="O1401" s="13">
        <v>15228</v>
      </c>
      <c r="P1401" s="25">
        <v>7726</v>
      </c>
      <c r="Q1401" s="26">
        <v>44454</v>
      </c>
      <c r="R1401" s="26">
        <v>211</v>
      </c>
      <c r="S1401" s="27">
        <v>1188.7</v>
      </c>
      <c r="T1401" s="28">
        <v>7450</v>
      </c>
      <c r="U1401" s="28">
        <v>1</v>
      </c>
      <c r="V1401" s="12">
        <v>492635.7</v>
      </c>
      <c r="W1401" s="11">
        <v>2032003</v>
      </c>
      <c r="X1401" s="11">
        <v>244527</v>
      </c>
    </row>
    <row r="1402" spans="1:24" x14ac:dyDescent="0.35">
      <c r="A1402" s="8">
        <v>2020</v>
      </c>
      <c r="B1402" s="9">
        <v>19497</v>
      </c>
      <c r="C1402" s="10" t="s">
        <v>585</v>
      </c>
      <c r="D1402" s="8" t="s">
        <v>751</v>
      </c>
      <c r="E1402" s="10" t="s">
        <v>752</v>
      </c>
      <c r="F1402" s="8" t="s">
        <v>711</v>
      </c>
      <c r="G1402" s="10" t="s">
        <v>94</v>
      </c>
      <c r="H1402" s="10" t="s">
        <v>722</v>
      </c>
      <c r="I1402" s="10" t="s">
        <v>95</v>
      </c>
      <c r="J1402" s="12">
        <v>102140.6</v>
      </c>
      <c r="K1402" s="11">
        <v>623309</v>
      </c>
      <c r="L1402" s="11">
        <v>77759</v>
      </c>
      <c r="M1402" s="14">
        <v>171410</v>
      </c>
      <c r="N1402" s="13">
        <v>1791682</v>
      </c>
      <c r="O1402" s="13">
        <v>16687</v>
      </c>
      <c r="P1402" s="25">
        <v>32623</v>
      </c>
      <c r="Q1402" s="26">
        <v>365946</v>
      </c>
      <c r="R1402" s="26">
        <v>863</v>
      </c>
      <c r="S1402" s="27">
        <v>0</v>
      </c>
      <c r="T1402" s="28">
        <v>0</v>
      </c>
      <c r="U1402" s="28">
        <v>0</v>
      </c>
      <c r="V1402" s="12">
        <v>306173.59999999998</v>
      </c>
      <c r="W1402" s="11">
        <v>2780937</v>
      </c>
      <c r="X1402" s="11">
        <v>95309</v>
      </c>
    </row>
    <row r="1403" spans="1:24" x14ac:dyDescent="0.35">
      <c r="A1403" s="8">
        <v>2020</v>
      </c>
      <c r="B1403" s="9">
        <v>19499</v>
      </c>
      <c r="C1403" s="10" t="s">
        <v>586</v>
      </c>
      <c r="D1403" s="8" t="s">
        <v>709</v>
      </c>
      <c r="E1403" s="10" t="s">
        <v>710</v>
      </c>
      <c r="F1403" s="8" t="s">
        <v>711</v>
      </c>
      <c r="G1403" s="10" t="s">
        <v>157</v>
      </c>
      <c r="H1403" s="10" t="s">
        <v>714</v>
      </c>
      <c r="I1403" s="10" t="s">
        <v>99</v>
      </c>
      <c r="J1403" s="12">
        <v>118349.4</v>
      </c>
      <c r="K1403" s="11">
        <v>893796</v>
      </c>
      <c r="L1403" s="11">
        <v>84393</v>
      </c>
      <c r="M1403" s="14">
        <v>63974.6</v>
      </c>
      <c r="N1403" s="13">
        <v>574133</v>
      </c>
      <c r="O1403" s="13">
        <v>10425</v>
      </c>
      <c r="P1403" s="25">
        <v>117269.9</v>
      </c>
      <c r="Q1403" s="26">
        <v>1403745</v>
      </c>
      <c r="R1403" s="26">
        <v>798</v>
      </c>
      <c r="S1403" s="27">
        <v>0</v>
      </c>
      <c r="T1403" s="28">
        <v>0</v>
      </c>
      <c r="U1403" s="28">
        <v>0</v>
      </c>
      <c r="V1403" s="12">
        <v>299593.90000000002</v>
      </c>
      <c r="W1403" s="11">
        <v>2871674</v>
      </c>
      <c r="X1403" s="11">
        <v>95616</v>
      </c>
    </row>
    <row r="1404" spans="1:24" x14ac:dyDescent="0.35">
      <c r="A1404" s="8">
        <v>2020</v>
      </c>
      <c r="B1404" s="9">
        <v>19501</v>
      </c>
      <c r="C1404" s="10" t="s">
        <v>1445</v>
      </c>
      <c r="D1404" s="8" t="s">
        <v>709</v>
      </c>
      <c r="E1404" s="10" t="s">
        <v>710</v>
      </c>
      <c r="F1404" s="8" t="s">
        <v>711</v>
      </c>
      <c r="G1404" s="10" t="s">
        <v>143</v>
      </c>
      <c r="H1404" s="10" t="s">
        <v>714</v>
      </c>
      <c r="I1404" s="10" t="s">
        <v>45</v>
      </c>
      <c r="J1404" s="12">
        <v>20410.900000000001</v>
      </c>
      <c r="K1404" s="11">
        <v>149697</v>
      </c>
      <c r="L1404" s="11">
        <v>10365</v>
      </c>
      <c r="M1404" s="14">
        <v>8444.6</v>
      </c>
      <c r="N1404" s="13">
        <v>73603</v>
      </c>
      <c r="O1404" s="13">
        <v>375</v>
      </c>
      <c r="P1404" s="25">
        <v>24701.4</v>
      </c>
      <c r="Q1404" s="26">
        <v>278818</v>
      </c>
      <c r="R1404" s="26">
        <v>8</v>
      </c>
      <c r="S1404" s="27" t="s">
        <v>25</v>
      </c>
      <c r="T1404" s="28" t="s">
        <v>25</v>
      </c>
      <c r="U1404" s="28" t="s">
        <v>25</v>
      </c>
      <c r="V1404" s="12">
        <v>53556.9</v>
      </c>
      <c r="W1404" s="11">
        <v>502118</v>
      </c>
      <c r="X1404" s="11">
        <v>10748</v>
      </c>
    </row>
    <row r="1405" spans="1:24" x14ac:dyDescent="0.35">
      <c r="A1405" s="8">
        <v>2020</v>
      </c>
      <c r="B1405" s="9">
        <v>19502</v>
      </c>
      <c r="C1405" s="10" t="s">
        <v>1446</v>
      </c>
      <c r="D1405" s="8" t="s">
        <v>709</v>
      </c>
      <c r="E1405" s="10" t="s">
        <v>710</v>
      </c>
      <c r="F1405" s="8" t="s">
        <v>711</v>
      </c>
      <c r="G1405" s="10" t="s">
        <v>265</v>
      </c>
      <c r="H1405" s="10" t="s">
        <v>714</v>
      </c>
      <c r="I1405" s="10" t="s">
        <v>75</v>
      </c>
      <c r="J1405" s="12">
        <v>6597</v>
      </c>
      <c r="K1405" s="11">
        <v>94013</v>
      </c>
      <c r="L1405" s="11">
        <v>4748</v>
      </c>
      <c r="M1405" s="14">
        <v>3761</v>
      </c>
      <c r="N1405" s="13">
        <v>62474</v>
      </c>
      <c r="O1405" s="13">
        <v>1103</v>
      </c>
      <c r="P1405" s="25">
        <v>7339</v>
      </c>
      <c r="Q1405" s="26">
        <v>138195</v>
      </c>
      <c r="R1405" s="26">
        <v>1208</v>
      </c>
      <c r="S1405" s="27" t="s">
        <v>25</v>
      </c>
      <c r="T1405" s="28" t="s">
        <v>25</v>
      </c>
      <c r="U1405" s="28" t="s">
        <v>25</v>
      </c>
      <c r="V1405" s="12">
        <v>17697</v>
      </c>
      <c r="W1405" s="11">
        <v>294682</v>
      </c>
      <c r="X1405" s="11">
        <v>7059</v>
      </c>
    </row>
    <row r="1406" spans="1:24" x14ac:dyDescent="0.35">
      <c r="A1406" s="8">
        <v>2020</v>
      </c>
      <c r="B1406" s="9">
        <v>19545</v>
      </c>
      <c r="C1406" s="10" t="s">
        <v>587</v>
      </c>
      <c r="D1406" s="8" t="s">
        <v>709</v>
      </c>
      <c r="E1406" s="10" t="s">
        <v>710</v>
      </c>
      <c r="F1406" s="8" t="s">
        <v>711</v>
      </c>
      <c r="G1406" s="10" t="s">
        <v>219</v>
      </c>
      <c r="H1406" s="10" t="s">
        <v>722</v>
      </c>
      <c r="I1406" s="10" t="s">
        <v>99</v>
      </c>
      <c r="J1406" s="12">
        <v>7</v>
      </c>
      <c r="K1406" s="11">
        <v>104</v>
      </c>
      <c r="L1406" s="11">
        <v>12</v>
      </c>
      <c r="M1406" s="14">
        <v>19</v>
      </c>
      <c r="N1406" s="13">
        <v>153</v>
      </c>
      <c r="O1406" s="13">
        <v>24</v>
      </c>
      <c r="P1406" s="25">
        <v>9608</v>
      </c>
      <c r="Q1406" s="26">
        <v>146146</v>
      </c>
      <c r="R1406" s="26">
        <v>4</v>
      </c>
      <c r="S1406" s="27">
        <v>0</v>
      </c>
      <c r="T1406" s="28">
        <v>0</v>
      </c>
      <c r="U1406" s="28">
        <v>0</v>
      </c>
      <c r="V1406" s="12">
        <v>9634</v>
      </c>
      <c r="W1406" s="11">
        <v>146403</v>
      </c>
      <c r="X1406" s="11">
        <v>40</v>
      </c>
    </row>
    <row r="1407" spans="1:24" x14ac:dyDescent="0.35">
      <c r="A1407" s="8">
        <v>2020</v>
      </c>
      <c r="B1407" s="9">
        <v>19545</v>
      </c>
      <c r="C1407" s="10" t="s">
        <v>587</v>
      </c>
      <c r="D1407" s="8" t="s">
        <v>709</v>
      </c>
      <c r="E1407" s="10" t="s">
        <v>710</v>
      </c>
      <c r="F1407" s="8" t="s">
        <v>711</v>
      </c>
      <c r="G1407" s="10" t="s">
        <v>98</v>
      </c>
      <c r="H1407" s="10" t="s">
        <v>722</v>
      </c>
      <c r="I1407" s="10" t="s">
        <v>99</v>
      </c>
      <c r="J1407" s="12">
        <v>71895</v>
      </c>
      <c r="K1407" s="11">
        <v>537593</v>
      </c>
      <c r="L1407" s="11">
        <v>57626</v>
      </c>
      <c r="M1407" s="14">
        <v>89693</v>
      </c>
      <c r="N1407" s="13">
        <v>738445</v>
      </c>
      <c r="O1407" s="13">
        <v>13376</v>
      </c>
      <c r="P1407" s="25">
        <v>15568</v>
      </c>
      <c r="Q1407" s="26">
        <v>189699</v>
      </c>
      <c r="R1407" s="26">
        <v>6</v>
      </c>
      <c r="S1407" s="27">
        <v>0</v>
      </c>
      <c r="T1407" s="28">
        <v>0</v>
      </c>
      <c r="U1407" s="28">
        <v>0</v>
      </c>
      <c r="V1407" s="12">
        <v>177156</v>
      </c>
      <c r="W1407" s="11">
        <v>1465737</v>
      </c>
      <c r="X1407" s="11">
        <v>71008</v>
      </c>
    </row>
    <row r="1408" spans="1:24" x14ac:dyDescent="0.35">
      <c r="A1408" s="8">
        <v>2020</v>
      </c>
      <c r="B1408" s="9">
        <v>19545</v>
      </c>
      <c r="C1408" s="10" t="s">
        <v>587</v>
      </c>
      <c r="D1408" s="8" t="s">
        <v>709</v>
      </c>
      <c r="E1408" s="10" t="s">
        <v>710</v>
      </c>
      <c r="F1408" s="8" t="s">
        <v>711</v>
      </c>
      <c r="G1408" s="10" t="s">
        <v>136</v>
      </c>
      <c r="H1408" s="10" t="s">
        <v>722</v>
      </c>
      <c r="I1408" s="10" t="s">
        <v>99</v>
      </c>
      <c r="J1408" s="12">
        <v>2522</v>
      </c>
      <c r="K1408" s="11">
        <v>19774</v>
      </c>
      <c r="L1408" s="11">
        <v>2030</v>
      </c>
      <c r="M1408" s="14">
        <v>3303</v>
      </c>
      <c r="N1408" s="13">
        <v>25784</v>
      </c>
      <c r="O1408" s="13">
        <v>601</v>
      </c>
      <c r="P1408" s="25">
        <v>9510</v>
      </c>
      <c r="Q1408" s="26">
        <v>107559</v>
      </c>
      <c r="R1408" s="26">
        <v>11</v>
      </c>
      <c r="S1408" s="27">
        <v>0</v>
      </c>
      <c r="T1408" s="28">
        <v>0</v>
      </c>
      <c r="U1408" s="28">
        <v>0</v>
      </c>
      <c r="V1408" s="12">
        <v>15335</v>
      </c>
      <c r="W1408" s="11">
        <v>153117</v>
      </c>
      <c r="X1408" s="11">
        <v>2642</v>
      </c>
    </row>
    <row r="1409" spans="1:24" x14ac:dyDescent="0.35">
      <c r="A1409" s="8">
        <v>2020</v>
      </c>
      <c r="B1409" s="9">
        <v>19547</v>
      </c>
      <c r="C1409" s="10" t="s">
        <v>1447</v>
      </c>
      <c r="D1409" s="8" t="s">
        <v>709</v>
      </c>
      <c r="E1409" s="10" t="s">
        <v>710</v>
      </c>
      <c r="F1409" s="8" t="s">
        <v>711</v>
      </c>
      <c r="G1409" s="10" t="s">
        <v>307</v>
      </c>
      <c r="H1409" s="10" t="s">
        <v>722</v>
      </c>
      <c r="I1409" s="10" t="s">
        <v>1448</v>
      </c>
      <c r="J1409" s="12">
        <v>498950.5</v>
      </c>
      <c r="K1409" s="11">
        <v>1735787</v>
      </c>
      <c r="L1409" s="11">
        <v>273777</v>
      </c>
      <c r="M1409" s="14">
        <v>497642</v>
      </c>
      <c r="N1409" s="13">
        <v>1854090</v>
      </c>
      <c r="O1409" s="13">
        <v>33150</v>
      </c>
      <c r="P1409" s="25">
        <v>595870.69999999995</v>
      </c>
      <c r="Q1409" s="26">
        <v>2593217</v>
      </c>
      <c r="R1409" s="26">
        <v>451</v>
      </c>
      <c r="S1409" s="27">
        <v>0</v>
      </c>
      <c r="T1409" s="28">
        <v>0</v>
      </c>
      <c r="U1409" s="28">
        <v>0</v>
      </c>
      <c r="V1409" s="12">
        <v>1592463.2</v>
      </c>
      <c r="W1409" s="11">
        <v>6183094</v>
      </c>
      <c r="X1409" s="11">
        <v>307378</v>
      </c>
    </row>
    <row r="1410" spans="1:24" x14ac:dyDescent="0.35">
      <c r="A1410" s="8">
        <v>2020</v>
      </c>
      <c r="B1410" s="9">
        <v>19558</v>
      </c>
      <c r="C1410" s="10" t="s">
        <v>1449</v>
      </c>
      <c r="D1410" s="8" t="s">
        <v>709</v>
      </c>
      <c r="E1410" s="10" t="s">
        <v>710</v>
      </c>
      <c r="F1410" s="8" t="s">
        <v>711</v>
      </c>
      <c r="G1410" s="10" t="s">
        <v>244</v>
      </c>
      <c r="H1410" s="10" t="s">
        <v>714</v>
      </c>
      <c r="I1410" s="10" t="s">
        <v>245</v>
      </c>
      <c r="J1410" s="12">
        <v>50202.6</v>
      </c>
      <c r="K1410" s="11">
        <v>174717</v>
      </c>
      <c r="L1410" s="11">
        <v>28236</v>
      </c>
      <c r="M1410" s="14">
        <v>39953.599999999999</v>
      </c>
      <c r="N1410" s="13">
        <v>156671</v>
      </c>
      <c r="O1410" s="13">
        <v>4251</v>
      </c>
      <c r="P1410" s="25">
        <v>12990.5</v>
      </c>
      <c r="Q1410" s="26">
        <v>105717</v>
      </c>
      <c r="R1410" s="26">
        <v>24</v>
      </c>
      <c r="S1410" s="27">
        <v>0</v>
      </c>
      <c r="T1410" s="28">
        <v>0</v>
      </c>
      <c r="U1410" s="28">
        <v>0</v>
      </c>
      <c r="V1410" s="12">
        <v>103146.7</v>
      </c>
      <c r="W1410" s="11">
        <v>437105</v>
      </c>
      <c r="X1410" s="11">
        <v>32511</v>
      </c>
    </row>
    <row r="1411" spans="1:24" x14ac:dyDescent="0.35">
      <c r="A1411" s="8">
        <v>2020</v>
      </c>
      <c r="B1411" s="9">
        <v>19574</v>
      </c>
      <c r="C1411" s="10" t="s">
        <v>1450</v>
      </c>
      <c r="D1411" s="8" t="s">
        <v>709</v>
      </c>
      <c r="E1411" s="10" t="s">
        <v>710</v>
      </c>
      <c r="F1411" s="8" t="s">
        <v>711</v>
      </c>
      <c r="G1411" s="10" t="s">
        <v>567</v>
      </c>
      <c r="H1411" s="10" t="s">
        <v>714</v>
      </c>
      <c r="I1411" s="10" t="s">
        <v>566</v>
      </c>
      <c r="J1411" s="12">
        <v>67120</v>
      </c>
      <c r="K1411" s="11">
        <v>604009</v>
      </c>
      <c r="L1411" s="11">
        <v>43074</v>
      </c>
      <c r="M1411" s="14">
        <v>32070</v>
      </c>
      <c r="N1411" s="13">
        <v>273660</v>
      </c>
      <c r="O1411" s="13">
        <v>7889</v>
      </c>
      <c r="P1411" s="25">
        <v>8203</v>
      </c>
      <c r="Q1411" s="26">
        <v>132389</v>
      </c>
      <c r="R1411" s="26">
        <v>9</v>
      </c>
      <c r="S1411" s="27">
        <v>0</v>
      </c>
      <c r="T1411" s="28">
        <v>0</v>
      </c>
      <c r="U1411" s="28">
        <v>0</v>
      </c>
      <c r="V1411" s="12">
        <v>107393</v>
      </c>
      <c r="W1411" s="11">
        <v>1010058</v>
      </c>
      <c r="X1411" s="11">
        <v>50972</v>
      </c>
    </row>
    <row r="1412" spans="1:24" x14ac:dyDescent="0.35">
      <c r="A1412" s="8">
        <v>2020</v>
      </c>
      <c r="B1412" s="9">
        <v>19578</v>
      </c>
      <c r="C1412" s="10" t="s">
        <v>589</v>
      </c>
      <c r="D1412" s="8" t="s">
        <v>709</v>
      </c>
      <c r="E1412" s="10" t="s">
        <v>710</v>
      </c>
      <c r="F1412" s="8" t="s">
        <v>711</v>
      </c>
      <c r="G1412" s="10" t="s">
        <v>70</v>
      </c>
      <c r="H1412" s="10" t="s">
        <v>722</v>
      </c>
      <c r="I1412" s="10" t="s">
        <v>36</v>
      </c>
      <c r="J1412" s="12">
        <v>58142.1</v>
      </c>
      <c r="K1412" s="11">
        <v>260466</v>
      </c>
      <c r="L1412" s="11">
        <v>46992</v>
      </c>
      <c r="M1412" s="14">
        <v>25768.7</v>
      </c>
      <c r="N1412" s="13">
        <v>137464</v>
      </c>
      <c r="O1412" s="13">
        <v>6125</v>
      </c>
      <c r="P1412" s="25">
        <v>19405</v>
      </c>
      <c r="Q1412" s="26">
        <v>380418</v>
      </c>
      <c r="R1412" s="26">
        <v>42</v>
      </c>
      <c r="S1412" s="27">
        <v>0</v>
      </c>
      <c r="T1412" s="28">
        <v>0</v>
      </c>
      <c r="U1412" s="28">
        <v>0</v>
      </c>
      <c r="V1412" s="12">
        <v>103315.8</v>
      </c>
      <c r="W1412" s="11">
        <v>778348</v>
      </c>
      <c r="X1412" s="11">
        <v>53159</v>
      </c>
    </row>
    <row r="1413" spans="1:24" x14ac:dyDescent="0.35">
      <c r="A1413" s="8">
        <v>2020</v>
      </c>
      <c r="B1413" s="9">
        <v>19578</v>
      </c>
      <c r="C1413" s="10" t="s">
        <v>589</v>
      </c>
      <c r="D1413" s="8" t="s">
        <v>751</v>
      </c>
      <c r="E1413" s="10" t="s">
        <v>752</v>
      </c>
      <c r="F1413" s="8" t="s">
        <v>711</v>
      </c>
      <c r="G1413" s="10" t="s">
        <v>70</v>
      </c>
      <c r="H1413" s="10" t="s">
        <v>722</v>
      </c>
      <c r="I1413" s="10" t="s">
        <v>36</v>
      </c>
      <c r="J1413" s="12">
        <v>0</v>
      </c>
      <c r="K1413" s="11">
        <v>0</v>
      </c>
      <c r="L1413" s="11">
        <v>0</v>
      </c>
      <c r="M1413" s="14">
        <v>657.1</v>
      </c>
      <c r="N1413" s="13">
        <v>11564</v>
      </c>
      <c r="O1413" s="13">
        <v>41</v>
      </c>
      <c r="P1413" s="25">
        <v>1213.4000000000001</v>
      </c>
      <c r="Q1413" s="26">
        <v>60044</v>
      </c>
      <c r="R1413" s="26">
        <v>13</v>
      </c>
      <c r="S1413" s="27" t="s">
        <v>25</v>
      </c>
      <c r="T1413" s="28" t="s">
        <v>25</v>
      </c>
      <c r="U1413" s="28" t="s">
        <v>25</v>
      </c>
      <c r="V1413" s="12">
        <v>1870.5</v>
      </c>
      <c r="W1413" s="11">
        <v>71608</v>
      </c>
      <c r="X1413" s="11">
        <v>54</v>
      </c>
    </row>
    <row r="1414" spans="1:24" x14ac:dyDescent="0.35">
      <c r="A1414" s="8">
        <v>2020</v>
      </c>
      <c r="B1414" s="9">
        <v>19579</v>
      </c>
      <c r="C1414" s="10" t="s">
        <v>1451</v>
      </c>
      <c r="D1414" s="8" t="s">
        <v>709</v>
      </c>
      <c r="E1414" s="10" t="s">
        <v>710</v>
      </c>
      <c r="F1414" s="8" t="s">
        <v>711</v>
      </c>
      <c r="G1414" s="10" t="s">
        <v>59</v>
      </c>
      <c r="H1414" s="10" t="s">
        <v>714</v>
      </c>
      <c r="I1414" s="10" t="s">
        <v>54</v>
      </c>
      <c r="J1414" s="12">
        <v>62625</v>
      </c>
      <c r="K1414" s="11">
        <v>611847</v>
      </c>
      <c r="L1414" s="11">
        <v>41825</v>
      </c>
      <c r="M1414" s="14">
        <v>16171</v>
      </c>
      <c r="N1414" s="13">
        <v>163145</v>
      </c>
      <c r="O1414" s="13">
        <v>5925</v>
      </c>
      <c r="P1414" s="25">
        <v>7130</v>
      </c>
      <c r="Q1414" s="26">
        <v>104176</v>
      </c>
      <c r="R1414" s="26">
        <v>17</v>
      </c>
      <c r="S1414" s="27" t="s">
        <v>25</v>
      </c>
      <c r="T1414" s="28" t="s">
        <v>25</v>
      </c>
      <c r="U1414" s="28" t="s">
        <v>25</v>
      </c>
      <c r="V1414" s="12">
        <v>85926</v>
      </c>
      <c r="W1414" s="11">
        <v>879168</v>
      </c>
      <c r="X1414" s="11">
        <v>47767</v>
      </c>
    </row>
    <row r="1415" spans="1:24" x14ac:dyDescent="0.35">
      <c r="A1415" s="8">
        <v>2020</v>
      </c>
      <c r="B1415" s="9">
        <v>19603</v>
      </c>
      <c r="C1415" s="10" t="s">
        <v>1452</v>
      </c>
      <c r="D1415" s="8" t="s">
        <v>709</v>
      </c>
      <c r="E1415" s="10" t="s">
        <v>710</v>
      </c>
      <c r="F1415" s="8" t="s">
        <v>711</v>
      </c>
      <c r="G1415" s="10" t="s">
        <v>219</v>
      </c>
      <c r="H1415" s="10" t="s">
        <v>782</v>
      </c>
      <c r="I1415" s="10" t="s">
        <v>381</v>
      </c>
      <c r="J1415" s="12">
        <v>16220</v>
      </c>
      <c r="K1415" s="11">
        <v>235414</v>
      </c>
      <c r="L1415" s="11">
        <v>15120</v>
      </c>
      <c r="M1415" s="14">
        <v>7535.2</v>
      </c>
      <c r="N1415" s="13">
        <v>121618</v>
      </c>
      <c r="O1415" s="13">
        <v>5479</v>
      </c>
      <c r="P1415" s="25">
        <v>941.6</v>
      </c>
      <c r="Q1415" s="26">
        <v>18005</v>
      </c>
      <c r="R1415" s="26">
        <v>1070</v>
      </c>
      <c r="S1415" s="27">
        <v>0</v>
      </c>
      <c r="T1415" s="28">
        <v>0</v>
      </c>
      <c r="U1415" s="28">
        <v>0</v>
      </c>
      <c r="V1415" s="12">
        <v>24696.799999999999</v>
      </c>
      <c r="W1415" s="11">
        <v>375037</v>
      </c>
      <c r="X1415" s="11">
        <v>21669</v>
      </c>
    </row>
    <row r="1416" spans="1:24" x14ac:dyDescent="0.35">
      <c r="A1416" s="8">
        <v>2020</v>
      </c>
      <c r="B1416" s="9">
        <v>19604</v>
      </c>
      <c r="C1416" s="10" t="s">
        <v>1453</v>
      </c>
      <c r="D1416" s="8" t="s">
        <v>709</v>
      </c>
      <c r="E1416" s="10" t="s">
        <v>710</v>
      </c>
      <c r="F1416" s="8" t="s">
        <v>711</v>
      </c>
      <c r="G1416" s="10" t="s">
        <v>48</v>
      </c>
      <c r="H1416" s="10" t="s">
        <v>782</v>
      </c>
      <c r="I1416" s="10" t="s">
        <v>92</v>
      </c>
      <c r="J1416" s="12">
        <v>14961</v>
      </c>
      <c r="K1416" s="11">
        <v>114991</v>
      </c>
      <c r="L1416" s="11">
        <v>10738</v>
      </c>
      <c r="M1416" s="14">
        <v>9678</v>
      </c>
      <c r="N1416" s="13">
        <v>99180</v>
      </c>
      <c r="O1416" s="13">
        <v>1911</v>
      </c>
      <c r="P1416" s="25">
        <v>1304</v>
      </c>
      <c r="Q1416" s="26">
        <v>14581</v>
      </c>
      <c r="R1416" s="26">
        <v>3</v>
      </c>
      <c r="S1416" s="27" t="s">
        <v>25</v>
      </c>
      <c r="T1416" s="28" t="s">
        <v>25</v>
      </c>
      <c r="U1416" s="28" t="s">
        <v>25</v>
      </c>
      <c r="V1416" s="12">
        <v>25943</v>
      </c>
      <c r="W1416" s="11">
        <v>228752</v>
      </c>
      <c r="X1416" s="11">
        <v>12652</v>
      </c>
    </row>
    <row r="1417" spans="1:24" x14ac:dyDescent="0.35">
      <c r="A1417" s="8">
        <v>2020</v>
      </c>
      <c r="B1417" s="9">
        <v>19667</v>
      </c>
      <c r="C1417" s="10" t="s">
        <v>1454</v>
      </c>
      <c r="D1417" s="8" t="s">
        <v>709</v>
      </c>
      <c r="E1417" s="10" t="s">
        <v>710</v>
      </c>
      <c r="F1417" s="8" t="s">
        <v>711</v>
      </c>
      <c r="G1417" s="10" t="s">
        <v>257</v>
      </c>
      <c r="H1417" s="10" t="s">
        <v>714</v>
      </c>
      <c r="I1417" s="10" t="s">
        <v>36</v>
      </c>
      <c r="J1417" s="12">
        <v>35097</v>
      </c>
      <c r="K1417" s="11">
        <v>238317</v>
      </c>
      <c r="L1417" s="11">
        <v>18202</v>
      </c>
      <c r="M1417" s="14">
        <v>5237</v>
      </c>
      <c r="N1417" s="13">
        <v>39053</v>
      </c>
      <c r="O1417" s="13">
        <v>1028</v>
      </c>
      <c r="P1417" s="25">
        <v>3462</v>
      </c>
      <c r="Q1417" s="26">
        <v>39283</v>
      </c>
      <c r="R1417" s="26">
        <v>20</v>
      </c>
      <c r="S1417" s="27">
        <v>0</v>
      </c>
      <c r="T1417" s="28">
        <v>0</v>
      </c>
      <c r="U1417" s="28">
        <v>0</v>
      </c>
      <c r="V1417" s="12">
        <v>43796</v>
      </c>
      <c r="W1417" s="11">
        <v>316653</v>
      </c>
      <c r="X1417" s="11">
        <v>19250</v>
      </c>
    </row>
    <row r="1418" spans="1:24" x14ac:dyDescent="0.35">
      <c r="A1418" s="8">
        <v>2020</v>
      </c>
      <c r="B1418" s="9">
        <v>19728</v>
      </c>
      <c r="C1418" s="10" t="s">
        <v>590</v>
      </c>
      <c r="D1418" s="8" t="s">
        <v>709</v>
      </c>
      <c r="E1418" s="10" t="s">
        <v>710</v>
      </c>
      <c r="F1418" s="8" t="s">
        <v>711</v>
      </c>
      <c r="G1418" s="10" t="s">
        <v>48</v>
      </c>
      <c r="H1418" s="10" t="s">
        <v>722</v>
      </c>
      <c r="I1418" s="10" t="s">
        <v>591</v>
      </c>
      <c r="J1418" s="12">
        <v>101290.3</v>
      </c>
      <c r="K1418" s="11">
        <v>1010831</v>
      </c>
      <c r="L1418" s="11">
        <v>89139</v>
      </c>
      <c r="M1418" s="14">
        <v>68048.600000000006</v>
      </c>
      <c r="N1418" s="13">
        <v>677463</v>
      </c>
      <c r="O1418" s="13">
        <v>11853</v>
      </c>
      <c r="P1418" s="25">
        <v>8557.1</v>
      </c>
      <c r="Q1418" s="26">
        <v>120653</v>
      </c>
      <c r="R1418" s="26">
        <v>6</v>
      </c>
      <c r="S1418" s="27" t="s">
        <v>25</v>
      </c>
      <c r="T1418" s="28" t="s">
        <v>25</v>
      </c>
      <c r="U1418" s="28" t="s">
        <v>25</v>
      </c>
      <c r="V1418" s="12">
        <v>177896</v>
      </c>
      <c r="W1418" s="11">
        <v>1808947</v>
      </c>
      <c r="X1418" s="11">
        <v>100998</v>
      </c>
    </row>
    <row r="1419" spans="1:24" x14ac:dyDescent="0.35">
      <c r="A1419" s="8">
        <v>2020</v>
      </c>
      <c r="B1419" s="9">
        <v>19784</v>
      </c>
      <c r="C1419" s="10" t="s">
        <v>1455</v>
      </c>
      <c r="D1419" s="8" t="s">
        <v>709</v>
      </c>
      <c r="E1419" s="10" t="s">
        <v>710</v>
      </c>
      <c r="F1419" s="8" t="s">
        <v>711</v>
      </c>
      <c r="G1419" s="10" t="s">
        <v>74</v>
      </c>
      <c r="H1419" s="10" t="s">
        <v>773</v>
      </c>
      <c r="I1419" s="10" t="s">
        <v>75</v>
      </c>
      <c r="J1419" s="12">
        <v>12131</v>
      </c>
      <c r="K1419" s="11">
        <v>148128</v>
      </c>
      <c r="L1419" s="11">
        <v>11310</v>
      </c>
      <c r="M1419" s="14">
        <v>6050</v>
      </c>
      <c r="N1419" s="13">
        <v>73154</v>
      </c>
      <c r="O1419" s="13">
        <v>1314</v>
      </c>
      <c r="P1419" s="25" t="s">
        <v>25</v>
      </c>
      <c r="Q1419" s="26" t="s">
        <v>25</v>
      </c>
      <c r="R1419" s="26" t="s">
        <v>25</v>
      </c>
      <c r="S1419" s="27" t="s">
        <v>25</v>
      </c>
      <c r="T1419" s="28" t="s">
        <v>25</v>
      </c>
      <c r="U1419" s="28" t="s">
        <v>25</v>
      </c>
      <c r="V1419" s="12">
        <v>18181</v>
      </c>
      <c r="W1419" s="11">
        <v>221282</v>
      </c>
      <c r="X1419" s="11">
        <v>12624</v>
      </c>
    </row>
    <row r="1420" spans="1:24" x14ac:dyDescent="0.35">
      <c r="A1420" s="8">
        <v>2020</v>
      </c>
      <c r="B1420" s="9">
        <v>19785</v>
      </c>
      <c r="C1420" s="10" t="s">
        <v>1456</v>
      </c>
      <c r="D1420" s="8" t="s">
        <v>709</v>
      </c>
      <c r="E1420" s="10" t="s">
        <v>710</v>
      </c>
      <c r="F1420" s="8" t="s">
        <v>711</v>
      </c>
      <c r="G1420" s="10" t="s">
        <v>174</v>
      </c>
      <c r="H1420" s="10" t="s">
        <v>714</v>
      </c>
      <c r="I1420" s="10" t="s">
        <v>85</v>
      </c>
      <c r="J1420" s="12">
        <v>57528.4</v>
      </c>
      <c r="K1420" s="11">
        <v>543829</v>
      </c>
      <c r="L1420" s="11">
        <v>33175</v>
      </c>
      <c r="M1420" s="14">
        <v>5392.3</v>
      </c>
      <c r="N1420" s="13">
        <v>45100</v>
      </c>
      <c r="O1420" s="13">
        <v>3681</v>
      </c>
      <c r="P1420" s="25">
        <v>6951.9</v>
      </c>
      <c r="Q1420" s="26">
        <v>73596</v>
      </c>
      <c r="R1420" s="26">
        <v>678</v>
      </c>
      <c r="S1420" s="27" t="s">
        <v>25</v>
      </c>
      <c r="T1420" s="28" t="s">
        <v>25</v>
      </c>
      <c r="U1420" s="28" t="s">
        <v>25</v>
      </c>
      <c r="V1420" s="12">
        <v>69872.600000000006</v>
      </c>
      <c r="W1420" s="11">
        <v>662525</v>
      </c>
      <c r="X1420" s="11">
        <v>37534</v>
      </c>
    </row>
    <row r="1421" spans="1:24" x14ac:dyDescent="0.35">
      <c r="A1421" s="8">
        <v>2020</v>
      </c>
      <c r="B1421" s="9">
        <v>19790</v>
      </c>
      <c r="C1421" s="10" t="s">
        <v>592</v>
      </c>
      <c r="D1421" s="8" t="s">
        <v>709</v>
      </c>
      <c r="E1421" s="10" t="s">
        <v>710</v>
      </c>
      <c r="F1421" s="8" t="s">
        <v>711</v>
      </c>
      <c r="G1421" s="10" t="s">
        <v>355</v>
      </c>
      <c r="H1421" s="10" t="s">
        <v>714</v>
      </c>
      <c r="I1421" s="10" t="s">
        <v>36</v>
      </c>
      <c r="J1421" s="12">
        <v>22720.2</v>
      </c>
      <c r="K1421" s="11">
        <v>217771</v>
      </c>
      <c r="L1421" s="11">
        <v>14070</v>
      </c>
      <c r="M1421" s="14">
        <v>14210.9</v>
      </c>
      <c r="N1421" s="13">
        <v>139390</v>
      </c>
      <c r="O1421" s="13">
        <v>2294</v>
      </c>
      <c r="P1421" s="25">
        <v>14248.8</v>
      </c>
      <c r="Q1421" s="26">
        <v>215166</v>
      </c>
      <c r="R1421" s="26">
        <v>68</v>
      </c>
      <c r="S1421" s="27">
        <v>0</v>
      </c>
      <c r="T1421" s="28">
        <v>0</v>
      </c>
      <c r="U1421" s="28">
        <v>0</v>
      </c>
      <c r="V1421" s="12">
        <v>51179.9</v>
      </c>
      <c r="W1421" s="11">
        <v>572327</v>
      </c>
      <c r="X1421" s="11">
        <v>16432</v>
      </c>
    </row>
    <row r="1422" spans="1:24" x14ac:dyDescent="0.35">
      <c r="A1422" s="8">
        <v>2020</v>
      </c>
      <c r="B1422" s="9">
        <v>19791</v>
      </c>
      <c r="C1422" s="10" t="s">
        <v>1457</v>
      </c>
      <c r="D1422" s="8" t="s">
        <v>709</v>
      </c>
      <c r="E1422" s="10" t="s">
        <v>710</v>
      </c>
      <c r="F1422" s="8" t="s">
        <v>711</v>
      </c>
      <c r="G1422" s="10" t="s">
        <v>105</v>
      </c>
      <c r="H1422" s="10" t="s">
        <v>714</v>
      </c>
      <c r="I1422" s="10" t="s">
        <v>95</v>
      </c>
      <c r="J1422" s="12">
        <v>45505.4</v>
      </c>
      <c r="K1422" s="11">
        <v>232524</v>
      </c>
      <c r="L1422" s="11">
        <v>35104</v>
      </c>
      <c r="M1422" s="14">
        <v>18808.8</v>
      </c>
      <c r="N1422" s="13">
        <v>119214</v>
      </c>
      <c r="O1422" s="13">
        <v>4754</v>
      </c>
      <c r="P1422" s="25">
        <v>11295</v>
      </c>
      <c r="Q1422" s="26">
        <v>100777</v>
      </c>
      <c r="R1422" s="26">
        <v>16</v>
      </c>
      <c r="S1422" s="27">
        <v>0</v>
      </c>
      <c r="T1422" s="28">
        <v>0</v>
      </c>
      <c r="U1422" s="28">
        <v>0</v>
      </c>
      <c r="V1422" s="12">
        <v>75609.2</v>
      </c>
      <c r="W1422" s="11">
        <v>452515</v>
      </c>
      <c r="X1422" s="11">
        <v>39874</v>
      </c>
    </row>
    <row r="1423" spans="1:24" x14ac:dyDescent="0.35">
      <c r="A1423" s="8">
        <v>2020</v>
      </c>
      <c r="B1423" s="9">
        <v>19798</v>
      </c>
      <c r="C1423" s="10" t="s">
        <v>593</v>
      </c>
      <c r="D1423" s="8" t="s">
        <v>709</v>
      </c>
      <c r="E1423" s="10" t="s">
        <v>710</v>
      </c>
      <c r="F1423" s="8" t="s">
        <v>711</v>
      </c>
      <c r="G1423" s="10" t="s">
        <v>32</v>
      </c>
      <c r="H1423" s="10" t="s">
        <v>712</v>
      </c>
      <c r="I1423" s="10" t="s">
        <v>33</v>
      </c>
      <c r="J1423" s="12">
        <v>37.4</v>
      </c>
      <c r="K1423" s="11">
        <v>352</v>
      </c>
      <c r="L1423" s="11">
        <v>74</v>
      </c>
      <c r="M1423" s="14">
        <v>70235</v>
      </c>
      <c r="N1423" s="13">
        <v>400187</v>
      </c>
      <c r="O1423" s="13">
        <v>1323</v>
      </c>
      <c r="P1423" s="25">
        <v>99529</v>
      </c>
      <c r="Q1423" s="26">
        <v>720301</v>
      </c>
      <c r="R1423" s="26">
        <v>502</v>
      </c>
      <c r="S1423" s="27" t="s">
        <v>25</v>
      </c>
      <c r="T1423" s="28" t="s">
        <v>25</v>
      </c>
      <c r="U1423" s="28" t="s">
        <v>25</v>
      </c>
      <c r="V1423" s="12">
        <v>169801.4</v>
      </c>
      <c r="W1423" s="11">
        <v>1120840</v>
      </c>
      <c r="X1423" s="11">
        <v>1899</v>
      </c>
    </row>
    <row r="1424" spans="1:24" x14ac:dyDescent="0.35">
      <c r="A1424" s="8">
        <v>2020</v>
      </c>
      <c r="B1424" s="9">
        <v>19806</v>
      </c>
      <c r="C1424" s="10" t="s">
        <v>594</v>
      </c>
      <c r="D1424" s="8" t="s">
        <v>709</v>
      </c>
      <c r="E1424" s="10" t="s">
        <v>710</v>
      </c>
      <c r="F1424" s="8" t="s">
        <v>711</v>
      </c>
      <c r="G1424" s="10" t="s">
        <v>59</v>
      </c>
      <c r="H1424" s="10" t="s">
        <v>714</v>
      </c>
      <c r="I1424" s="10" t="s">
        <v>60</v>
      </c>
      <c r="J1424" s="12">
        <v>32363.1</v>
      </c>
      <c r="K1424" s="11">
        <v>302781</v>
      </c>
      <c r="L1424" s="11">
        <v>20308</v>
      </c>
      <c r="M1424" s="14">
        <v>5123.2</v>
      </c>
      <c r="N1424" s="13">
        <v>47717</v>
      </c>
      <c r="O1424" s="13">
        <v>2913</v>
      </c>
      <c r="P1424" s="25">
        <v>16882.099999999999</v>
      </c>
      <c r="Q1424" s="26">
        <v>245518</v>
      </c>
      <c r="R1424" s="26">
        <v>355</v>
      </c>
      <c r="S1424" s="27">
        <v>0</v>
      </c>
      <c r="T1424" s="28">
        <v>0</v>
      </c>
      <c r="U1424" s="28">
        <v>0</v>
      </c>
      <c r="V1424" s="12">
        <v>54368.4</v>
      </c>
      <c r="W1424" s="11">
        <v>596016</v>
      </c>
      <c r="X1424" s="11">
        <v>23576</v>
      </c>
    </row>
    <row r="1425" spans="1:24" x14ac:dyDescent="0.35">
      <c r="A1425" s="8">
        <v>2020</v>
      </c>
      <c r="B1425" s="9">
        <v>19820</v>
      </c>
      <c r="C1425" s="10" t="s">
        <v>1458</v>
      </c>
      <c r="D1425" s="8" t="s">
        <v>709</v>
      </c>
      <c r="E1425" s="10" t="s">
        <v>710</v>
      </c>
      <c r="F1425" s="8" t="s">
        <v>711</v>
      </c>
      <c r="G1425" s="10" t="s">
        <v>301</v>
      </c>
      <c r="H1425" s="10" t="s">
        <v>714</v>
      </c>
      <c r="I1425" s="10" t="s">
        <v>54</v>
      </c>
      <c r="J1425" s="12">
        <v>17900</v>
      </c>
      <c r="K1425" s="11">
        <v>140308</v>
      </c>
      <c r="L1425" s="11">
        <v>13753</v>
      </c>
      <c r="M1425" s="14">
        <v>25871</v>
      </c>
      <c r="N1425" s="13">
        <v>246556</v>
      </c>
      <c r="O1425" s="13">
        <v>3783</v>
      </c>
      <c r="P1425" s="25">
        <v>22573</v>
      </c>
      <c r="Q1425" s="26">
        <v>321150</v>
      </c>
      <c r="R1425" s="26">
        <v>2318</v>
      </c>
      <c r="S1425" s="27">
        <v>0</v>
      </c>
      <c r="T1425" s="28">
        <v>0</v>
      </c>
      <c r="U1425" s="28">
        <v>0</v>
      </c>
      <c r="V1425" s="12">
        <v>66344</v>
      </c>
      <c r="W1425" s="11">
        <v>708014</v>
      </c>
      <c r="X1425" s="11">
        <v>19854</v>
      </c>
    </row>
    <row r="1426" spans="1:24" x14ac:dyDescent="0.35">
      <c r="A1426" s="8">
        <v>2020</v>
      </c>
      <c r="B1426" s="9">
        <v>19840</v>
      </c>
      <c r="C1426" s="10" t="s">
        <v>1459</v>
      </c>
      <c r="D1426" s="8" t="s">
        <v>709</v>
      </c>
      <c r="E1426" s="10" t="s">
        <v>710</v>
      </c>
      <c r="F1426" s="8" t="s">
        <v>711</v>
      </c>
      <c r="G1426" s="10" t="s">
        <v>32</v>
      </c>
      <c r="H1426" s="10" t="s">
        <v>714</v>
      </c>
      <c r="I1426" s="10" t="s">
        <v>394</v>
      </c>
      <c r="J1426" s="12">
        <v>15.7</v>
      </c>
      <c r="K1426" s="11">
        <v>106</v>
      </c>
      <c r="L1426" s="11">
        <v>12</v>
      </c>
      <c r="M1426" s="14">
        <v>1.4</v>
      </c>
      <c r="N1426" s="13">
        <v>4</v>
      </c>
      <c r="O1426" s="13">
        <v>2</v>
      </c>
      <c r="P1426" s="25">
        <v>977</v>
      </c>
      <c r="Q1426" s="26">
        <v>9909</v>
      </c>
      <c r="R1426" s="26">
        <v>30</v>
      </c>
      <c r="S1426" s="27">
        <v>0</v>
      </c>
      <c r="T1426" s="28">
        <v>0</v>
      </c>
      <c r="U1426" s="28">
        <v>0</v>
      </c>
      <c r="V1426" s="12">
        <v>994.1</v>
      </c>
      <c r="W1426" s="11">
        <v>10019</v>
      </c>
      <c r="X1426" s="11">
        <v>44</v>
      </c>
    </row>
    <row r="1427" spans="1:24" x14ac:dyDescent="0.35">
      <c r="A1427" s="8">
        <v>2020</v>
      </c>
      <c r="B1427" s="9">
        <v>19840</v>
      </c>
      <c r="C1427" s="10" t="s">
        <v>1459</v>
      </c>
      <c r="D1427" s="8" t="s">
        <v>709</v>
      </c>
      <c r="E1427" s="10" t="s">
        <v>710</v>
      </c>
      <c r="F1427" s="8" t="s">
        <v>711</v>
      </c>
      <c r="G1427" s="10" t="s">
        <v>91</v>
      </c>
      <c r="H1427" s="10" t="s">
        <v>714</v>
      </c>
      <c r="I1427" s="10" t="s">
        <v>394</v>
      </c>
      <c r="J1427" s="12">
        <v>41575.800000000003</v>
      </c>
      <c r="K1427" s="11">
        <v>305388</v>
      </c>
      <c r="L1427" s="11">
        <v>20699</v>
      </c>
      <c r="M1427" s="14">
        <v>22193.5</v>
      </c>
      <c r="N1427" s="13">
        <v>217950</v>
      </c>
      <c r="O1427" s="13">
        <v>2413</v>
      </c>
      <c r="P1427" s="25">
        <v>2445.6</v>
      </c>
      <c r="Q1427" s="26">
        <v>24606</v>
      </c>
      <c r="R1427" s="26">
        <v>190</v>
      </c>
      <c r="S1427" s="27">
        <v>0</v>
      </c>
      <c r="T1427" s="28">
        <v>0</v>
      </c>
      <c r="U1427" s="28">
        <v>0</v>
      </c>
      <c r="V1427" s="12">
        <v>66214.899999999994</v>
      </c>
      <c r="W1427" s="11">
        <v>547944</v>
      </c>
      <c r="X1427" s="11">
        <v>23302</v>
      </c>
    </row>
    <row r="1428" spans="1:24" x14ac:dyDescent="0.35">
      <c r="A1428" s="8">
        <v>2020</v>
      </c>
      <c r="B1428" s="9">
        <v>19856</v>
      </c>
      <c r="C1428" s="10" t="s">
        <v>1460</v>
      </c>
      <c r="D1428" s="8" t="s">
        <v>709</v>
      </c>
      <c r="E1428" s="10" t="s">
        <v>710</v>
      </c>
      <c r="F1428" s="8" t="s">
        <v>711</v>
      </c>
      <c r="G1428" s="10" t="s">
        <v>56</v>
      </c>
      <c r="H1428" s="10" t="s">
        <v>712</v>
      </c>
      <c r="I1428" s="10" t="s">
        <v>45</v>
      </c>
      <c r="J1428" s="12">
        <v>34625.800000000003</v>
      </c>
      <c r="K1428" s="11">
        <v>207324</v>
      </c>
      <c r="L1428" s="11">
        <v>22444</v>
      </c>
      <c r="M1428" s="14">
        <v>37649.699999999997</v>
      </c>
      <c r="N1428" s="13">
        <v>227590</v>
      </c>
      <c r="O1428" s="13">
        <v>3160</v>
      </c>
      <c r="P1428" s="25">
        <v>25383.599999999999</v>
      </c>
      <c r="Q1428" s="26">
        <v>208296</v>
      </c>
      <c r="R1428" s="26">
        <v>55</v>
      </c>
      <c r="S1428" s="27" t="s">
        <v>25</v>
      </c>
      <c r="T1428" s="28" t="s">
        <v>25</v>
      </c>
      <c r="U1428" s="28" t="s">
        <v>25</v>
      </c>
      <c r="V1428" s="12">
        <v>97659.1</v>
      </c>
      <c r="W1428" s="11">
        <v>643210</v>
      </c>
      <c r="X1428" s="11">
        <v>25659</v>
      </c>
    </row>
    <row r="1429" spans="1:24" x14ac:dyDescent="0.35">
      <c r="A1429" s="8">
        <v>2020</v>
      </c>
      <c r="B1429" s="9">
        <v>19869</v>
      </c>
      <c r="C1429" s="10" t="s">
        <v>1461</v>
      </c>
      <c r="D1429" s="8" t="s">
        <v>709</v>
      </c>
      <c r="E1429" s="10" t="s">
        <v>710</v>
      </c>
      <c r="F1429" s="8" t="s">
        <v>711</v>
      </c>
      <c r="G1429" s="10" t="s">
        <v>338</v>
      </c>
      <c r="H1429" s="10" t="s">
        <v>773</v>
      </c>
      <c r="I1429" s="10" t="s">
        <v>36</v>
      </c>
      <c r="J1429" s="12" t="s">
        <v>25</v>
      </c>
      <c r="K1429" s="11" t="s">
        <v>25</v>
      </c>
      <c r="L1429" s="11" t="s">
        <v>25</v>
      </c>
      <c r="M1429" s="14" t="s">
        <v>25</v>
      </c>
      <c r="N1429" s="13" t="s">
        <v>25</v>
      </c>
      <c r="O1429" s="13" t="s">
        <v>25</v>
      </c>
      <c r="P1429" s="25">
        <v>104679</v>
      </c>
      <c r="Q1429" s="26">
        <v>2189098</v>
      </c>
      <c r="R1429" s="26">
        <v>3</v>
      </c>
      <c r="S1429" s="27" t="s">
        <v>25</v>
      </c>
      <c r="T1429" s="28" t="s">
        <v>25</v>
      </c>
      <c r="U1429" s="28" t="s">
        <v>25</v>
      </c>
      <c r="V1429" s="12">
        <v>104679</v>
      </c>
      <c r="W1429" s="11">
        <v>2189098</v>
      </c>
      <c r="X1429" s="11">
        <v>3</v>
      </c>
    </row>
    <row r="1430" spans="1:24" x14ac:dyDescent="0.35">
      <c r="A1430" s="8">
        <v>2020</v>
      </c>
      <c r="B1430" s="9">
        <v>19876</v>
      </c>
      <c r="C1430" s="10" t="s">
        <v>595</v>
      </c>
      <c r="D1430" s="8" t="s">
        <v>709</v>
      </c>
      <c r="E1430" s="10" t="s">
        <v>710</v>
      </c>
      <c r="F1430" s="8" t="s">
        <v>711</v>
      </c>
      <c r="G1430" s="10" t="s">
        <v>87</v>
      </c>
      <c r="H1430" s="10" t="s">
        <v>722</v>
      </c>
      <c r="I1430" s="10" t="s">
        <v>45</v>
      </c>
      <c r="J1430" s="12">
        <v>189339.6</v>
      </c>
      <c r="K1430" s="11">
        <v>1633462</v>
      </c>
      <c r="L1430" s="11">
        <v>104505</v>
      </c>
      <c r="M1430" s="14">
        <v>86166</v>
      </c>
      <c r="N1430" s="13">
        <v>901687</v>
      </c>
      <c r="O1430" s="13">
        <v>18322</v>
      </c>
      <c r="P1430" s="25">
        <v>94893.2</v>
      </c>
      <c r="Q1430" s="26">
        <v>1633722</v>
      </c>
      <c r="R1430" s="26">
        <v>51</v>
      </c>
      <c r="S1430" s="27">
        <v>0</v>
      </c>
      <c r="T1430" s="28">
        <v>0</v>
      </c>
      <c r="U1430" s="28">
        <v>0</v>
      </c>
      <c r="V1430" s="12">
        <v>370398.8</v>
      </c>
      <c r="W1430" s="11">
        <v>4168871</v>
      </c>
      <c r="X1430" s="11">
        <v>122878</v>
      </c>
    </row>
    <row r="1431" spans="1:24" x14ac:dyDescent="0.35">
      <c r="A1431" s="8">
        <v>2020</v>
      </c>
      <c r="B1431" s="9">
        <v>19876</v>
      </c>
      <c r="C1431" s="10" t="s">
        <v>595</v>
      </c>
      <c r="D1431" s="8" t="s">
        <v>709</v>
      </c>
      <c r="E1431" s="10" t="s">
        <v>710</v>
      </c>
      <c r="F1431" s="8" t="s">
        <v>711</v>
      </c>
      <c r="G1431" s="10" t="s">
        <v>44</v>
      </c>
      <c r="H1431" s="10" t="s">
        <v>722</v>
      </c>
      <c r="I1431" s="10" t="s">
        <v>45</v>
      </c>
      <c r="J1431" s="12">
        <v>3619141.5</v>
      </c>
      <c r="K1431" s="11">
        <v>29714756</v>
      </c>
      <c r="L1431" s="11">
        <v>2277356</v>
      </c>
      <c r="M1431" s="14">
        <v>3146828.4</v>
      </c>
      <c r="N1431" s="13">
        <v>42538628</v>
      </c>
      <c r="O1431" s="13">
        <v>261660</v>
      </c>
      <c r="P1431" s="25">
        <v>314821.2</v>
      </c>
      <c r="Q1431" s="26">
        <v>5273671</v>
      </c>
      <c r="R1431" s="26">
        <v>557</v>
      </c>
      <c r="S1431" s="27">
        <v>14431.2</v>
      </c>
      <c r="T1431" s="28">
        <v>164460</v>
      </c>
      <c r="U1431" s="28">
        <v>1</v>
      </c>
      <c r="V1431" s="12">
        <v>7095222.2999999998</v>
      </c>
      <c r="W1431" s="11">
        <v>77691515</v>
      </c>
      <c r="X1431" s="11">
        <v>2539574</v>
      </c>
    </row>
    <row r="1432" spans="1:24" x14ac:dyDescent="0.35">
      <c r="A1432" s="8">
        <v>2020</v>
      </c>
      <c r="B1432" s="9">
        <v>19876</v>
      </c>
      <c r="C1432" s="10" t="s">
        <v>595</v>
      </c>
      <c r="D1432" s="8" t="s">
        <v>751</v>
      </c>
      <c r="E1432" s="10" t="s">
        <v>752</v>
      </c>
      <c r="F1432" s="8" t="s">
        <v>711</v>
      </c>
      <c r="G1432" s="10" t="s">
        <v>44</v>
      </c>
      <c r="H1432" s="10" t="s">
        <v>722</v>
      </c>
      <c r="I1432" s="10" t="s">
        <v>45</v>
      </c>
      <c r="J1432" s="12">
        <v>0</v>
      </c>
      <c r="K1432" s="11">
        <v>0</v>
      </c>
      <c r="L1432" s="11">
        <v>0</v>
      </c>
      <c r="M1432" s="14">
        <v>30590.400000000001</v>
      </c>
      <c r="N1432" s="13">
        <v>2960581</v>
      </c>
      <c r="O1432" s="13">
        <v>358</v>
      </c>
      <c r="P1432" s="25">
        <v>3826.3</v>
      </c>
      <c r="Q1432" s="26">
        <v>1093752</v>
      </c>
      <c r="R1432" s="26">
        <v>21</v>
      </c>
      <c r="S1432" s="27">
        <v>0</v>
      </c>
      <c r="T1432" s="28">
        <v>0</v>
      </c>
      <c r="U1432" s="28">
        <v>0</v>
      </c>
      <c r="V1432" s="12">
        <v>34416.699999999997</v>
      </c>
      <c r="W1432" s="11">
        <v>4054333</v>
      </c>
      <c r="X1432" s="11">
        <v>379</v>
      </c>
    </row>
    <row r="1433" spans="1:24" x14ac:dyDescent="0.35">
      <c r="A1433" s="8">
        <v>2020</v>
      </c>
      <c r="B1433" s="9">
        <v>19882</v>
      </c>
      <c r="C1433" s="10" t="s">
        <v>1462</v>
      </c>
      <c r="D1433" s="8" t="s">
        <v>709</v>
      </c>
      <c r="E1433" s="10" t="s">
        <v>710</v>
      </c>
      <c r="F1433" s="8" t="s">
        <v>711</v>
      </c>
      <c r="G1433" s="10" t="s">
        <v>44</v>
      </c>
      <c r="H1433" s="10" t="s">
        <v>15</v>
      </c>
      <c r="I1433" s="10" t="s">
        <v>45</v>
      </c>
      <c r="J1433" s="12">
        <v>6237.3</v>
      </c>
      <c r="K1433" s="11">
        <v>52487</v>
      </c>
      <c r="L1433" s="11">
        <v>5469</v>
      </c>
      <c r="M1433" s="14">
        <v>22705.4</v>
      </c>
      <c r="N1433" s="13">
        <v>243492</v>
      </c>
      <c r="O1433" s="13">
        <v>1152</v>
      </c>
      <c r="P1433" s="25">
        <v>819.6</v>
      </c>
      <c r="Q1433" s="26">
        <v>10120</v>
      </c>
      <c r="R1433" s="26">
        <v>5</v>
      </c>
      <c r="S1433" s="27">
        <v>0</v>
      </c>
      <c r="T1433" s="28">
        <v>0</v>
      </c>
      <c r="U1433" s="28">
        <v>0</v>
      </c>
      <c r="V1433" s="12">
        <v>29762.3</v>
      </c>
      <c r="W1433" s="11">
        <v>306099</v>
      </c>
      <c r="X1433" s="11">
        <v>6626</v>
      </c>
    </row>
    <row r="1434" spans="1:24" x14ac:dyDescent="0.35">
      <c r="A1434" s="8">
        <v>2020</v>
      </c>
      <c r="B1434" s="9">
        <v>19896</v>
      </c>
      <c r="C1434" s="10" t="s">
        <v>1463</v>
      </c>
      <c r="D1434" s="8" t="s">
        <v>709</v>
      </c>
      <c r="E1434" s="10" t="s">
        <v>710</v>
      </c>
      <c r="F1434" s="8" t="s">
        <v>711</v>
      </c>
      <c r="G1434" s="10" t="s">
        <v>98</v>
      </c>
      <c r="H1434" s="10" t="s">
        <v>712</v>
      </c>
      <c r="I1434" s="10" t="s">
        <v>54</v>
      </c>
      <c r="J1434" s="12">
        <v>1480</v>
      </c>
      <c r="K1434" s="11">
        <v>11629</v>
      </c>
      <c r="L1434" s="11">
        <v>987</v>
      </c>
      <c r="M1434" s="14">
        <v>177.6</v>
      </c>
      <c r="N1434" s="13">
        <v>1386</v>
      </c>
      <c r="O1434" s="13">
        <v>131</v>
      </c>
      <c r="P1434" s="25">
        <v>4011.8</v>
      </c>
      <c r="Q1434" s="26">
        <v>46753</v>
      </c>
      <c r="R1434" s="26">
        <v>38</v>
      </c>
      <c r="S1434" s="27">
        <v>0</v>
      </c>
      <c r="T1434" s="28">
        <v>0</v>
      </c>
      <c r="U1434" s="28">
        <v>0</v>
      </c>
      <c r="V1434" s="12">
        <v>5669.4</v>
      </c>
      <c r="W1434" s="11">
        <v>59768</v>
      </c>
      <c r="X1434" s="11">
        <v>1156</v>
      </c>
    </row>
    <row r="1435" spans="1:24" x14ac:dyDescent="0.35">
      <c r="A1435" s="8">
        <v>2020</v>
      </c>
      <c r="B1435" s="9">
        <v>19898</v>
      </c>
      <c r="C1435" s="10" t="s">
        <v>1464</v>
      </c>
      <c r="D1435" s="8" t="s">
        <v>709</v>
      </c>
      <c r="E1435" s="10" t="s">
        <v>710</v>
      </c>
      <c r="F1435" s="8" t="s">
        <v>711</v>
      </c>
      <c r="G1435" s="10" t="s">
        <v>567</v>
      </c>
      <c r="H1435" s="10" t="s">
        <v>714</v>
      </c>
      <c r="I1435" s="10" t="s">
        <v>566</v>
      </c>
      <c r="J1435" s="12">
        <v>148995</v>
      </c>
      <c r="K1435" s="11">
        <v>1391023</v>
      </c>
      <c r="L1435" s="11">
        <v>98919</v>
      </c>
      <c r="M1435" s="14">
        <v>66012</v>
      </c>
      <c r="N1435" s="13">
        <v>600558</v>
      </c>
      <c r="O1435" s="13">
        <v>20400</v>
      </c>
      <c r="P1435" s="25">
        <v>16297</v>
      </c>
      <c r="Q1435" s="26">
        <v>292391</v>
      </c>
      <c r="R1435" s="26">
        <v>13</v>
      </c>
      <c r="S1435" s="27">
        <v>0</v>
      </c>
      <c r="T1435" s="28">
        <v>0</v>
      </c>
      <c r="U1435" s="28">
        <v>0</v>
      </c>
      <c r="V1435" s="12">
        <v>231304</v>
      </c>
      <c r="W1435" s="11">
        <v>2283972</v>
      </c>
      <c r="X1435" s="11">
        <v>119332</v>
      </c>
    </row>
    <row r="1436" spans="1:24" x14ac:dyDescent="0.35">
      <c r="A1436" s="8">
        <v>2020</v>
      </c>
      <c r="B1436" s="9">
        <v>19951</v>
      </c>
      <c r="C1436" s="10" t="s">
        <v>1465</v>
      </c>
      <c r="D1436" s="8" t="s">
        <v>709</v>
      </c>
      <c r="E1436" s="10" t="s">
        <v>710</v>
      </c>
      <c r="F1436" s="8" t="s">
        <v>711</v>
      </c>
      <c r="G1436" s="10" t="s">
        <v>143</v>
      </c>
      <c r="H1436" s="10" t="s">
        <v>712</v>
      </c>
      <c r="I1436" s="10" t="s">
        <v>45</v>
      </c>
      <c r="J1436" s="12">
        <v>12131</v>
      </c>
      <c r="K1436" s="11">
        <v>118537</v>
      </c>
      <c r="L1436" s="11">
        <v>11842</v>
      </c>
      <c r="M1436" s="14">
        <v>7012</v>
      </c>
      <c r="N1436" s="13">
        <v>77672</v>
      </c>
      <c r="O1436" s="13">
        <v>1235</v>
      </c>
      <c r="P1436" s="25">
        <v>5960</v>
      </c>
      <c r="Q1436" s="26">
        <v>73291</v>
      </c>
      <c r="R1436" s="26">
        <v>137</v>
      </c>
      <c r="S1436" s="27">
        <v>0</v>
      </c>
      <c r="T1436" s="28">
        <v>0</v>
      </c>
      <c r="U1436" s="28">
        <v>0</v>
      </c>
      <c r="V1436" s="12">
        <v>25103</v>
      </c>
      <c r="W1436" s="11">
        <v>269500</v>
      </c>
      <c r="X1436" s="11">
        <v>13214</v>
      </c>
    </row>
    <row r="1437" spans="1:24" x14ac:dyDescent="0.35">
      <c r="A1437" s="8">
        <v>2020</v>
      </c>
      <c r="B1437" s="9">
        <v>19981</v>
      </c>
      <c r="C1437" s="10" t="s">
        <v>596</v>
      </c>
      <c r="D1437" s="8" t="s">
        <v>709</v>
      </c>
      <c r="E1437" s="10" t="s">
        <v>710</v>
      </c>
      <c r="F1437" s="8" t="s">
        <v>711</v>
      </c>
      <c r="G1437" s="10" t="s">
        <v>87</v>
      </c>
      <c r="H1437" s="10" t="s">
        <v>714</v>
      </c>
      <c r="I1437" s="10" t="s">
        <v>108</v>
      </c>
      <c r="J1437" s="12">
        <v>76460.3</v>
      </c>
      <c r="K1437" s="11">
        <v>624632</v>
      </c>
      <c r="L1437" s="11">
        <v>45478</v>
      </c>
      <c r="M1437" s="14">
        <v>12044.9</v>
      </c>
      <c r="N1437" s="13">
        <v>107119</v>
      </c>
      <c r="O1437" s="13">
        <v>2611</v>
      </c>
      <c r="P1437" s="25">
        <v>3476.1</v>
      </c>
      <c r="Q1437" s="26">
        <v>61766</v>
      </c>
      <c r="R1437" s="26">
        <v>4</v>
      </c>
      <c r="S1437" s="27" t="s">
        <v>25</v>
      </c>
      <c r="T1437" s="28" t="s">
        <v>25</v>
      </c>
      <c r="U1437" s="28" t="s">
        <v>25</v>
      </c>
      <c r="V1437" s="12">
        <v>91981.3</v>
      </c>
      <c r="W1437" s="11">
        <v>793517</v>
      </c>
      <c r="X1437" s="11">
        <v>48093</v>
      </c>
    </row>
    <row r="1438" spans="1:24" x14ac:dyDescent="0.35">
      <c r="A1438" s="8">
        <v>2020</v>
      </c>
      <c r="B1438" s="9">
        <v>20038</v>
      </c>
      <c r="C1438" s="10" t="s">
        <v>597</v>
      </c>
      <c r="D1438" s="8" t="s">
        <v>709</v>
      </c>
      <c r="E1438" s="10" t="s">
        <v>710</v>
      </c>
      <c r="F1438" s="8" t="s">
        <v>711</v>
      </c>
      <c r="G1438" s="10" t="s">
        <v>94</v>
      </c>
      <c r="H1438" s="10" t="s">
        <v>712</v>
      </c>
      <c r="I1438" s="10" t="s">
        <v>95</v>
      </c>
      <c r="J1438" s="12">
        <v>28254.400000000001</v>
      </c>
      <c r="K1438" s="11">
        <v>215843</v>
      </c>
      <c r="L1438" s="11">
        <v>21614</v>
      </c>
      <c r="M1438" s="14">
        <v>23943.7</v>
      </c>
      <c r="N1438" s="13">
        <v>216976</v>
      </c>
      <c r="O1438" s="13">
        <v>3689</v>
      </c>
      <c r="P1438" s="25">
        <v>10580.9</v>
      </c>
      <c r="Q1438" s="26">
        <v>128440</v>
      </c>
      <c r="R1438" s="26">
        <v>25</v>
      </c>
      <c r="S1438" s="27">
        <v>0</v>
      </c>
      <c r="T1438" s="28">
        <v>0</v>
      </c>
      <c r="U1438" s="28">
        <v>0</v>
      </c>
      <c r="V1438" s="12">
        <v>62779</v>
      </c>
      <c r="W1438" s="11">
        <v>561259</v>
      </c>
      <c r="X1438" s="11">
        <v>25328</v>
      </c>
    </row>
    <row r="1439" spans="1:24" x14ac:dyDescent="0.35">
      <c r="A1439" s="8">
        <v>2020</v>
      </c>
      <c r="B1439" s="9">
        <v>20065</v>
      </c>
      <c r="C1439" s="10" t="s">
        <v>1466</v>
      </c>
      <c r="D1439" s="8" t="s">
        <v>709</v>
      </c>
      <c r="E1439" s="10" t="s">
        <v>710</v>
      </c>
      <c r="F1439" s="8" t="s">
        <v>711</v>
      </c>
      <c r="G1439" s="10" t="s">
        <v>38</v>
      </c>
      <c r="H1439" s="10" t="s">
        <v>714</v>
      </c>
      <c r="I1439" s="10" t="s">
        <v>30</v>
      </c>
      <c r="J1439" s="12">
        <v>211515.2</v>
      </c>
      <c r="K1439" s="11">
        <v>1812514</v>
      </c>
      <c r="L1439" s="11">
        <v>122399</v>
      </c>
      <c r="M1439" s="14">
        <v>58608.6</v>
      </c>
      <c r="N1439" s="13">
        <v>501052</v>
      </c>
      <c r="O1439" s="13">
        <v>9877</v>
      </c>
      <c r="P1439" s="25">
        <v>18419.7</v>
      </c>
      <c r="Q1439" s="26">
        <v>258776</v>
      </c>
      <c r="R1439" s="26">
        <v>65</v>
      </c>
      <c r="S1439" s="27" t="s">
        <v>25</v>
      </c>
      <c r="T1439" s="28" t="s">
        <v>25</v>
      </c>
      <c r="U1439" s="28" t="s">
        <v>25</v>
      </c>
      <c r="V1439" s="12">
        <v>288543.5</v>
      </c>
      <c r="W1439" s="11">
        <v>2572342</v>
      </c>
      <c r="X1439" s="11">
        <v>132341</v>
      </c>
    </row>
    <row r="1440" spans="1:24" x14ac:dyDescent="0.35">
      <c r="A1440" s="8">
        <v>2020</v>
      </c>
      <c r="B1440" s="9">
        <v>20077</v>
      </c>
      <c r="C1440" s="10" t="s">
        <v>1467</v>
      </c>
      <c r="D1440" s="8" t="s">
        <v>709</v>
      </c>
      <c r="E1440" s="10" t="s">
        <v>710</v>
      </c>
      <c r="F1440" s="8" t="s">
        <v>711</v>
      </c>
      <c r="G1440" s="10" t="s">
        <v>143</v>
      </c>
      <c r="H1440" s="10" t="s">
        <v>712</v>
      </c>
      <c r="I1440" s="10" t="s">
        <v>45</v>
      </c>
      <c r="J1440" s="12">
        <v>6141</v>
      </c>
      <c r="K1440" s="11">
        <v>49198</v>
      </c>
      <c r="L1440" s="11">
        <v>5200</v>
      </c>
      <c r="M1440" s="14">
        <v>5316</v>
      </c>
      <c r="N1440" s="13">
        <v>42680</v>
      </c>
      <c r="O1440" s="13">
        <v>647</v>
      </c>
      <c r="P1440" s="25">
        <v>7148</v>
      </c>
      <c r="Q1440" s="26">
        <v>56953</v>
      </c>
      <c r="R1440" s="26">
        <v>14</v>
      </c>
      <c r="S1440" s="27" t="s">
        <v>25</v>
      </c>
      <c r="T1440" s="28" t="s">
        <v>25</v>
      </c>
      <c r="U1440" s="28" t="s">
        <v>25</v>
      </c>
      <c r="V1440" s="12">
        <v>18605</v>
      </c>
      <c r="W1440" s="11">
        <v>148831</v>
      </c>
      <c r="X1440" s="11">
        <v>5861</v>
      </c>
    </row>
    <row r="1441" spans="1:24" x14ac:dyDescent="0.35">
      <c r="A1441" s="8">
        <v>2020</v>
      </c>
      <c r="B1441" s="9">
        <v>20130</v>
      </c>
      <c r="C1441" s="10" t="s">
        <v>1468</v>
      </c>
      <c r="D1441" s="8" t="s">
        <v>709</v>
      </c>
      <c r="E1441" s="10" t="s">
        <v>710</v>
      </c>
      <c r="F1441" s="8" t="s">
        <v>711</v>
      </c>
      <c r="G1441" s="10" t="s">
        <v>79</v>
      </c>
      <c r="H1441" s="10" t="s">
        <v>714</v>
      </c>
      <c r="I1441" s="10" t="s">
        <v>566</v>
      </c>
      <c r="J1441" s="12">
        <v>89900</v>
      </c>
      <c r="K1441" s="11">
        <v>853638</v>
      </c>
      <c r="L1441" s="11">
        <v>56069</v>
      </c>
      <c r="M1441" s="14">
        <v>45625</v>
      </c>
      <c r="N1441" s="13">
        <v>393400</v>
      </c>
      <c r="O1441" s="13">
        <v>13036</v>
      </c>
      <c r="P1441" s="25">
        <v>46908</v>
      </c>
      <c r="Q1441" s="26">
        <v>796565</v>
      </c>
      <c r="R1441" s="26">
        <v>44</v>
      </c>
      <c r="S1441" s="27">
        <v>0</v>
      </c>
      <c r="T1441" s="28">
        <v>0</v>
      </c>
      <c r="U1441" s="28">
        <v>0</v>
      </c>
      <c r="V1441" s="12">
        <v>182433</v>
      </c>
      <c r="W1441" s="11">
        <v>2043603</v>
      </c>
      <c r="X1441" s="11">
        <v>69149</v>
      </c>
    </row>
    <row r="1442" spans="1:24" x14ac:dyDescent="0.35">
      <c r="A1442" s="8">
        <v>2020</v>
      </c>
      <c r="B1442" s="9">
        <v>20142</v>
      </c>
      <c r="C1442" s="10" t="s">
        <v>1469</v>
      </c>
      <c r="D1442" s="8" t="s">
        <v>709</v>
      </c>
      <c r="E1442" s="10" t="s">
        <v>710</v>
      </c>
      <c r="F1442" s="8" t="s">
        <v>711</v>
      </c>
      <c r="G1442" s="10" t="s">
        <v>87</v>
      </c>
      <c r="H1442" s="10" t="s">
        <v>712</v>
      </c>
      <c r="I1442" s="10" t="s">
        <v>108</v>
      </c>
      <c r="J1442" s="12">
        <v>17118.8</v>
      </c>
      <c r="K1442" s="11">
        <v>134816</v>
      </c>
      <c r="L1442" s="11">
        <v>11293</v>
      </c>
      <c r="M1442" s="14">
        <v>12419</v>
      </c>
      <c r="N1442" s="13">
        <v>98507</v>
      </c>
      <c r="O1442" s="13">
        <v>2574</v>
      </c>
      <c r="P1442" s="25">
        <v>2179.8000000000002</v>
      </c>
      <c r="Q1442" s="26">
        <v>20747</v>
      </c>
      <c r="R1442" s="26">
        <v>5</v>
      </c>
      <c r="S1442" s="27" t="s">
        <v>25</v>
      </c>
      <c r="T1442" s="28" t="s">
        <v>25</v>
      </c>
      <c r="U1442" s="28" t="s">
        <v>25</v>
      </c>
      <c r="V1442" s="12">
        <v>31717.599999999999</v>
      </c>
      <c r="W1442" s="11">
        <v>254070</v>
      </c>
      <c r="X1442" s="11">
        <v>13872</v>
      </c>
    </row>
    <row r="1443" spans="1:24" x14ac:dyDescent="0.35">
      <c r="A1443" s="8">
        <v>2020</v>
      </c>
      <c r="B1443" s="9">
        <v>20146</v>
      </c>
      <c r="C1443" s="10" t="s">
        <v>1470</v>
      </c>
      <c r="D1443" s="8" t="s">
        <v>709</v>
      </c>
      <c r="E1443" s="10" t="s">
        <v>710</v>
      </c>
      <c r="F1443" s="8" t="s">
        <v>711</v>
      </c>
      <c r="G1443" s="10" t="s">
        <v>38</v>
      </c>
      <c r="H1443" s="10" t="s">
        <v>714</v>
      </c>
      <c r="I1443" s="10" t="s">
        <v>30</v>
      </c>
      <c r="J1443" s="12">
        <v>22538.6</v>
      </c>
      <c r="K1443" s="11">
        <v>184787</v>
      </c>
      <c r="L1443" s="11">
        <v>14991</v>
      </c>
      <c r="M1443" s="14">
        <v>5355.9</v>
      </c>
      <c r="N1443" s="13">
        <v>50806</v>
      </c>
      <c r="O1443" s="13">
        <v>746</v>
      </c>
      <c r="P1443" s="25">
        <v>7753.5</v>
      </c>
      <c r="Q1443" s="26">
        <v>107605</v>
      </c>
      <c r="R1443" s="26">
        <v>7</v>
      </c>
      <c r="S1443" s="27" t="s">
        <v>25</v>
      </c>
      <c r="T1443" s="28" t="s">
        <v>25</v>
      </c>
      <c r="U1443" s="28" t="s">
        <v>25</v>
      </c>
      <c r="V1443" s="12">
        <v>35648</v>
      </c>
      <c r="W1443" s="11">
        <v>343198</v>
      </c>
      <c r="X1443" s="11">
        <v>15744</v>
      </c>
    </row>
    <row r="1444" spans="1:24" x14ac:dyDescent="0.35">
      <c r="A1444" s="8">
        <v>2020</v>
      </c>
      <c r="B1444" s="9">
        <v>20151</v>
      </c>
      <c r="C1444" s="10" t="s">
        <v>598</v>
      </c>
      <c r="D1444" s="8" t="s">
        <v>709</v>
      </c>
      <c r="E1444" s="10" t="s">
        <v>710</v>
      </c>
      <c r="F1444" s="8" t="s">
        <v>711</v>
      </c>
      <c r="G1444" s="10" t="s">
        <v>105</v>
      </c>
      <c r="H1444" s="10" t="s">
        <v>714</v>
      </c>
      <c r="I1444" s="10" t="s">
        <v>95</v>
      </c>
      <c r="J1444" s="12">
        <v>15193</v>
      </c>
      <c r="K1444" s="11">
        <v>65084</v>
      </c>
      <c r="L1444" s="11">
        <v>11039</v>
      </c>
      <c r="M1444" s="14">
        <v>1153</v>
      </c>
      <c r="N1444" s="13">
        <v>4949</v>
      </c>
      <c r="O1444" s="13">
        <v>659</v>
      </c>
      <c r="P1444" s="25">
        <v>509</v>
      </c>
      <c r="Q1444" s="26">
        <v>3132</v>
      </c>
      <c r="R1444" s="26">
        <v>13</v>
      </c>
      <c r="S1444" s="27" t="s">
        <v>25</v>
      </c>
      <c r="T1444" s="28" t="s">
        <v>25</v>
      </c>
      <c r="U1444" s="28" t="s">
        <v>25</v>
      </c>
      <c r="V1444" s="12">
        <v>16855</v>
      </c>
      <c r="W1444" s="11">
        <v>73165</v>
      </c>
      <c r="X1444" s="11">
        <v>11711</v>
      </c>
    </row>
    <row r="1445" spans="1:24" x14ac:dyDescent="0.35">
      <c r="A1445" s="8">
        <v>2020</v>
      </c>
      <c r="B1445" s="9">
        <v>20169</v>
      </c>
      <c r="C1445" s="10" t="s">
        <v>599</v>
      </c>
      <c r="D1445" s="8" t="s">
        <v>709</v>
      </c>
      <c r="E1445" s="10" t="s">
        <v>710</v>
      </c>
      <c r="F1445" s="8" t="s">
        <v>711</v>
      </c>
      <c r="G1445" s="10" t="s">
        <v>265</v>
      </c>
      <c r="H1445" s="10" t="s">
        <v>722</v>
      </c>
      <c r="I1445" s="10" t="s">
        <v>315</v>
      </c>
      <c r="J1445" s="12">
        <v>124020</v>
      </c>
      <c r="K1445" s="11">
        <v>1257963</v>
      </c>
      <c r="L1445" s="11">
        <v>118386</v>
      </c>
      <c r="M1445" s="14">
        <v>90256</v>
      </c>
      <c r="N1445" s="13">
        <v>982968</v>
      </c>
      <c r="O1445" s="13">
        <v>18211</v>
      </c>
      <c r="P1445" s="25">
        <v>53579</v>
      </c>
      <c r="Q1445" s="26">
        <v>1171472</v>
      </c>
      <c r="R1445" s="26">
        <v>413</v>
      </c>
      <c r="S1445" s="27">
        <v>0</v>
      </c>
      <c r="T1445" s="28">
        <v>0</v>
      </c>
      <c r="U1445" s="28">
        <v>0</v>
      </c>
      <c r="V1445" s="12">
        <v>267855</v>
      </c>
      <c r="W1445" s="11">
        <v>3412403</v>
      </c>
      <c r="X1445" s="11">
        <v>137010</v>
      </c>
    </row>
    <row r="1446" spans="1:24" x14ac:dyDescent="0.35">
      <c r="A1446" s="8">
        <v>2020</v>
      </c>
      <c r="B1446" s="9">
        <v>20169</v>
      </c>
      <c r="C1446" s="10" t="s">
        <v>599</v>
      </c>
      <c r="D1446" s="8" t="s">
        <v>709</v>
      </c>
      <c r="E1446" s="10" t="s">
        <v>710</v>
      </c>
      <c r="F1446" s="8" t="s">
        <v>711</v>
      </c>
      <c r="G1446" s="10" t="s">
        <v>219</v>
      </c>
      <c r="H1446" s="10" t="s">
        <v>722</v>
      </c>
      <c r="I1446" s="10" t="s">
        <v>315</v>
      </c>
      <c r="J1446" s="12">
        <v>17.7</v>
      </c>
      <c r="K1446" s="11">
        <v>208</v>
      </c>
      <c r="L1446" s="11">
        <v>10</v>
      </c>
      <c r="M1446" s="14">
        <v>70.400000000000006</v>
      </c>
      <c r="N1446" s="13">
        <v>815</v>
      </c>
      <c r="O1446" s="13">
        <v>21</v>
      </c>
      <c r="P1446" s="25">
        <v>0</v>
      </c>
      <c r="Q1446" s="26">
        <v>0</v>
      </c>
      <c r="R1446" s="26">
        <v>0</v>
      </c>
      <c r="S1446" s="27">
        <v>0</v>
      </c>
      <c r="T1446" s="28">
        <v>0</v>
      </c>
      <c r="U1446" s="28">
        <v>0</v>
      </c>
      <c r="V1446" s="12">
        <v>88.1</v>
      </c>
      <c r="W1446" s="11">
        <v>1023</v>
      </c>
      <c r="X1446" s="11">
        <v>31</v>
      </c>
    </row>
    <row r="1447" spans="1:24" x14ac:dyDescent="0.35">
      <c r="A1447" s="8">
        <v>2020</v>
      </c>
      <c r="B1447" s="9">
        <v>20169</v>
      </c>
      <c r="C1447" s="10" t="s">
        <v>599</v>
      </c>
      <c r="D1447" s="8" t="s">
        <v>709</v>
      </c>
      <c r="E1447" s="10" t="s">
        <v>710</v>
      </c>
      <c r="F1447" s="8" t="s">
        <v>711</v>
      </c>
      <c r="G1447" s="10" t="s">
        <v>74</v>
      </c>
      <c r="H1447" s="10" t="s">
        <v>722</v>
      </c>
      <c r="I1447" s="10" t="s">
        <v>315</v>
      </c>
      <c r="J1447" s="12">
        <v>252082</v>
      </c>
      <c r="K1447" s="11">
        <v>2548798</v>
      </c>
      <c r="L1447" s="11">
        <v>232273</v>
      </c>
      <c r="M1447" s="14">
        <v>224036.3</v>
      </c>
      <c r="N1447" s="13">
        <v>2042026</v>
      </c>
      <c r="O1447" s="13">
        <v>26057</v>
      </c>
      <c r="P1447" s="25">
        <v>59984.5</v>
      </c>
      <c r="Q1447" s="26">
        <v>870793</v>
      </c>
      <c r="R1447" s="26">
        <v>865</v>
      </c>
      <c r="S1447" s="27">
        <v>0</v>
      </c>
      <c r="T1447" s="28">
        <v>0</v>
      </c>
      <c r="U1447" s="28">
        <v>0</v>
      </c>
      <c r="V1447" s="12">
        <v>536102.80000000005</v>
      </c>
      <c r="W1447" s="11">
        <v>5461617</v>
      </c>
      <c r="X1447" s="11">
        <v>259195</v>
      </c>
    </row>
    <row r="1448" spans="1:24" x14ac:dyDescent="0.35">
      <c r="A1448" s="8">
        <v>2020</v>
      </c>
      <c r="B1448" s="9">
        <v>20176</v>
      </c>
      <c r="C1448" s="10" t="s">
        <v>1471</v>
      </c>
      <c r="D1448" s="8" t="s">
        <v>709</v>
      </c>
      <c r="E1448" s="10" t="s">
        <v>710</v>
      </c>
      <c r="F1448" s="8" t="s">
        <v>711</v>
      </c>
      <c r="G1448" s="10" t="s">
        <v>152</v>
      </c>
      <c r="H1448" s="10" t="s">
        <v>712</v>
      </c>
      <c r="I1448" s="10" t="s">
        <v>566</v>
      </c>
      <c r="J1448" s="12">
        <v>2094</v>
      </c>
      <c r="K1448" s="11">
        <v>19866</v>
      </c>
      <c r="L1448" s="11">
        <v>1544</v>
      </c>
      <c r="M1448" s="14">
        <v>1495</v>
      </c>
      <c r="N1448" s="13">
        <v>13537</v>
      </c>
      <c r="O1448" s="13">
        <v>499</v>
      </c>
      <c r="P1448" s="25">
        <v>1460</v>
      </c>
      <c r="Q1448" s="26">
        <v>27535</v>
      </c>
      <c r="R1448" s="26">
        <v>1</v>
      </c>
      <c r="S1448" s="27">
        <v>0</v>
      </c>
      <c r="T1448" s="28">
        <v>0</v>
      </c>
      <c r="U1448" s="28">
        <v>0</v>
      </c>
      <c r="V1448" s="12">
        <v>5049</v>
      </c>
      <c r="W1448" s="11">
        <v>60938</v>
      </c>
      <c r="X1448" s="11">
        <v>2044</v>
      </c>
    </row>
    <row r="1449" spans="1:24" x14ac:dyDescent="0.35">
      <c r="A1449" s="8">
        <v>2020</v>
      </c>
      <c r="B1449" s="9">
        <v>20182</v>
      </c>
      <c r="C1449" s="10" t="s">
        <v>1472</v>
      </c>
      <c r="D1449" s="8" t="s">
        <v>709</v>
      </c>
      <c r="E1449" s="10" t="s">
        <v>710</v>
      </c>
      <c r="F1449" s="8" t="s">
        <v>711</v>
      </c>
      <c r="G1449" s="10" t="s">
        <v>66</v>
      </c>
      <c r="H1449" s="10" t="s">
        <v>712</v>
      </c>
      <c r="I1449" s="10" t="s">
        <v>36</v>
      </c>
      <c r="J1449" s="12">
        <v>1452.3</v>
      </c>
      <c r="K1449" s="11">
        <v>12983</v>
      </c>
      <c r="L1449" s="11">
        <v>1590</v>
      </c>
      <c r="M1449" s="14">
        <v>2243.5</v>
      </c>
      <c r="N1449" s="13">
        <v>21485</v>
      </c>
      <c r="O1449" s="13">
        <v>287</v>
      </c>
      <c r="P1449" s="25">
        <v>0</v>
      </c>
      <c r="Q1449" s="26">
        <v>0</v>
      </c>
      <c r="R1449" s="26">
        <v>0</v>
      </c>
      <c r="S1449" s="27">
        <v>0</v>
      </c>
      <c r="T1449" s="28">
        <v>0</v>
      </c>
      <c r="U1449" s="28">
        <v>0</v>
      </c>
      <c r="V1449" s="12">
        <v>3695.8</v>
      </c>
      <c r="W1449" s="11">
        <v>34468</v>
      </c>
      <c r="X1449" s="11">
        <v>1877</v>
      </c>
    </row>
    <row r="1450" spans="1:24" x14ac:dyDescent="0.35">
      <c r="A1450" s="8">
        <v>2020</v>
      </c>
      <c r="B1450" s="9">
        <v>20187</v>
      </c>
      <c r="C1450" s="10" t="s">
        <v>600</v>
      </c>
      <c r="D1450" s="8" t="s">
        <v>709</v>
      </c>
      <c r="E1450" s="10" t="s">
        <v>710</v>
      </c>
      <c r="F1450" s="8" t="s">
        <v>711</v>
      </c>
      <c r="G1450" s="10" t="s">
        <v>98</v>
      </c>
      <c r="H1450" s="10" t="s">
        <v>712</v>
      </c>
      <c r="I1450" s="10" t="s">
        <v>54</v>
      </c>
      <c r="J1450" s="12">
        <v>10870</v>
      </c>
      <c r="K1450" s="11">
        <v>121265</v>
      </c>
      <c r="L1450" s="11">
        <v>10718</v>
      </c>
      <c r="M1450" s="14">
        <v>10221</v>
      </c>
      <c r="N1450" s="13">
        <v>124165</v>
      </c>
      <c r="O1450" s="13">
        <v>2450</v>
      </c>
      <c r="P1450" s="25">
        <v>8914</v>
      </c>
      <c r="Q1450" s="26">
        <v>127836</v>
      </c>
      <c r="R1450" s="26">
        <v>103</v>
      </c>
      <c r="S1450" s="27">
        <v>0</v>
      </c>
      <c r="T1450" s="28">
        <v>0</v>
      </c>
      <c r="U1450" s="28">
        <v>0</v>
      </c>
      <c r="V1450" s="12">
        <v>30005</v>
      </c>
      <c r="W1450" s="11">
        <v>373266</v>
      </c>
      <c r="X1450" s="11">
        <v>13271</v>
      </c>
    </row>
    <row r="1451" spans="1:24" x14ac:dyDescent="0.35">
      <c r="A1451" s="8">
        <v>2020</v>
      </c>
      <c r="B1451" s="9">
        <v>20211</v>
      </c>
      <c r="C1451" s="10" t="s">
        <v>1473</v>
      </c>
      <c r="D1451" s="8" t="s">
        <v>709</v>
      </c>
      <c r="E1451" s="10" t="s">
        <v>710</v>
      </c>
      <c r="F1451" s="8" t="s">
        <v>711</v>
      </c>
      <c r="G1451" s="10" t="s">
        <v>66</v>
      </c>
      <c r="H1451" s="10" t="s">
        <v>712</v>
      </c>
      <c r="I1451" s="10" t="s">
        <v>36</v>
      </c>
      <c r="J1451" s="12">
        <v>6157</v>
      </c>
      <c r="K1451" s="11">
        <v>54793</v>
      </c>
      <c r="L1451" s="11">
        <v>5839</v>
      </c>
      <c r="M1451" s="14">
        <v>5383.5</v>
      </c>
      <c r="N1451" s="13">
        <v>50744</v>
      </c>
      <c r="O1451" s="13">
        <v>797</v>
      </c>
      <c r="P1451" s="25">
        <v>1247.4000000000001</v>
      </c>
      <c r="Q1451" s="26">
        <v>16116</v>
      </c>
      <c r="R1451" s="26">
        <v>2</v>
      </c>
      <c r="S1451" s="27">
        <v>0</v>
      </c>
      <c r="T1451" s="28">
        <v>0</v>
      </c>
      <c r="U1451" s="28">
        <v>0</v>
      </c>
      <c r="V1451" s="12">
        <v>12787.9</v>
      </c>
      <c r="W1451" s="11">
        <v>121653</v>
      </c>
      <c r="X1451" s="11">
        <v>6638</v>
      </c>
    </row>
    <row r="1452" spans="1:24" x14ac:dyDescent="0.35">
      <c r="A1452" s="8">
        <v>2020</v>
      </c>
      <c r="B1452" s="9">
        <v>20213</v>
      </c>
      <c r="C1452" s="10" t="s">
        <v>1474</v>
      </c>
      <c r="D1452" s="8" t="s">
        <v>709</v>
      </c>
      <c r="E1452" s="10" t="s">
        <v>710</v>
      </c>
      <c r="F1452" s="8" t="s">
        <v>711</v>
      </c>
      <c r="G1452" s="10" t="s">
        <v>66</v>
      </c>
      <c r="H1452" s="10" t="s">
        <v>712</v>
      </c>
      <c r="I1452" s="10" t="s">
        <v>36</v>
      </c>
      <c r="J1452" s="12">
        <v>3607.8</v>
      </c>
      <c r="K1452" s="11">
        <v>32262</v>
      </c>
      <c r="L1452" s="11">
        <v>3844</v>
      </c>
      <c r="M1452" s="14">
        <v>3407.7</v>
      </c>
      <c r="N1452" s="13">
        <v>33701</v>
      </c>
      <c r="O1452" s="13">
        <v>578</v>
      </c>
      <c r="P1452" s="25">
        <v>2438.3000000000002</v>
      </c>
      <c r="Q1452" s="26">
        <v>35158</v>
      </c>
      <c r="R1452" s="26">
        <v>2</v>
      </c>
      <c r="S1452" s="27">
        <v>0</v>
      </c>
      <c r="T1452" s="28">
        <v>0</v>
      </c>
      <c r="U1452" s="28">
        <v>0</v>
      </c>
      <c r="V1452" s="12">
        <v>9453.7999999999993</v>
      </c>
      <c r="W1452" s="11">
        <v>101121</v>
      </c>
      <c r="X1452" s="11">
        <v>4424</v>
      </c>
    </row>
    <row r="1453" spans="1:24" x14ac:dyDescent="0.35">
      <c r="A1453" s="8">
        <v>2020</v>
      </c>
      <c r="B1453" s="9">
        <v>20216</v>
      </c>
      <c r="C1453" s="10" t="s">
        <v>1475</v>
      </c>
      <c r="D1453" s="8" t="s">
        <v>709</v>
      </c>
      <c r="E1453" s="10" t="s">
        <v>710</v>
      </c>
      <c r="F1453" s="8" t="s">
        <v>711</v>
      </c>
      <c r="G1453" s="10" t="s">
        <v>257</v>
      </c>
      <c r="H1453" s="10" t="s">
        <v>714</v>
      </c>
      <c r="I1453" s="10" t="s">
        <v>36</v>
      </c>
      <c r="J1453" s="12">
        <v>22287</v>
      </c>
      <c r="K1453" s="11">
        <v>165955</v>
      </c>
      <c r="L1453" s="11">
        <v>11800</v>
      </c>
      <c r="M1453" s="14">
        <v>3573</v>
      </c>
      <c r="N1453" s="13">
        <v>31228</v>
      </c>
      <c r="O1453" s="13">
        <v>196</v>
      </c>
      <c r="P1453" s="25">
        <v>2802</v>
      </c>
      <c r="Q1453" s="26">
        <v>31459</v>
      </c>
      <c r="R1453" s="26">
        <v>6</v>
      </c>
      <c r="S1453" s="27">
        <v>0</v>
      </c>
      <c r="T1453" s="28">
        <v>0</v>
      </c>
      <c r="U1453" s="28">
        <v>0</v>
      </c>
      <c r="V1453" s="12">
        <v>28662</v>
      </c>
      <c r="W1453" s="11">
        <v>228642</v>
      </c>
      <c r="X1453" s="11">
        <v>12002</v>
      </c>
    </row>
    <row r="1454" spans="1:24" x14ac:dyDescent="0.35">
      <c r="A1454" s="8">
        <v>2020</v>
      </c>
      <c r="B1454" s="9">
        <v>20222</v>
      </c>
      <c r="C1454" s="10" t="s">
        <v>1476</v>
      </c>
      <c r="D1454" s="8" t="s">
        <v>709</v>
      </c>
      <c r="E1454" s="10" t="s">
        <v>710</v>
      </c>
      <c r="F1454" s="8" t="s">
        <v>711</v>
      </c>
      <c r="G1454" s="10" t="s">
        <v>163</v>
      </c>
      <c r="H1454" s="10" t="s">
        <v>714</v>
      </c>
      <c r="I1454" s="10" t="s">
        <v>36</v>
      </c>
      <c r="J1454" s="12">
        <v>22544.799999999999</v>
      </c>
      <c r="K1454" s="11">
        <v>149375</v>
      </c>
      <c r="L1454" s="11">
        <v>11931</v>
      </c>
      <c r="M1454" s="14">
        <v>7787.6</v>
      </c>
      <c r="N1454" s="13">
        <v>66948</v>
      </c>
      <c r="O1454" s="13">
        <v>1530</v>
      </c>
      <c r="P1454" s="25">
        <v>8994.6</v>
      </c>
      <c r="Q1454" s="26">
        <v>117412</v>
      </c>
      <c r="R1454" s="26">
        <v>166</v>
      </c>
      <c r="S1454" s="27">
        <v>0</v>
      </c>
      <c r="T1454" s="28">
        <v>0</v>
      </c>
      <c r="U1454" s="28">
        <v>0</v>
      </c>
      <c r="V1454" s="12">
        <v>39327</v>
      </c>
      <c r="W1454" s="11">
        <v>333735</v>
      </c>
      <c r="X1454" s="11">
        <v>13627</v>
      </c>
    </row>
    <row r="1455" spans="1:24" x14ac:dyDescent="0.35">
      <c r="A1455" s="8">
        <v>2020</v>
      </c>
      <c r="B1455" s="9">
        <v>20228</v>
      </c>
      <c r="C1455" s="10" t="s">
        <v>1477</v>
      </c>
      <c r="D1455" s="8" t="s">
        <v>709</v>
      </c>
      <c r="E1455" s="10" t="s">
        <v>710</v>
      </c>
      <c r="F1455" s="8" t="s">
        <v>711</v>
      </c>
      <c r="G1455" s="10" t="s">
        <v>567</v>
      </c>
      <c r="H1455" s="10" t="s">
        <v>712</v>
      </c>
      <c r="I1455" s="10" t="s">
        <v>566</v>
      </c>
      <c r="J1455" s="12">
        <v>23313</v>
      </c>
      <c r="K1455" s="11">
        <v>234831</v>
      </c>
      <c r="L1455" s="11">
        <v>15630</v>
      </c>
      <c r="M1455" s="14">
        <v>16960</v>
      </c>
      <c r="N1455" s="13">
        <v>162496</v>
      </c>
      <c r="O1455" s="13">
        <v>4939</v>
      </c>
      <c r="P1455" s="25">
        <v>3047</v>
      </c>
      <c r="Q1455" s="26">
        <v>38546</v>
      </c>
      <c r="R1455" s="26">
        <v>7</v>
      </c>
      <c r="S1455" s="27">
        <v>0</v>
      </c>
      <c r="T1455" s="28">
        <v>0</v>
      </c>
      <c r="U1455" s="28">
        <v>0</v>
      </c>
      <c r="V1455" s="12">
        <v>43320</v>
      </c>
      <c r="W1455" s="11">
        <v>435873</v>
      </c>
      <c r="X1455" s="11">
        <v>20576</v>
      </c>
    </row>
    <row r="1456" spans="1:24" x14ac:dyDescent="0.35">
      <c r="A1456" s="8">
        <v>2020</v>
      </c>
      <c r="B1456" s="9">
        <v>20230</v>
      </c>
      <c r="C1456" s="10" t="s">
        <v>1478</v>
      </c>
      <c r="D1456" s="8" t="s">
        <v>709</v>
      </c>
      <c r="E1456" s="10" t="s">
        <v>710</v>
      </c>
      <c r="F1456" s="8" t="s">
        <v>711</v>
      </c>
      <c r="G1456" s="10" t="s">
        <v>59</v>
      </c>
      <c r="H1456" s="10" t="s">
        <v>712</v>
      </c>
      <c r="I1456" s="10" t="s">
        <v>60</v>
      </c>
      <c r="J1456" s="12">
        <v>18314</v>
      </c>
      <c r="K1456" s="11">
        <v>195825</v>
      </c>
      <c r="L1456" s="11">
        <v>12895</v>
      </c>
      <c r="M1456" s="14">
        <v>15108</v>
      </c>
      <c r="N1456" s="13">
        <v>173883</v>
      </c>
      <c r="O1456" s="13">
        <v>2351</v>
      </c>
      <c r="P1456" s="25">
        <v>2331</v>
      </c>
      <c r="Q1456" s="26">
        <v>46099</v>
      </c>
      <c r="R1456" s="26">
        <v>6</v>
      </c>
      <c r="S1456" s="27" t="s">
        <v>25</v>
      </c>
      <c r="T1456" s="28" t="s">
        <v>25</v>
      </c>
      <c r="U1456" s="28" t="s">
        <v>25</v>
      </c>
      <c r="V1456" s="12">
        <v>35753</v>
      </c>
      <c r="W1456" s="11">
        <v>415807</v>
      </c>
      <c r="X1456" s="11">
        <v>15252</v>
      </c>
    </row>
    <row r="1457" spans="1:24" x14ac:dyDescent="0.35">
      <c r="A1457" s="8">
        <v>2020</v>
      </c>
      <c r="B1457" s="9">
        <v>20310</v>
      </c>
      <c r="C1457" s="10" t="s">
        <v>1479</v>
      </c>
      <c r="D1457" s="8" t="s">
        <v>709</v>
      </c>
      <c r="E1457" s="10" t="s">
        <v>710</v>
      </c>
      <c r="F1457" s="8" t="s">
        <v>711</v>
      </c>
      <c r="G1457" s="10" t="s">
        <v>139</v>
      </c>
      <c r="H1457" s="10" t="s">
        <v>712</v>
      </c>
      <c r="I1457" s="10" t="s">
        <v>95</v>
      </c>
      <c r="J1457" s="12">
        <v>16011</v>
      </c>
      <c r="K1457" s="11">
        <v>107773</v>
      </c>
      <c r="L1457" s="11">
        <v>8939</v>
      </c>
      <c r="M1457" s="14">
        <v>11350</v>
      </c>
      <c r="N1457" s="13">
        <v>88829</v>
      </c>
      <c r="O1457" s="13">
        <v>1197</v>
      </c>
      <c r="P1457" s="25">
        <v>5446</v>
      </c>
      <c r="Q1457" s="26">
        <v>40759</v>
      </c>
      <c r="R1457" s="26">
        <v>5</v>
      </c>
      <c r="S1457" s="27" t="s">
        <v>25</v>
      </c>
      <c r="T1457" s="28" t="s">
        <v>25</v>
      </c>
      <c r="U1457" s="28" t="s">
        <v>25</v>
      </c>
      <c r="V1457" s="12">
        <v>32807</v>
      </c>
      <c r="W1457" s="11">
        <v>237361</v>
      </c>
      <c r="X1457" s="11">
        <v>10141</v>
      </c>
    </row>
    <row r="1458" spans="1:24" x14ac:dyDescent="0.35">
      <c r="A1458" s="8">
        <v>2020</v>
      </c>
      <c r="B1458" s="9">
        <v>20310</v>
      </c>
      <c r="C1458" s="10" t="s">
        <v>1479</v>
      </c>
      <c r="D1458" s="8" t="s">
        <v>751</v>
      </c>
      <c r="E1458" s="10" t="s">
        <v>752</v>
      </c>
      <c r="F1458" s="8" t="s">
        <v>711</v>
      </c>
      <c r="G1458" s="10" t="s">
        <v>139</v>
      </c>
      <c r="H1458" s="10" t="s">
        <v>712</v>
      </c>
      <c r="I1458" s="10" t="s">
        <v>95</v>
      </c>
      <c r="J1458" s="12" t="s">
        <v>25</v>
      </c>
      <c r="K1458" s="11" t="s">
        <v>25</v>
      </c>
      <c r="L1458" s="11" t="s">
        <v>25</v>
      </c>
      <c r="M1458" s="14">
        <v>14.8</v>
      </c>
      <c r="N1458" s="13">
        <v>498</v>
      </c>
      <c r="O1458" s="13">
        <v>1</v>
      </c>
      <c r="P1458" s="25" t="s">
        <v>25</v>
      </c>
      <c r="Q1458" s="26" t="s">
        <v>25</v>
      </c>
      <c r="R1458" s="26" t="s">
        <v>25</v>
      </c>
      <c r="S1458" s="27" t="s">
        <v>25</v>
      </c>
      <c r="T1458" s="28" t="s">
        <v>25</v>
      </c>
      <c r="U1458" s="28" t="s">
        <v>25</v>
      </c>
      <c r="V1458" s="12">
        <v>14.8</v>
      </c>
      <c r="W1458" s="11">
        <v>498</v>
      </c>
      <c r="X1458" s="11">
        <v>1</v>
      </c>
    </row>
    <row r="1459" spans="1:24" x14ac:dyDescent="0.35">
      <c r="A1459" s="8">
        <v>2020</v>
      </c>
      <c r="B1459" s="9">
        <v>20318</v>
      </c>
      <c r="C1459" s="10" t="s">
        <v>1480</v>
      </c>
      <c r="D1459" s="8" t="s">
        <v>709</v>
      </c>
      <c r="E1459" s="10" t="s">
        <v>710</v>
      </c>
      <c r="F1459" s="8" t="s">
        <v>711</v>
      </c>
      <c r="G1459" s="10" t="s">
        <v>53</v>
      </c>
      <c r="H1459" s="10" t="s">
        <v>714</v>
      </c>
      <c r="I1459" s="10" t="s">
        <v>85</v>
      </c>
      <c r="J1459" s="12">
        <v>25101</v>
      </c>
      <c r="K1459" s="11">
        <v>286986</v>
      </c>
      <c r="L1459" s="11">
        <v>17744</v>
      </c>
      <c r="M1459" s="14">
        <v>6399</v>
      </c>
      <c r="N1459" s="13">
        <v>85542</v>
      </c>
      <c r="O1459" s="13">
        <v>871</v>
      </c>
      <c r="P1459" s="25" t="s">
        <v>25</v>
      </c>
      <c r="Q1459" s="26" t="s">
        <v>25</v>
      </c>
      <c r="R1459" s="26" t="s">
        <v>25</v>
      </c>
      <c r="S1459" s="27" t="s">
        <v>25</v>
      </c>
      <c r="T1459" s="28" t="s">
        <v>25</v>
      </c>
      <c r="U1459" s="28" t="s">
        <v>25</v>
      </c>
      <c r="V1459" s="12">
        <v>31500</v>
      </c>
      <c r="W1459" s="11">
        <v>372528</v>
      </c>
      <c r="X1459" s="11">
        <v>18615</v>
      </c>
    </row>
    <row r="1460" spans="1:24" x14ac:dyDescent="0.35">
      <c r="A1460" s="8">
        <v>2020</v>
      </c>
      <c r="B1460" s="9">
        <v>20332</v>
      </c>
      <c r="C1460" s="10" t="s">
        <v>1481</v>
      </c>
      <c r="D1460" s="8" t="s">
        <v>709</v>
      </c>
      <c r="E1460" s="10" t="s">
        <v>710</v>
      </c>
      <c r="F1460" s="8" t="s">
        <v>711</v>
      </c>
      <c r="G1460" s="10" t="s">
        <v>91</v>
      </c>
      <c r="H1460" s="10" t="s">
        <v>714</v>
      </c>
      <c r="I1460" s="10" t="s">
        <v>394</v>
      </c>
      <c r="J1460" s="12">
        <v>5705.4</v>
      </c>
      <c r="K1460" s="11">
        <v>56329</v>
      </c>
      <c r="L1460" s="11">
        <v>4491</v>
      </c>
      <c r="M1460" s="14">
        <v>4538.3</v>
      </c>
      <c r="N1460" s="13">
        <v>48711</v>
      </c>
      <c r="O1460" s="13">
        <v>962</v>
      </c>
      <c r="P1460" s="25">
        <v>31233.599999999999</v>
      </c>
      <c r="Q1460" s="26">
        <v>640257</v>
      </c>
      <c r="R1460" s="26">
        <v>156</v>
      </c>
      <c r="S1460" s="27">
        <v>0</v>
      </c>
      <c r="T1460" s="28">
        <v>0</v>
      </c>
      <c r="U1460" s="28">
        <v>0</v>
      </c>
      <c r="V1460" s="12">
        <v>41477.300000000003</v>
      </c>
      <c r="W1460" s="11">
        <v>745297</v>
      </c>
      <c r="X1460" s="11">
        <v>5609</v>
      </c>
    </row>
    <row r="1461" spans="1:24" x14ac:dyDescent="0.35">
      <c r="A1461" s="8">
        <v>2020</v>
      </c>
      <c r="B1461" s="9">
        <v>20332</v>
      </c>
      <c r="C1461" s="10" t="s">
        <v>1481</v>
      </c>
      <c r="D1461" s="8" t="s">
        <v>709</v>
      </c>
      <c r="E1461" s="10" t="s">
        <v>710</v>
      </c>
      <c r="F1461" s="8" t="s">
        <v>711</v>
      </c>
      <c r="G1461" s="10" t="s">
        <v>325</v>
      </c>
      <c r="H1461" s="10" t="s">
        <v>714</v>
      </c>
      <c r="I1461" s="10" t="s">
        <v>394</v>
      </c>
      <c r="J1461" s="12">
        <v>580.5</v>
      </c>
      <c r="K1461" s="11">
        <v>5471</v>
      </c>
      <c r="L1461" s="11">
        <v>506</v>
      </c>
      <c r="M1461" s="14">
        <v>1132.7</v>
      </c>
      <c r="N1461" s="13">
        <v>11958</v>
      </c>
      <c r="O1461" s="13">
        <v>209</v>
      </c>
      <c r="P1461" s="25">
        <v>1030.5</v>
      </c>
      <c r="Q1461" s="26">
        <v>16370</v>
      </c>
      <c r="R1461" s="26">
        <v>4</v>
      </c>
      <c r="S1461" s="27">
        <v>0</v>
      </c>
      <c r="T1461" s="28">
        <v>0</v>
      </c>
      <c r="U1461" s="28">
        <v>0</v>
      </c>
      <c r="V1461" s="12">
        <v>2743.7</v>
      </c>
      <c r="W1461" s="11">
        <v>33799</v>
      </c>
      <c r="X1461" s="11">
        <v>719</v>
      </c>
    </row>
    <row r="1462" spans="1:24" x14ac:dyDescent="0.35">
      <c r="A1462" s="8">
        <v>2020</v>
      </c>
      <c r="B1462" s="9">
        <v>20334</v>
      </c>
      <c r="C1462" s="10" t="s">
        <v>1482</v>
      </c>
      <c r="D1462" s="8" t="s">
        <v>709</v>
      </c>
      <c r="E1462" s="10" t="s">
        <v>710</v>
      </c>
      <c r="F1462" s="8" t="s">
        <v>711</v>
      </c>
      <c r="G1462" s="10" t="s">
        <v>197</v>
      </c>
      <c r="H1462" s="10" t="s">
        <v>722</v>
      </c>
      <c r="I1462" s="10" t="s">
        <v>45</v>
      </c>
      <c r="J1462" s="12">
        <v>6184</v>
      </c>
      <c r="K1462" s="11">
        <v>44454</v>
      </c>
      <c r="L1462" s="11">
        <v>5120</v>
      </c>
      <c r="M1462" s="14">
        <v>3008</v>
      </c>
      <c r="N1462" s="13">
        <v>23036</v>
      </c>
      <c r="O1462" s="13">
        <v>1172</v>
      </c>
      <c r="P1462" s="25">
        <v>563</v>
      </c>
      <c r="Q1462" s="26">
        <v>7365</v>
      </c>
      <c r="R1462" s="26">
        <v>2</v>
      </c>
      <c r="S1462" s="27">
        <v>0</v>
      </c>
      <c r="T1462" s="28">
        <v>0</v>
      </c>
      <c r="U1462" s="28">
        <v>0</v>
      </c>
      <c r="V1462" s="12">
        <v>9755</v>
      </c>
      <c r="W1462" s="11">
        <v>74855</v>
      </c>
      <c r="X1462" s="11">
        <v>6294</v>
      </c>
    </row>
    <row r="1463" spans="1:24" x14ac:dyDescent="0.35">
      <c r="A1463" s="8">
        <v>2020</v>
      </c>
      <c r="B1463" s="9">
        <v>20334</v>
      </c>
      <c r="C1463" s="10" t="s">
        <v>1482</v>
      </c>
      <c r="D1463" s="8" t="s">
        <v>751</v>
      </c>
      <c r="E1463" s="10" t="s">
        <v>752</v>
      </c>
      <c r="F1463" s="8" t="s">
        <v>711</v>
      </c>
      <c r="G1463" s="10" t="s">
        <v>197</v>
      </c>
      <c r="H1463" s="10" t="s">
        <v>722</v>
      </c>
      <c r="I1463" s="10" t="s">
        <v>45</v>
      </c>
      <c r="J1463" s="12">
        <v>0</v>
      </c>
      <c r="K1463" s="11">
        <v>0</v>
      </c>
      <c r="L1463" s="11">
        <v>0</v>
      </c>
      <c r="M1463" s="14">
        <v>368</v>
      </c>
      <c r="N1463" s="13">
        <v>7447</v>
      </c>
      <c r="O1463" s="13">
        <v>58</v>
      </c>
      <c r="P1463" s="25">
        <v>638</v>
      </c>
      <c r="Q1463" s="26">
        <v>19969</v>
      </c>
      <c r="R1463" s="26">
        <v>10</v>
      </c>
      <c r="S1463" s="27">
        <v>0</v>
      </c>
      <c r="T1463" s="28">
        <v>0</v>
      </c>
      <c r="U1463" s="28">
        <v>0</v>
      </c>
      <c r="V1463" s="12">
        <v>1006</v>
      </c>
      <c r="W1463" s="11">
        <v>27416</v>
      </c>
      <c r="X1463" s="11">
        <v>68</v>
      </c>
    </row>
    <row r="1464" spans="1:24" x14ac:dyDescent="0.35">
      <c r="A1464" s="8">
        <v>2020</v>
      </c>
      <c r="B1464" s="9">
        <v>20363</v>
      </c>
      <c r="C1464" s="10" t="s">
        <v>1483</v>
      </c>
      <c r="D1464" s="8" t="s">
        <v>709</v>
      </c>
      <c r="E1464" s="10" t="s">
        <v>710</v>
      </c>
      <c r="F1464" s="8" t="s">
        <v>711</v>
      </c>
      <c r="G1464" s="10" t="s">
        <v>53</v>
      </c>
      <c r="H1464" s="10" t="s">
        <v>714</v>
      </c>
      <c r="I1464" s="10" t="s">
        <v>85</v>
      </c>
      <c r="J1464" s="12">
        <v>27166</v>
      </c>
      <c r="K1464" s="11">
        <v>250805</v>
      </c>
      <c r="L1464" s="11">
        <v>14260</v>
      </c>
      <c r="M1464" s="14">
        <v>1389</v>
      </c>
      <c r="N1464" s="13">
        <v>16533</v>
      </c>
      <c r="O1464" s="13">
        <v>159</v>
      </c>
      <c r="P1464" s="25" t="s">
        <v>25</v>
      </c>
      <c r="Q1464" s="26" t="s">
        <v>25</v>
      </c>
      <c r="R1464" s="26" t="s">
        <v>25</v>
      </c>
      <c r="S1464" s="27" t="s">
        <v>25</v>
      </c>
      <c r="T1464" s="28" t="s">
        <v>25</v>
      </c>
      <c r="U1464" s="28" t="s">
        <v>25</v>
      </c>
      <c r="V1464" s="12">
        <v>28555</v>
      </c>
      <c r="W1464" s="11">
        <v>267338</v>
      </c>
      <c r="X1464" s="11">
        <v>14419</v>
      </c>
    </row>
    <row r="1465" spans="1:24" x14ac:dyDescent="0.35">
      <c r="A1465" s="8">
        <v>2020</v>
      </c>
      <c r="B1465" s="9">
        <v>20371</v>
      </c>
      <c r="C1465" s="10" t="s">
        <v>1484</v>
      </c>
      <c r="D1465" s="8" t="s">
        <v>709</v>
      </c>
      <c r="E1465" s="10" t="s">
        <v>710</v>
      </c>
      <c r="F1465" s="8" t="s">
        <v>711</v>
      </c>
      <c r="G1465" s="10" t="s">
        <v>118</v>
      </c>
      <c r="H1465" s="10" t="s">
        <v>714</v>
      </c>
      <c r="I1465" s="10" t="s">
        <v>28</v>
      </c>
      <c r="J1465" s="12">
        <v>43025</v>
      </c>
      <c r="K1465" s="11">
        <v>317862</v>
      </c>
      <c r="L1465" s="11">
        <v>25040</v>
      </c>
      <c r="M1465" s="14">
        <v>8501</v>
      </c>
      <c r="N1465" s="13">
        <v>67909</v>
      </c>
      <c r="O1465" s="13">
        <v>3317</v>
      </c>
      <c r="P1465" s="25">
        <v>6198</v>
      </c>
      <c r="Q1465" s="26">
        <v>112843</v>
      </c>
      <c r="R1465" s="26">
        <v>1</v>
      </c>
      <c r="S1465" s="27" t="s">
        <v>25</v>
      </c>
      <c r="T1465" s="28" t="s">
        <v>25</v>
      </c>
      <c r="U1465" s="28" t="s">
        <v>25</v>
      </c>
      <c r="V1465" s="12">
        <v>57724</v>
      </c>
      <c r="W1465" s="11">
        <v>498614</v>
      </c>
      <c r="X1465" s="11">
        <v>28358</v>
      </c>
    </row>
    <row r="1466" spans="1:24" x14ac:dyDescent="0.35">
      <c r="A1466" s="8">
        <v>2020</v>
      </c>
      <c r="B1466" s="9">
        <v>20377</v>
      </c>
      <c r="C1466" s="10" t="s">
        <v>1485</v>
      </c>
      <c r="D1466" s="8" t="s">
        <v>709</v>
      </c>
      <c r="E1466" s="10" t="s">
        <v>710</v>
      </c>
      <c r="F1466" s="8" t="s">
        <v>711</v>
      </c>
      <c r="G1466" s="10" t="s">
        <v>79</v>
      </c>
      <c r="H1466" s="10" t="s">
        <v>714</v>
      </c>
      <c r="I1466" s="10" t="s">
        <v>566</v>
      </c>
      <c r="J1466" s="12">
        <v>50712</v>
      </c>
      <c r="K1466" s="11">
        <v>426229</v>
      </c>
      <c r="L1466" s="11">
        <v>30805</v>
      </c>
      <c r="M1466" s="14">
        <v>22873</v>
      </c>
      <c r="N1466" s="13">
        <v>165588</v>
      </c>
      <c r="O1466" s="13">
        <v>8282</v>
      </c>
      <c r="P1466" s="25">
        <v>3841</v>
      </c>
      <c r="Q1466" s="26">
        <v>70156</v>
      </c>
      <c r="R1466" s="26">
        <v>3</v>
      </c>
      <c r="S1466" s="27">
        <v>0</v>
      </c>
      <c r="T1466" s="28">
        <v>0</v>
      </c>
      <c r="U1466" s="28">
        <v>0</v>
      </c>
      <c r="V1466" s="12">
        <v>77426</v>
      </c>
      <c r="W1466" s="11">
        <v>661973</v>
      </c>
      <c r="X1466" s="11">
        <v>39090</v>
      </c>
    </row>
    <row r="1467" spans="1:24" x14ac:dyDescent="0.35">
      <c r="A1467" s="8">
        <v>2020</v>
      </c>
      <c r="B1467" s="9">
        <v>20382</v>
      </c>
      <c r="C1467" s="10" t="s">
        <v>1486</v>
      </c>
      <c r="D1467" s="8" t="s">
        <v>709</v>
      </c>
      <c r="E1467" s="10" t="s">
        <v>710</v>
      </c>
      <c r="F1467" s="8" t="s">
        <v>711</v>
      </c>
      <c r="G1467" s="10" t="s">
        <v>51</v>
      </c>
      <c r="H1467" s="10" t="s">
        <v>712</v>
      </c>
      <c r="I1467" s="10" t="s">
        <v>85</v>
      </c>
      <c r="J1467" s="12">
        <v>9300</v>
      </c>
      <c r="K1467" s="11">
        <v>136456</v>
      </c>
      <c r="L1467" s="11">
        <v>10196</v>
      </c>
      <c r="M1467" s="14">
        <v>7070</v>
      </c>
      <c r="N1467" s="13">
        <v>114843</v>
      </c>
      <c r="O1467" s="13">
        <v>1539</v>
      </c>
      <c r="P1467" s="25">
        <v>6359</v>
      </c>
      <c r="Q1467" s="26">
        <v>107518</v>
      </c>
      <c r="R1467" s="26">
        <v>48</v>
      </c>
      <c r="S1467" s="27" t="s">
        <v>25</v>
      </c>
      <c r="T1467" s="28" t="s">
        <v>25</v>
      </c>
      <c r="U1467" s="28" t="s">
        <v>25</v>
      </c>
      <c r="V1467" s="12">
        <v>22729</v>
      </c>
      <c r="W1467" s="11">
        <v>358817</v>
      </c>
      <c r="X1467" s="11">
        <v>11783</v>
      </c>
    </row>
    <row r="1468" spans="1:24" x14ac:dyDescent="0.35">
      <c r="A1468" s="8">
        <v>2020</v>
      </c>
      <c r="B1468" s="9">
        <v>20387</v>
      </c>
      <c r="C1468" s="10" t="s">
        <v>601</v>
      </c>
      <c r="D1468" s="8" t="s">
        <v>709</v>
      </c>
      <c r="E1468" s="10" t="s">
        <v>710</v>
      </c>
      <c r="F1468" s="8" t="s">
        <v>711</v>
      </c>
      <c r="G1468" s="10" t="s">
        <v>197</v>
      </c>
      <c r="H1468" s="10" t="s">
        <v>722</v>
      </c>
      <c r="I1468" s="10" t="s">
        <v>45</v>
      </c>
      <c r="J1468" s="12">
        <v>586776.19999999995</v>
      </c>
      <c r="K1468" s="11">
        <v>5533401</v>
      </c>
      <c r="L1468" s="11">
        <v>486031</v>
      </c>
      <c r="M1468" s="14">
        <v>96315.7</v>
      </c>
      <c r="N1468" s="13">
        <v>1031977</v>
      </c>
      <c r="O1468" s="13">
        <v>65089</v>
      </c>
      <c r="P1468" s="25">
        <v>24890.5</v>
      </c>
      <c r="Q1468" s="26">
        <v>479642</v>
      </c>
      <c r="R1468" s="26">
        <v>354</v>
      </c>
      <c r="S1468" s="27">
        <v>0</v>
      </c>
      <c r="T1468" s="28">
        <v>0</v>
      </c>
      <c r="U1468" s="28">
        <v>0</v>
      </c>
      <c r="V1468" s="12">
        <v>707982.4</v>
      </c>
      <c r="W1468" s="11">
        <v>7045020</v>
      </c>
      <c r="X1468" s="11">
        <v>551474</v>
      </c>
    </row>
    <row r="1469" spans="1:24" x14ac:dyDescent="0.35">
      <c r="A1469" s="8">
        <v>2020</v>
      </c>
      <c r="B1469" s="9">
        <v>20387</v>
      </c>
      <c r="C1469" s="10" t="s">
        <v>601</v>
      </c>
      <c r="D1469" s="8" t="s">
        <v>751</v>
      </c>
      <c r="E1469" s="10" t="s">
        <v>752</v>
      </c>
      <c r="F1469" s="8" t="s">
        <v>711</v>
      </c>
      <c r="G1469" s="10" t="s">
        <v>197</v>
      </c>
      <c r="H1469" s="10" t="s">
        <v>722</v>
      </c>
      <c r="I1469" s="10" t="s">
        <v>45</v>
      </c>
      <c r="J1469" s="12">
        <v>85062.3</v>
      </c>
      <c r="K1469" s="11">
        <v>1644479</v>
      </c>
      <c r="L1469" s="11">
        <v>140979</v>
      </c>
      <c r="M1469" s="14">
        <v>41530.400000000001</v>
      </c>
      <c r="N1469" s="13">
        <v>1562494</v>
      </c>
      <c r="O1469" s="13">
        <v>36035</v>
      </c>
      <c r="P1469" s="25">
        <v>76996.899999999994</v>
      </c>
      <c r="Q1469" s="26">
        <v>8614685</v>
      </c>
      <c r="R1469" s="26">
        <v>2038</v>
      </c>
      <c r="S1469" s="27">
        <v>181.5</v>
      </c>
      <c r="T1469" s="28">
        <v>12109</v>
      </c>
      <c r="U1469" s="28">
        <v>1</v>
      </c>
      <c r="V1469" s="12">
        <v>203771.1</v>
      </c>
      <c r="W1469" s="11">
        <v>11833767</v>
      </c>
      <c r="X1469" s="11">
        <v>179053</v>
      </c>
    </row>
    <row r="1470" spans="1:24" x14ac:dyDescent="0.35">
      <c r="A1470" s="8">
        <v>2020</v>
      </c>
      <c r="B1470" s="9">
        <v>20394</v>
      </c>
      <c r="C1470" s="10" t="s">
        <v>1487</v>
      </c>
      <c r="D1470" s="8" t="s">
        <v>709</v>
      </c>
      <c r="E1470" s="10" t="s">
        <v>710</v>
      </c>
      <c r="F1470" s="8" t="s">
        <v>711</v>
      </c>
      <c r="G1470" s="10" t="s">
        <v>152</v>
      </c>
      <c r="H1470" s="10" t="s">
        <v>712</v>
      </c>
      <c r="I1470" s="10" t="s">
        <v>566</v>
      </c>
      <c r="J1470" s="12">
        <v>3853</v>
      </c>
      <c r="K1470" s="11">
        <v>34343</v>
      </c>
      <c r="L1470" s="11">
        <v>3085</v>
      </c>
      <c r="M1470" s="14">
        <v>5552</v>
      </c>
      <c r="N1470" s="13">
        <v>46819</v>
      </c>
      <c r="O1470" s="13">
        <v>795</v>
      </c>
      <c r="P1470" s="25">
        <v>0</v>
      </c>
      <c r="Q1470" s="26">
        <v>0</v>
      </c>
      <c r="R1470" s="26">
        <v>0</v>
      </c>
      <c r="S1470" s="27">
        <v>0</v>
      </c>
      <c r="T1470" s="28">
        <v>0</v>
      </c>
      <c r="U1470" s="28">
        <v>0</v>
      </c>
      <c r="V1470" s="12">
        <v>9405</v>
      </c>
      <c r="W1470" s="11">
        <v>81162</v>
      </c>
      <c r="X1470" s="11">
        <v>3880</v>
      </c>
    </row>
    <row r="1471" spans="1:24" x14ac:dyDescent="0.35">
      <c r="A1471" s="8">
        <v>2020</v>
      </c>
      <c r="B1471" s="9">
        <v>20401</v>
      </c>
      <c r="C1471" s="10" t="s">
        <v>602</v>
      </c>
      <c r="D1471" s="8" t="s">
        <v>709</v>
      </c>
      <c r="E1471" s="10" t="s">
        <v>710</v>
      </c>
      <c r="F1471" s="8" t="s">
        <v>711</v>
      </c>
      <c r="G1471" s="10" t="s">
        <v>98</v>
      </c>
      <c r="H1471" s="10" t="s">
        <v>714</v>
      </c>
      <c r="I1471" s="10" t="s">
        <v>54</v>
      </c>
      <c r="J1471" s="12">
        <v>23874</v>
      </c>
      <c r="K1471" s="11">
        <v>177811</v>
      </c>
      <c r="L1471" s="11">
        <v>16148</v>
      </c>
      <c r="M1471" s="14">
        <v>11758</v>
      </c>
      <c r="N1471" s="13">
        <v>91588</v>
      </c>
      <c r="O1471" s="13">
        <v>1992</v>
      </c>
      <c r="P1471" s="25">
        <v>2772</v>
      </c>
      <c r="Q1471" s="26">
        <v>27240</v>
      </c>
      <c r="R1471" s="26">
        <v>19</v>
      </c>
      <c r="S1471" s="27">
        <v>0</v>
      </c>
      <c r="T1471" s="28">
        <v>0</v>
      </c>
      <c r="U1471" s="28">
        <v>0</v>
      </c>
      <c r="V1471" s="12">
        <v>38404</v>
      </c>
      <c r="W1471" s="11">
        <v>296639</v>
      </c>
      <c r="X1471" s="11">
        <v>18159</v>
      </c>
    </row>
    <row r="1472" spans="1:24" x14ac:dyDescent="0.35">
      <c r="A1472" s="8">
        <v>2020</v>
      </c>
      <c r="B1472" s="9">
        <v>20413</v>
      </c>
      <c r="C1472" s="10" t="s">
        <v>1488</v>
      </c>
      <c r="D1472" s="8" t="s">
        <v>709</v>
      </c>
      <c r="E1472" s="10" t="s">
        <v>710</v>
      </c>
      <c r="F1472" s="8" t="s">
        <v>711</v>
      </c>
      <c r="G1472" s="10" t="s">
        <v>355</v>
      </c>
      <c r="H1472" s="10" t="s">
        <v>714</v>
      </c>
      <c r="I1472" s="10" t="s">
        <v>54</v>
      </c>
      <c r="J1472" s="12">
        <v>13168.3</v>
      </c>
      <c r="K1472" s="11">
        <v>198693</v>
      </c>
      <c r="L1472" s="11">
        <v>12624</v>
      </c>
      <c r="M1472" s="14">
        <v>6733.2</v>
      </c>
      <c r="N1472" s="13">
        <v>66139</v>
      </c>
      <c r="O1472" s="13">
        <v>3442</v>
      </c>
      <c r="P1472" s="25">
        <v>273440.90000000002</v>
      </c>
      <c r="Q1472" s="26">
        <v>3118770</v>
      </c>
      <c r="R1472" s="26">
        <v>4884</v>
      </c>
      <c r="S1472" s="27">
        <v>0</v>
      </c>
      <c r="T1472" s="28">
        <v>0</v>
      </c>
      <c r="U1472" s="28">
        <v>0</v>
      </c>
      <c r="V1472" s="12">
        <v>293342.40000000002</v>
      </c>
      <c r="W1472" s="11">
        <v>3383602</v>
      </c>
      <c r="X1472" s="11">
        <v>20950</v>
      </c>
    </row>
    <row r="1473" spans="1:24" x14ac:dyDescent="0.35">
      <c r="A1473" s="8">
        <v>2020</v>
      </c>
      <c r="B1473" s="9">
        <v>20434</v>
      </c>
      <c r="C1473" s="10" t="s">
        <v>1489</v>
      </c>
      <c r="D1473" s="8" t="s">
        <v>709</v>
      </c>
      <c r="E1473" s="10" t="s">
        <v>710</v>
      </c>
      <c r="F1473" s="8" t="s">
        <v>711</v>
      </c>
      <c r="G1473" s="10" t="s">
        <v>66</v>
      </c>
      <c r="H1473" s="10" t="s">
        <v>712</v>
      </c>
      <c r="I1473" s="10" t="s">
        <v>36</v>
      </c>
      <c r="J1473" s="12">
        <v>972</v>
      </c>
      <c r="K1473" s="11">
        <v>8708</v>
      </c>
      <c r="L1473" s="11">
        <v>1015</v>
      </c>
      <c r="M1473" s="14">
        <v>1472</v>
      </c>
      <c r="N1473" s="13">
        <v>13912</v>
      </c>
      <c r="O1473" s="13">
        <v>216</v>
      </c>
      <c r="P1473" s="25">
        <v>0</v>
      </c>
      <c r="Q1473" s="26">
        <v>0</v>
      </c>
      <c r="R1473" s="26">
        <v>0</v>
      </c>
      <c r="S1473" s="27">
        <v>0</v>
      </c>
      <c r="T1473" s="28">
        <v>0</v>
      </c>
      <c r="U1473" s="28">
        <v>0</v>
      </c>
      <c r="V1473" s="12">
        <v>2444</v>
      </c>
      <c r="W1473" s="11">
        <v>22620</v>
      </c>
      <c r="X1473" s="11">
        <v>1231</v>
      </c>
    </row>
    <row r="1474" spans="1:24" x14ac:dyDescent="0.35">
      <c r="A1474" s="8">
        <v>2020</v>
      </c>
      <c r="B1474" s="9">
        <v>20472</v>
      </c>
      <c r="C1474" s="10" t="s">
        <v>1490</v>
      </c>
      <c r="D1474" s="8" t="s">
        <v>709</v>
      </c>
      <c r="E1474" s="10" t="s">
        <v>710</v>
      </c>
      <c r="F1474" s="8" t="s">
        <v>711</v>
      </c>
      <c r="G1474" s="10" t="s">
        <v>59</v>
      </c>
      <c r="H1474" s="10" t="s">
        <v>714</v>
      </c>
      <c r="I1474" s="10" t="s">
        <v>60</v>
      </c>
      <c r="J1474" s="12">
        <v>8255.7000000000007</v>
      </c>
      <c r="K1474" s="11">
        <v>71111</v>
      </c>
      <c r="L1474" s="11">
        <v>5391</v>
      </c>
      <c r="M1474" s="14">
        <v>6067.8</v>
      </c>
      <c r="N1474" s="13">
        <v>55599</v>
      </c>
      <c r="O1474" s="13">
        <v>988</v>
      </c>
      <c r="P1474" s="25">
        <v>7159</v>
      </c>
      <c r="Q1474" s="26">
        <v>96262</v>
      </c>
      <c r="R1474" s="26">
        <v>17</v>
      </c>
      <c r="S1474" s="27" t="s">
        <v>25</v>
      </c>
      <c r="T1474" s="28" t="s">
        <v>25</v>
      </c>
      <c r="U1474" s="28" t="s">
        <v>25</v>
      </c>
      <c r="V1474" s="12">
        <v>21482.5</v>
      </c>
      <c r="W1474" s="11">
        <v>222972</v>
      </c>
      <c r="X1474" s="11">
        <v>6396</v>
      </c>
    </row>
    <row r="1475" spans="1:24" x14ac:dyDescent="0.35">
      <c r="A1475" s="8">
        <v>2020</v>
      </c>
      <c r="B1475" s="9">
        <v>20476</v>
      </c>
      <c r="C1475" s="10" t="s">
        <v>1491</v>
      </c>
      <c r="D1475" s="8" t="s">
        <v>709</v>
      </c>
      <c r="E1475" s="10" t="s">
        <v>710</v>
      </c>
      <c r="F1475" s="8" t="s">
        <v>711</v>
      </c>
      <c r="G1475" s="10" t="s">
        <v>301</v>
      </c>
      <c r="H1475" s="10" t="s">
        <v>714</v>
      </c>
      <c r="I1475" s="10" t="s">
        <v>54</v>
      </c>
      <c r="J1475" s="12">
        <v>7557.1</v>
      </c>
      <c r="K1475" s="11">
        <v>59691</v>
      </c>
      <c r="L1475" s="11">
        <v>5883</v>
      </c>
      <c r="M1475" s="14">
        <v>23140.3</v>
      </c>
      <c r="N1475" s="13">
        <v>244044</v>
      </c>
      <c r="O1475" s="13">
        <v>5892</v>
      </c>
      <c r="P1475" s="25">
        <v>1132.5999999999999</v>
      </c>
      <c r="Q1475" s="26">
        <v>9038</v>
      </c>
      <c r="R1475" s="26">
        <v>473</v>
      </c>
      <c r="S1475" s="27" t="s">
        <v>25</v>
      </c>
      <c r="T1475" s="28" t="s">
        <v>25</v>
      </c>
      <c r="U1475" s="28" t="s">
        <v>25</v>
      </c>
      <c r="V1475" s="12">
        <v>31830</v>
      </c>
      <c r="W1475" s="11">
        <v>312773</v>
      </c>
      <c r="X1475" s="11">
        <v>12248</v>
      </c>
    </row>
    <row r="1476" spans="1:24" x14ac:dyDescent="0.35">
      <c r="A1476" s="8">
        <v>2020</v>
      </c>
      <c r="B1476" s="9">
        <v>20477</v>
      </c>
      <c r="C1476" s="10" t="s">
        <v>605</v>
      </c>
      <c r="D1476" s="8" t="s">
        <v>709</v>
      </c>
      <c r="E1476" s="10" t="s">
        <v>710</v>
      </c>
      <c r="F1476" s="8" t="s">
        <v>711</v>
      </c>
      <c r="G1476" s="10" t="s">
        <v>143</v>
      </c>
      <c r="H1476" s="10" t="s">
        <v>712</v>
      </c>
      <c r="I1476" s="10" t="s">
        <v>45</v>
      </c>
      <c r="J1476" s="12">
        <v>20545</v>
      </c>
      <c r="K1476" s="11">
        <v>172051</v>
      </c>
      <c r="L1476" s="11">
        <v>15541</v>
      </c>
      <c r="M1476" s="14">
        <v>22765</v>
      </c>
      <c r="N1476" s="13">
        <v>213765</v>
      </c>
      <c r="O1476" s="13">
        <v>2208</v>
      </c>
      <c r="P1476" s="25">
        <v>6136</v>
      </c>
      <c r="Q1476" s="26">
        <v>81810</v>
      </c>
      <c r="R1476" s="26">
        <v>16</v>
      </c>
      <c r="S1476" s="27" t="s">
        <v>25</v>
      </c>
      <c r="T1476" s="28" t="s">
        <v>25</v>
      </c>
      <c r="U1476" s="28" t="s">
        <v>25</v>
      </c>
      <c r="V1476" s="12">
        <v>49446</v>
      </c>
      <c r="W1476" s="11">
        <v>467626</v>
      </c>
      <c r="X1476" s="11">
        <v>17765</v>
      </c>
    </row>
    <row r="1477" spans="1:24" x14ac:dyDescent="0.35">
      <c r="A1477" s="8">
        <v>2020</v>
      </c>
      <c r="B1477" s="9">
        <v>20481</v>
      </c>
      <c r="C1477" s="10" t="s">
        <v>606</v>
      </c>
      <c r="D1477" s="8" t="s">
        <v>709</v>
      </c>
      <c r="E1477" s="10" t="s">
        <v>710</v>
      </c>
      <c r="F1477" s="8" t="s">
        <v>711</v>
      </c>
      <c r="G1477" s="10" t="s">
        <v>139</v>
      </c>
      <c r="H1477" s="10" t="s">
        <v>712</v>
      </c>
      <c r="I1477" s="10" t="s">
        <v>95</v>
      </c>
      <c r="J1477" s="12">
        <v>19296</v>
      </c>
      <c r="K1477" s="11">
        <v>133496</v>
      </c>
      <c r="L1477" s="11">
        <v>15999</v>
      </c>
      <c r="M1477" s="14">
        <v>17282</v>
      </c>
      <c r="N1477" s="13">
        <v>109530</v>
      </c>
      <c r="O1477" s="13">
        <v>2072</v>
      </c>
      <c r="P1477" s="25">
        <v>14306</v>
      </c>
      <c r="Q1477" s="26">
        <v>111568</v>
      </c>
      <c r="R1477" s="26">
        <v>58</v>
      </c>
      <c r="S1477" s="27" t="s">
        <v>25</v>
      </c>
      <c r="T1477" s="28" t="s">
        <v>25</v>
      </c>
      <c r="U1477" s="28" t="s">
        <v>25</v>
      </c>
      <c r="V1477" s="12">
        <v>50884</v>
      </c>
      <c r="W1477" s="11">
        <v>354594</v>
      </c>
      <c r="X1477" s="11">
        <v>18129</v>
      </c>
    </row>
    <row r="1478" spans="1:24" x14ac:dyDescent="0.35">
      <c r="A1478" s="8">
        <v>2020</v>
      </c>
      <c r="B1478" s="9">
        <v>20510</v>
      </c>
      <c r="C1478" s="10" t="s">
        <v>1492</v>
      </c>
      <c r="D1478" s="8" t="s">
        <v>709</v>
      </c>
      <c r="E1478" s="10" t="s">
        <v>710</v>
      </c>
      <c r="F1478" s="8" t="s">
        <v>711</v>
      </c>
      <c r="G1478" s="10" t="s">
        <v>157</v>
      </c>
      <c r="H1478" s="10" t="s">
        <v>714</v>
      </c>
      <c r="I1478" s="10" t="s">
        <v>54</v>
      </c>
      <c r="J1478" s="12">
        <v>30.3</v>
      </c>
      <c r="K1478" s="11">
        <v>180</v>
      </c>
      <c r="L1478" s="11">
        <v>38</v>
      </c>
      <c r="M1478" s="14">
        <v>169.2</v>
      </c>
      <c r="N1478" s="13">
        <v>1402</v>
      </c>
      <c r="O1478" s="13">
        <v>24</v>
      </c>
      <c r="P1478" s="25" t="s">
        <v>25</v>
      </c>
      <c r="Q1478" s="26" t="s">
        <v>25</v>
      </c>
      <c r="R1478" s="26" t="s">
        <v>25</v>
      </c>
      <c r="S1478" s="27" t="s">
        <v>25</v>
      </c>
      <c r="T1478" s="28" t="s">
        <v>25</v>
      </c>
      <c r="U1478" s="28" t="s">
        <v>25</v>
      </c>
      <c r="V1478" s="12">
        <v>199.5</v>
      </c>
      <c r="W1478" s="11">
        <v>1582</v>
      </c>
      <c r="X1478" s="11">
        <v>62</v>
      </c>
    </row>
    <row r="1479" spans="1:24" x14ac:dyDescent="0.35">
      <c r="A1479" s="8">
        <v>2020</v>
      </c>
      <c r="B1479" s="9">
        <v>20510</v>
      </c>
      <c r="C1479" s="10" t="s">
        <v>1492</v>
      </c>
      <c r="D1479" s="8" t="s">
        <v>709</v>
      </c>
      <c r="E1479" s="10" t="s">
        <v>710</v>
      </c>
      <c r="F1479" s="8" t="s">
        <v>711</v>
      </c>
      <c r="G1479" s="10" t="s">
        <v>301</v>
      </c>
      <c r="H1479" s="10" t="s">
        <v>714</v>
      </c>
      <c r="I1479" s="10" t="s">
        <v>54</v>
      </c>
      <c r="J1479" s="12">
        <v>26214.1</v>
      </c>
      <c r="K1479" s="11">
        <v>208460</v>
      </c>
      <c r="L1479" s="11">
        <v>20541</v>
      </c>
      <c r="M1479" s="14">
        <v>50440.800000000003</v>
      </c>
      <c r="N1479" s="13">
        <v>487266</v>
      </c>
      <c r="O1479" s="13">
        <v>10951</v>
      </c>
      <c r="P1479" s="25">
        <v>8027.4</v>
      </c>
      <c r="Q1479" s="26">
        <v>81220</v>
      </c>
      <c r="R1479" s="26">
        <v>1221</v>
      </c>
      <c r="S1479" s="27" t="s">
        <v>25</v>
      </c>
      <c r="T1479" s="28" t="s">
        <v>25</v>
      </c>
      <c r="U1479" s="28" t="s">
        <v>25</v>
      </c>
      <c r="V1479" s="12">
        <v>84682.3</v>
      </c>
      <c r="W1479" s="11">
        <v>776946</v>
      </c>
      <c r="X1479" s="11">
        <v>32713</v>
      </c>
    </row>
    <row r="1480" spans="1:24" x14ac:dyDescent="0.35">
      <c r="A1480" s="8">
        <v>2020</v>
      </c>
      <c r="B1480" s="9">
        <v>20521</v>
      </c>
      <c r="C1480" s="10" t="s">
        <v>607</v>
      </c>
      <c r="D1480" s="8" t="s">
        <v>709</v>
      </c>
      <c r="E1480" s="10" t="s">
        <v>710</v>
      </c>
      <c r="F1480" s="8" t="s">
        <v>711</v>
      </c>
      <c r="G1480" s="10" t="s">
        <v>46</v>
      </c>
      <c r="H1480" s="10" t="s">
        <v>722</v>
      </c>
      <c r="I1480" s="10" t="s">
        <v>45</v>
      </c>
      <c r="J1480" s="12">
        <v>52702</v>
      </c>
      <c r="K1480" s="11">
        <v>402261</v>
      </c>
      <c r="L1480" s="11">
        <v>34950</v>
      </c>
      <c r="M1480" s="14">
        <v>37004</v>
      </c>
      <c r="N1480" s="13">
        <v>390574</v>
      </c>
      <c r="O1480" s="13">
        <v>6360</v>
      </c>
      <c r="P1480" s="25">
        <v>200813</v>
      </c>
      <c r="Q1480" s="26">
        <v>3569208</v>
      </c>
      <c r="R1480" s="26">
        <v>405</v>
      </c>
      <c r="S1480" s="27">
        <v>0</v>
      </c>
      <c r="T1480" s="28">
        <v>0</v>
      </c>
      <c r="U1480" s="28">
        <v>0</v>
      </c>
      <c r="V1480" s="12">
        <v>290519</v>
      </c>
      <c r="W1480" s="11">
        <v>4362043</v>
      </c>
      <c r="X1480" s="11">
        <v>41715</v>
      </c>
    </row>
    <row r="1481" spans="1:24" x14ac:dyDescent="0.35">
      <c r="A1481" s="8">
        <v>2020</v>
      </c>
      <c r="B1481" s="9">
        <v>20574</v>
      </c>
      <c r="C1481" s="10" t="s">
        <v>1493</v>
      </c>
      <c r="D1481" s="8" t="s">
        <v>709</v>
      </c>
      <c r="E1481" s="10" t="s">
        <v>710</v>
      </c>
      <c r="F1481" s="8" t="s">
        <v>711</v>
      </c>
      <c r="G1481" s="10" t="s">
        <v>53</v>
      </c>
      <c r="H1481" s="10" t="s">
        <v>714</v>
      </c>
      <c r="I1481" s="10" t="s">
        <v>85</v>
      </c>
      <c r="J1481" s="12">
        <v>62504</v>
      </c>
      <c r="K1481" s="11">
        <v>468377</v>
      </c>
      <c r="L1481" s="11">
        <v>37545</v>
      </c>
      <c r="M1481" s="14">
        <v>25841</v>
      </c>
      <c r="N1481" s="13">
        <v>218922</v>
      </c>
      <c r="O1481" s="13">
        <v>7698</v>
      </c>
      <c r="P1481" s="25">
        <v>4494</v>
      </c>
      <c r="Q1481" s="26">
        <v>48184</v>
      </c>
      <c r="R1481" s="26">
        <v>9</v>
      </c>
      <c r="S1481" s="27" t="s">
        <v>25</v>
      </c>
      <c r="T1481" s="28" t="s">
        <v>25</v>
      </c>
      <c r="U1481" s="28" t="s">
        <v>25</v>
      </c>
      <c r="V1481" s="12">
        <v>92839</v>
      </c>
      <c r="W1481" s="11">
        <v>735483</v>
      </c>
      <c r="X1481" s="11">
        <v>45252</v>
      </c>
    </row>
    <row r="1482" spans="1:24" x14ac:dyDescent="0.35">
      <c r="A1482" s="8">
        <v>2020</v>
      </c>
      <c r="B1482" s="9">
        <v>20576</v>
      </c>
      <c r="C1482" s="10" t="s">
        <v>1494</v>
      </c>
      <c r="D1482" s="8" t="s">
        <v>709</v>
      </c>
      <c r="E1482" s="10" t="s">
        <v>710</v>
      </c>
      <c r="F1482" s="8" t="s">
        <v>711</v>
      </c>
      <c r="G1482" s="10" t="s">
        <v>157</v>
      </c>
      <c r="H1482" s="10" t="s">
        <v>714</v>
      </c>
      <c r="I1482" s="10" t="s">
        <v>99</v>
      </c>
      <c r="J1482" s="12">
        <v>2908.9</v>
      </c>
      <c r="K1482" s="11">
        <v>21347</v>
      </c>
      <c r="L1482" s="11">
        <v>2564</v>
      </c>
      <c r="M1482" s="14">
        <v>3439.8</v>
      </c>
      <c r="N1482" s="13">
        <v>30188</v>
      </c>
      <c r="O1482" s="13">
        <v>756</v>
      </c>
      <c r="P1482" s="25">
        <v>51087.7</v>
      </c>
      <c r="Q1482" s="26">
        <v>712312</v>
      </c>
      <c r="R1482" s="26">
        <v>88</v>
      </c>
      <c r="S1482" s="27" t="s">
        <v>25</v>
      </c>
      <c r="T1482" s="28" t="s">
        <v>25</v>
      </c>
      <c r="U1482" s="28" t="s">
        <v>25</v>
      </c>
      <c r="V1482" s="12">
        <v>57436.4</v>
      </c>
      <c r="W1482" s="11">
        <v>763847</v>
      </c>
      <c r="X1482" s="11">
        <v>3408</v>
      </c>
    </row>
    <row r="1483" spans="1:24" x14ac:dyDescent="0.35">
      <c r="A1483" s="8">
        <v>2020</v>
      </c>
      <c r="B1483" s="9">
        <v>20583</v>
      </c>
      <c r="C1483" s="10" t="s">
        <v>1495</v>
      </c>
      <c r="D1483" s="8" t="s">
        <v>709</v>
      </c>
      <c r="E1483" s="10" t="s">
        <v>710</v>
      </c>
      <c r="F1483" s="8" t="s">
        <v>711</v>
      </c>
      <c r="G1483" s="10" t="s">
        <v>66</v>
      </c>
      <c r="H1483" s="10" t="s">
        <v>712</v>
      </c>
      <c r="I1483" s="10" t="s">
        <v>36</v>
      </c>
      <c r="J1483" s="12">
        <v>774.9</v>
      </c>
      <c r="K1483" s="11">
        <v>6675</v>
      </c>
      <c r="L1483" s="11">
        <v>781</v>
      </c>
      <c r="M1483" s="14">
        <v>1475.8</v>
      </c>
      <c r="N1483" s="13">
        <v>15476</v>
      </c>
      <c r="O1483" s="13">
        <v>190</v>
      </c>
      <c r="P1483" s="25">
        <v>966.7</v>
      </c>
      <c r="Q1483" s="26">
        <v>12158</v>
      </c>
      <c r="R1483" s="26">
        <v>2</v>
      </c>
      <c r="S1483" s="27">
        <v>0</v>
      </c>
      <c r="T1483" s="28">
        <v>0</v>
      </c>
      <c r="U1483" s="28">
        <v>0</v>
      </c>
      <c r="V1483" s="12">
        <v>3217.4</v>
      </c>
      <c r="W1483" s="11">
        <v>34309</v>
      </c>
      <c r="X1483" s="11">
        <v>973</v>
      </c>
    </row>
    <row r="1484" spans="1:24" x14ac:dyDescent="0.35">
      <c r="A1484" s="8">
        <v>2020</v>
      </c>
      <c r="B1484" s="9">
        <v>20603</v>
      </c>
      <c r="C1484" s="10" t="s">
        <v>1496</v>
      </c>
      <c r="D1484" s="8" t="s">
        <v>709</v>
      </c>
      <c r="E1484" s="10" t="s">
        <v>710</v>
      </c>
      <c r="F1484" s="8" t="s">
        <v>711</v>
      </c>
      <c r="G1484" s="10" t="s">
        <v>257</v>
      </c>
      <c r="H1484" s="10" t="s">
        <v>714</v>
      </c>
      <c r="I1484" s="10" t="s">
        <v>45</v>
      </c>
      <c r="J1484" s="12">
        <v>46647.3</v>
      </c>
      <c r="K1484" s="11">
        <v>350787</v>
      </c>
      <c r="L1484" s="11">
        <v>27373</v>
      </c>
      <c r="M1484" s="14">
        <v>19868.2</v>
      </c>
      <c r="N1484" s="13">
        <v>173875</v>
      </c>
      <c r="O1484" s="13">
        <v>4597</v>
      </c>
      <c r="P1484" s="25">
        <v>40789.1</v>
      </c>
      <c r="Q1484" s="26">
        <v>1192540</v>
      </c>
      <c r="R1484" s="26">
        <v>8</v>
      </c>
      <c r="S1484" s="27">
        <v>0</v>
      </c>
      <c r="T1484" s="28">
        <v>0</v>
      </c>
      <c r="U1484" s="28">
        <v>0</v>
      </c>
      <c r="V1484" s="12">
        <v>107304.6</v>
      </c>
      <c r="W1484" s="11">
        <v>1717202</v>
      </c>
      <c r="X1484" s="11">
        <v>31978</v>
      </c>
    </row>
    <row r="1485" spans="1:24" x14ac:dyDescent="0.35">
      <c r="A1485" s="8">
        <v>2020</v>
      </c>
      <c r="B1485" s="9">
        <v>20639</v>
      </c>
      <c r="C1485" s="10" t="s">
        <v>608</v>
      </c>
      <c r="D1485" s="8" t="s">
        <v>709</v>
      </c>
      <c r="E1485" s="10" t="s">
        <v>710</v>
      </c>
      <c r="F1485" s="8" t="s">
        <v>711</v>
      </c>
      <c r="G1485" s="10" t="s">
        <v>35</v>
      </c>
      <c r="H1485" s="10" t="s">
        <v>714</v>
      </c>
      <c r="I1485" s="10" t="s">
        <v>36</v>
      </c>
      <c r="J1485" s="12">
        <v>27354.6</v>
      </c>
      <c r="K1485" s="11">
        <v>208811</v>
      </c>
      <c r="L1485" s="11">
        <v>13556</v>
      </c>
      <c r="M1485" s="14">
        <v>5701.8</v>
      </c>
      <c r="N1485" s="13">
        <v>51179</v>
      </c>
      <c r="O1485" s="13">
        <v>820</v>
      </c>
      <c r="P1485" s="25">
        <v>251.8</v>
      </c>
      <c r="Q1485" s="26">
        <v>3009</v>
      </c>
      <c r="R1485" s="26">
        <v>2</v>
      </c>
      <c r="S1485" s="27" t="s">
        <v>25</v>
      </c>
      <c r="T1485" s="28" t="s">
        <v>25</v>
      </c>
      <c r="U1485" s="28" t="s">
        <v>25</v>
      </c>
      <c r="V1485" s="12">
        <v>33308.199999999997</v>
      </c>
      <c r="W1485" s="11">
        <v>262999</v>
      </c>
      <c r="X1485" s="11">
        <v>14378</v>
      </c>
    </row>
    <row r="1486" spans="1:24" x14ac:dyDescent="0.35">
      <c r="A1486" s="8">
        <v>2020</v>
      </c>
      <c r="B1486" s="9">
        <v>20659</v>
      </c>
      <c r="C1486" s="10" t="s">
        <v>1497</v>
      </c>
      <c r="D1486" s="8" t="s">
        <v>717</v>
      </c>
      <c r="E1486" s="10" t="s">
        <v>718</v>
      </c>
      <c r="F1486" s="8" t="s">
        <v>711</v>
      </c>
      <c r="G1486" s="10" t="s">
        <v>682</v>
      </c>
      <c r="H1486" s="10" t="s">
        <v>719</v>
      </c>
      <c r="I1486" s="10" t="s">
        <v>45</v>
      </c>
      <c r="J1486" s="12">
        <v>3921</v>
      </c>
      <c r="K1486" s="11">
        <v>46878</v>
      </c>
      <c r="L1486" s="11">
        <v>5524</v>
      </c>
      <c r="M1486" s="14">
        <v>55841</v>
      </c>
      <c r="N1486" s="13">
        <v>922053</v>
      </c>
      <c r="O1486" s="13">
        <v>3321</v>
      </c>
      <c r="P1486" s="25">
        <v>0</v>
      </c>
      <c r="Q1486" s="26">
        <v>0</v>
      </c>
      <c r="R1486" s="26">
        <v>0</v>
      </c>
      <c r="S1486" s="27">
        <v>0</v>
      </c>
      <c r="T1486" s="28">
        <v>0</v>
      </c>
      <c r="U1486" s="28">
        <v>0</v>
      </c>
      <c r="V1486" s="12">
        <v>59762</v>
      </c>
      <c r="W1486" s="11">
        <v>968931</v>
      </c>
      <c r="X1486" s="11">
        <v>8845</v>
      </c>
    </row>
    <row r="1487" spans="1:24" x14ac:dyDescent="0.35">
      <c r="A1487" s="8">
        <v>2020</v>
      </c>
      <c r="B1487" s="9">
        <v>20659</v>
      </c>
      <c r="C1487" s="10" t="s">
        <v>1497</v>
      </c>
      <c r="D1487" s="8" t="s">
        <v>717</v>
      </c>
      <c r="E1487" s="10" t="s">
        <v>718</v>
      </c>
      <c r="F1487" s="8" t="s">
        <v>711</v>
      </c>
      <c r="G1487" s="10" t="s">
        <v>185</v>
      </c>
      <c r="H1487" s="10" t="s">
        <v>719</v>
      </c>
      <c r="I1487" s="10" t="s">
        <v>45</v>
      </c>
      <c r="J1487" s="12">
        <v>2540</v>
      </c>
      <c r="K1487" s="11">
        <v>30665</v>
      </c>
      <c r="L1487" s="11">
        <v>3039</v>
      </c>
      <c r="M1487" s="14">
        <v>11632</v>
      </c>
      <c r="N1487" s="13">
        <v>203747</v>
      </c>
      <c r="O1487" s="13">
        <v>1360</v>
      </c>
      <c r="P1487" s="25">
        <v>0</v>
      </c>
      <c r="Q1487" s="26">
        <v>0</v>
      </c>
      <c r="R1487" s="26">
        <v>0</v>
      </c>
      <c r="S1487" s="27">
        <v>0</v>
      </c>
      <c r="T1487" s="28">
        <v>0</v>
      </c>
      <c r="U1487" s="28">
        <v>0</v>
      </c>
      <c r="V1487" s="12">
        <v>14172</v>
      </c>
      <c r="W1487" s="11">
        <v>234412</v>
      </c>
      <c r="X1487" s="11">
        <v>4399</v>
      </c>
    </row>
    <row r="1488" spans="1:24" x14ac:dyDescent="0.35">
      <c r="A1488" s="8">
        <v>2020</v>
      </c>
      <c r="B1488" s="9">
        <v>20659</v>
      </c>
      <c r="C1488" s="10" t="s">
        <v>1497</v>
      </c>
      <c r="D1488" s="8" t="s">
        <v>717</v>
      </c>
      <c r="E1488" s="10" t="s">
        <v>718</v>
      </c>
      <c r="F1488" s="8" t="s">
        <v>711</v>
      </c>
      <c r="G1488" s="10" t="s">
        <v>63</v>
      </c>
      <c r="H1488" s="10" t="s">
        <v>719</v>
      </c>
      <c r="I1488" s="10" t="s">
        <v>45</v>
      </c>
      <c r="J1488" s="12">
        <v>33529</v>
      </c>
      <c r="K1488" s="11">
        <v>429450</v>
      </c>
      <c r="L1488" s="11">
        <v>39439</v>
      </c>
      <c r="M1488" s="14">
        <v>289041</v>
      </c>
      <c r="N1488" s="13">
        <v>5357739</v>
      </c>
      <c r="O1488" s="13">
        <v>18687</v>
      </c>
      <c r="P1488" s="25">
        <v>0</v>
      </c>
      <c r="Q1488" s="26">
        <v>0</v>
      </c>
      <c r="R1488" s="26">
        <v>0</v>
      </c>
      <c r="S1488" s="27">
        <v>14088</v>
      </c>
      <c r="T1488" s="28">
        <v>274735</v>
      </c>
      <c r="U1488" s="28">
        <v>2</v>
      </c>
      <c r="V1488" s="12">
        <v>336658</v>
      </c>
      <c r="W1488" s="11">
        <v>6061924</v>
      </c>
      <c r="X1488" s="11">
        <v>58128</v>
      </c>
    </row>
    <row r="1489" spans="1:24" x14ac:dyDescent="0.35">
      <c r="A1489" s="8">
        <v>2020</v>
      </c>
      <c r="B1489" s="9">
        <v>20659</v>
      </c>
      <c r="C1489" s="10" t="s">
        <v>1497</v>
      </c>
      <c r="D1489" s="8" t="s">
        <v>717</v>
      </c>
      <c r="E1489" s="10" t="s">
        <v>718</v>
      </c>
      <c r="F1489" s="8" t="s">
        <v>711</v>
      </c>
      <c r="G1489" s="10" t="s">
        <v>143</v>
      </c>
      <c r="H1489" s="10" t="s">
        <v>719</v>
      </c>
      <c r="I1489" s="10" t="s">
        <v>45</v>
      </c>
      <c r="J1489" s="12">
        <v>0</v>
      </c>
      <c r="K1489" s="11">
        <v>0</v>
      </c>
      <c r="L1489" s="11">
        <v>0</v>
      </c>
      <c r="M1489" s="14">
        <v>8649</v>
      </c>
      <c r="N1489" s="13">
        <v>211066</v>
      </c>
      <c r="O1489" s="13">
        <v>163</v>
      </c>
      <c r="P1489" s="25">
        <v>0</v>
      </c>
      <c r="Q1489" s="26">
        <v>0</v>
      </c>
      <c r="R1489" s="26">
        <v>0</v>
      </c>
      <c r="S1489" s="27">
        <v>0</v>
      </c>
      <c r="T1489" s="28">
        <v>0</v>
      </c>
      <c r="U1489" s="28">
        <v>0</v>
      </c>
      <c r="V1489" s="12">
        <v>8649</v>
      </c>
      <c r="W1489" s="11">
        <v>211066</v>
      </c>
      <c r="X1489" s="11">
        <v>163</v>
      </c>
    </row>
    <row r="1490" spans="1:24" x14ac:dyDescent="0.35">
      <c r="A1490" s="8">
        <v>2020</v>
      </c>
      <c r="B1490" s="9">
        <v>20659</v>
      </c>
      <c r="C1490" s="10" t="s">
        <v>1497</v>
      </c>
      <c r="D1490" s="8" t="s">
        <v>717</v>
      </c>
      <c r="E1490" s="10" t="s">
        <v>718</v>
      </c>
      <c r="F1490" s="8" t="s">
        <v>711</v>
      </c>
      <c r="G1490" s="10" t="s">
        <v>197</v>
      </c>
      <c r="H1490" s="10" t="s">
        <v>719</v>
      </c>
      <c r="I1490" s="10" t="s">
        <v>45</v>
      </c>
      <c r="J1490" s="12">
        <v>4620</v>
      </c>
      <c r="K1490" s="11">
        <v>74260</v>
      </c>
      <c r="L1490" s="11">
        <v>7806</v>
      </c>
      <c r="M1490" s="14">
        <v>221988</v>
      </c>
      <c r="N1490" s="13">
        <v>4305561</v>
      </c>
      <c r="O1490" s="13">
        <v>18065</v>
      </c>
      <c r="P1490" s="25">
        <v>0</v>
      </c>
      <c r="Q1490" s="26">
        <v>0</v>
      </c>
      <c r="R1490" s="26">
        <v>0</v>
      </c>
      <c r="S1490" s="27">
        <v>2231</v>
      </c>
      <c r="T1490" s="28">
        <v>50383</v>
      </c>
      <c r="U1490" s="28">
        <v>2</v>
      </c>
      <c r="V1490" s="12">
        <v>228839</v>
      </c>
      <c r="W1490" s="11">
        <v>4430204</v>
      </c>
      <c r="X1490" s="11">
        <v>25873</v>
      </c>
    </row>
    <row r="1491" spans="1:24" x14ac:dyDescent="0.35">
      <c r="A1491" s="8">
        <v>2020</v>
      </c>
      <c r="B1491" s="9">
        <v>20737</v>
      </c>
      <c r="C1491" s="10" t="s">
        <v>609</v>
      </c>
      <c r="D1491" s="8" t="s">
        <v>709</v>
      </c>
      <c r="E1491" s="10" t="s">
        <v>710</v>
      </c>
      <c r="F1491" s="8" t="s">
        <v>711</v>
      </c>
      <c r="G1491" s="10" t="s">
        <v>35</v>
      </c>
      <c r="H1491" s="10" t="s">
        <v>712</v>
      </c>
      <c r="I1491" s="10" t="s">
        <v>36</v>
      </c>
      <c r="J1491" s="12">
        <v>7924</v>
      </c>
      <c r="K1491" s="11">
        <v>68484</v>
      </c>
      <c r="L1491" s="11">
        <v>8245</v>
      </c>
      <c r="M1491" s="14">
        <v>10202</v>
      </c>
      <c r="N1491" s="13">
        <v>97243</v>
      </c>
      <c r="O1491" s="13">
        <v>1444</v>
      </c>
      <c r="P1491" s="25">
        <v>8599</v>
      </c>
      <c r="Q1491" s="26">
        <v>101249</v>
      </c>
      <c r="R1491" s="26">
        <v>16</v>
      </c>
      <c r="S1491" s="27" t="s">
        <v>25</v>
      </c>
      <c r="T1491" s="28" t="s">
        <v>25</v>
      </c>
      <c r="U1491" s="28" t="s">
        <v>25</v>
      </c>
      <c r="V1491" s="12">
        <v>26725</v>
      </c>
      <c r="W1491" s="11">
        <v>266976</v>
      </c>
      <c r="X1491" s="11">
        <v>9705</v>
      </c>
    </row>
    <row r="1492" spans="1:24" x14ac:dyDescent="0.35">
      <c r="A1492" s="8">
        <v>2020</v>
      </c>
      <c r="B1492" s="9">
        <v>20785</v>
      </c>
      <c r="C1492" s="10" t="s">
        <v>1498</v>
      </c>
      <c r="D1492" s="8" t="s">
        <v>709</v>
      </c>
      <c r="E1492" s="10" t="s">
        <v>710</v>
      </c>
      <c r="F1492" s="8" t="s">
        <v>711</v>
      </c>
      <c r="G1492" s="10" t="s">
        <v>87</v>
      </c>
      <c r="H1492" s="10" t="s">
        <v>712</v>
      </c>
      <c r="I1492" s="10" t="s">
        <v>108</v>
      </c>
      <c r="J1492" s="12">
        <v>45836.4</v>
      </c>
      <c r="K1492" s="11">
        <v>395644</v>
      </c>
      <c r="L1492" s="11">
        <v>30623</v>
      </c>
      <c r="M1492" s="14">
        <v>33008.9</v>
      </c>
      <c r="N1492" s="13">
        <v>294146</v>
      </c>
      <c r="O1492" s="13">
        <v>4551</v>
      </c>
      <c r="P1492" s="25">
        <v>37054.699999999997</v>
      </c>
      <c r="Q1492" s="26">
        <v>492061</v>
      </c>
      <c r="R1492" s="26">
        <v>44</v>
      </c>
      <c r="S1492" s="27">
        <v>0</v>
      </c>
      <c r="T1492" s="28">
        <v>0</v>
      </c>
      <c r="U1492" s="28">
        <v>0</v>
      </c>
      <c r="V1492" s="12">
        <v>115900</v>
      </c>
      <c r="W1492" s="11">
        <v>1181851</v>
      </c>
      <c r="X1492" s="11">
        <v>35218</v>
      </c>
    </row>
    <row r="1493" spans="1:24" x14ac:dyDescent="0.35">
      <c r="A1493" s="8">
        <v>2020</v>
      </c>
      <c r="B1493" s="9">
        <v>20793</v>
      </c>
      <c r="C1493" s="10" t="s">
        <v>1499</v>
      </c>
      <c r="D1493" s="8" t="s">
        <v>709</v>
      </c>
      <c r="E1493" s="10" t="s">
        <v>710</v>
      </c>
      <c r="F1493" s="8" t="s">
        <v>711</v>
      </c>
      <c r="G1493" s="10" t="s">
        <v>567</v>
      </c>
      <c r="H1493" s="10" t="s">
        <v>712</v>
      </c>
      <c r="I1493" s="10" t="s">
        <v>566</v>
      </c>
      <c r="J1493" s="12">
        <v>6941</v>
      </c>
      <c r="K1493" s="11">
        <v>65874</v>
      </c>
      <c r="L1493" s="11">
        <v>4977</v>
      </c>
      <c r="M1493" s="14">
        <v>7249</v>
      </c>
      <c r="N1493" s="13">
        <v>67368</v>
      </c>
      <c r="O1493" s="13">
        <v>1415</v>
      </c>
      <c r="P1493" s="25">
        <v>2699</v>
      </c>
      <c r="Q1493" s="26">
        <v>32515</v>
      </c>
      <c r="R1493" s="26">
        <v>4</v>
      </c>
      <c r="S1493" s="27">
        <v>0</v>
      </c>
      <c r="T1493" s="28">
        <v>0</v>
      </c>
      <c r="U1493" s="28">
        <v>0</v>
      </c>
      <c r="V1493" s="12">
        <v>16889</v>
      </c>
      <c r="W1493" s="11">
        <v>165757</v>
      </c>
      <c r="X1493" s="11">
        <v>6396</v>
      </c>
    </row>
    <row r="1494" spans="1:24" x14ac:dyDescent="0.35">
      <c r="A1494" s="8">
        <v>2020</v>
      </c>
      <c r="B1494" s="9">
        <v>20813</v>
      </c>
      <c r="C1494" s="10" t="s">
        <v>1500</v>
      </c>
      <c r="D1494" s="8" t="s">
        <v>709</v>
      </c>
      <c r="E1494" s="10" t="s">
        <v>710</v>
      </c>
      <c r="F1494" s="8" t="s">
        <v>711</v>
      </c>
      <c r="G1494" s="10" t="s">
        <v>301</v>
      </c>
      <c r="H1494" s="10" t="s">
        <v>712</v>
      </c>
      <c r="I1494" s="10" t="s">
        <v>54</v>
      </c>
      <c r="J1494" s="12">
        <v>6848</v>
      </c>
      <c r="K1494" s="11">
        <v>59131</v>
      </c>
      <c r="L1494" s="11">
        <v>6074</v>
      </c>
      <c r="M1494" s="14">
        <v>5505</v>
      </c>
      <c r="N1494" s="13">
        <v>62030</v>
      </c>
      <c r="O1494" s="13">
        <v>1010</v>
      </c>
      <c r="P1494" s="25">
        <v>11122</v>
      </c>
      <c r="Q1494" s="26">
        <v>163595</v>
      </c>
      <c r="R1494" s="26">
        <v>18</v>
      </c>
      <c r="S1494" s="27" t="s">
        <v>25</v>
      </c>
      <c r="T1494" s="28" t="s">
        <v>25</v>
      </c>
      <c r="U1494" s="28" t="s">
        <v>25</v>
      </c>
      <c r="V1494" s="12">
        <v>23475</v>
      </c>
      <c r="W1494" s="11">
        <v>284756</v>
      </c>
      <c r="X1494" s="11">
        <v>7102</v>
      </c>
    </row>
    <row r="1495" spans="1:24" x14ac:dyDescent="0.35">
      <c r="A1495" s="8">
        <v>2020</v>
      </c>
      <c r="B1495" s="9">
        <v>20841</v>
      </c>
      <c r="C1495" s="10" t="s">
        <v>610</v>
      </c>
      <c r="D1495" s="8" t="s">
        <v>709</v>
      </c>
      <c r="E1495" s="10" t="s">
        <v>710</v>
      </c>
      <c r="F1495" s="8" t="s">
        <v>711</v>
      </c>
      <c r="G1495" s="10" t="s">
        <v>27</v>
      </c>
      <c r="H1495" s="10" t="s">
        <v>714</v>
      </c>
      <c r="I1495" s="10" t="s">
        <v>28</v>
      </c>
      <c r="J1495" s="12">
        <v>39282</v>
      </c>
      <c r="K1495" s="11">
        <v>305266</v>
      </c>
      <c r="L1495" s="11">
        <v>21037</v>
      </c>
      <c r="M1495" s="14">
        <v>9121</v>
      </c>
      <c r="N1495" s="13">
        <v>70376</v>
      </c>
      <c r="O1495" s="13">
        <v>4090</v>
      </c>
      <c r="P1495" s="25" t="s">
        <v>25</v>
      </c>
      <c r="Q1495" s="26" t="s">
        <v>25</v>
      </c>
      <c r="R1495" s="26" t="s">
        <v>25</v>
      </c>
      <c r="S1495" s="27" t="s">
        <v>25</v>
      </c>
      <c r="T1495" s="28" t="s">
        <v>25</v>
      </c>
      <c r="U1495" s="28" t="s">
        <v>25</v>
      </c>
      <c r="V1495" s="12">
        <v>48403</v>
      </c>
      <c r="W1495" s="11">
        <v>375642</v>
      </c>
      <c r="X1495" s="11">
        <v>25127</v>
      </c>
    </row>
    <row r="1496" spans="1:24" x14ac:dyDescent="0.35">
      <c r="A1496" s="8">
        <v>2020</v>
      </c>
      <c r="B1496" s="9">
        <v>20845</v>
      </c>
      <c r="C1496" s="10" t="s">
        <v>1501</v>
      </c>
      <c r="D1496" s="8" t="s">
        <v>717</v>
      </c>
      <c r="E1496" s="10" t="s">
        <v>718</v>
      </c>
      <c r="F1496" s="8" t="s">
        <v>711</v>
      </c>
      <c r="G1496" s="10" t="s">
        <v>70</v>
      </c>
      <c r="H1496" s="10" t="s">
        <v>714</v>
      </c>
      <c r="I1496" s="10" t="s">
        <v>36</v>
      </c>
      <c r="J1496" s="12">
        <v>0</v>
      </c>
      <c r="K1496" s="11">
        <v>0</v>
      </c>
      <c r="L1496" s="11">
        <v>0</v>
      </c>
      <c r="M1496" s="14">
        <v>11118.5</v>
      </c>
      <c r="N1496" s="13">
        <v>164135</v>
      </c>
      <c r="O1496" s="13">
        <v>7</v>
      </c>
      <c r="P1496" s="25">
        <v>51232.3</v>
      </c>
      <c r="Q1496" s="26">
        <v>1111361</v>
      </c>
      <c r="R1496" s="26">
        <v>13</v>
      </c>
      <c r="S1496" s="27">
        <v>0</v>
      </c>
      <c r="T1496" s="28">
        <v>0</v>
      </c>
      <c r="U1496" s="28">
        <v>0</v>
      </c>
      <c r="V1496" s="12">
        <v>62350.8</v>
      </c>
      <c r="W1496" s="11">
        <v>1275496</v>
      </c>
      <c r="X1496" s="11">
        <v>20</v>
      </c>
    </row>
    <row r="1497" spans="1:24" x14ac:dyDescent="0.35">
      <c r="A1497" s="8">
        <v>2020</v>
      </c>
      <c r="B1497" s="9">
        <v>20847</v>
      </c>
      <c r="C1497" s="10" t="s">
        <v>611</v>
      </c>
      <c r="D1497" s="8" t="s">
        <v>709</v>
      </c>
      <c r="E1497" s="10" t="s">
        <v>710</v>
      </c>
      <c r="F1497" s="8" t="s">
        <v>711</v>
      </c>
      <c r="G1497" s="10" t="s">
        <v>66</v>
      </c>
      <c r="H1497" s="10" t="s">
        <v>722</v>
      </c>
      <c r="I1497" s="10" t="s">
        <v>36</v>
      </c>
      <c r="J1497" s="12">
        <v>1289134.8</v>
      </c>
      <c r="K1497" s="11">
        <v>8239413</v>
      </c>
      <c r="L1497" s="11">
        <v>1024922</v>
      </c>
      <c r="M1497" s="14">
        <v>975671.5</v>
      </c>
      <c r="N1497" s="13">
        <v>8348941</v>
      </c>
      <c r="O1497" s="13">
        <v>119434</v>
      </c>
      <c r="P1497" s="25">
        <v>527276.69999999995</v>
      </c>
      <c r="Q1497" s="26">
        <v>6422913</v>
      </c>
      <c r="R1497" s="26">
        <v>623</v>
      </c>
      <c r="S1497" s="27">
        <v>141</v>
      </c>
      <c r="T1497" s="28">
        <v>963</v>
      </c>
      <c r="U1497" s="28">
        <v>2</v>
      </c>
      <c r="V1497" s="12">
        <v>2792224</v>
      </c>
      <c r="W1497" s="11">
        <v>23012230</v>
      </c>
      <c r="X1497" s="11">
        <v>1144981</v>
      </c>
    </row>
    <row r="1498" spans="1:24" x14ac:dyDescent="0.35">
      <c r="A1498" s="8">
        <v>2020</v>
      </c>
      <c r="B1498" s="9">
        <v>20856</v>
      </c>
      <c r="C1498" s="10" t="s">
        <v>613</v>
      </c>
      <c r="D1498" s="8" t="s">
        <v>709</v>
      </c>
      <c r="E1498" s="10" t="s">
        <v>710</v>
      </c>
      <c r="F1498" s="8" t="s">
        <v>711</v>
      </c>
      <c r="G1498" s="10" t="s">
        <v>66</v>
      </c>
      <c r="H1498" s="10" t="s">
        <v>722</v>
      </c>
      <c r="I1498" s="10" t="s">
        <v>36</v>
      </c>
      <c r="J1498" s="12">
        <v>490975</v>
      </c>
      <c r="K1498" s="11">
        <v>3671269</v>
      </c>
      <c r="L1498" s="11">
        <v>418151</v>
      </c>
      <c r="M1498" s="14">
        <v>250449</v>
      </c>
      <c r="N1498" s="13">
        <v>2308656</v>
      </c>
      <c r="O1498" s="13">
        <v>60743</v>
      </c>
      <c r="P1498" s="25">
        <v>352264</v>
      </c>
      <c r="Q1498" s="26">
        <v>4761757</v>
      </c>
      <c r="R1498" s="26">
        <v>1013</v>
      </c>
      <c r="S1498" s="27">
        <v>0</v>
      </c>
      <c r="T1498" s="28">
        <v>0</v>
      </c>
      <c r="U1498" s="28">
        <v>0</v>
      </c>
      <c r="V1498" s="12">
        <v>1093688</v>
      </c>
      <c r="W1498" s="11">
        <v>10741682</v>
      </c>
      <c r="X1498" s="11">
        <v>479907</v>
      </c>
    </row>
    <row r="1499" spans="1:24" x14ac:dyDescent="0.35">
      <c r="A1499" s="8">
        <v>2020</v>
      </c>
      <c r="B1499" s="9">
        <v>20860</v>
      </c>
      <c r="C1499" s="10" t="s">
        <v>1502</v>
      </c>
      <c r="D1499" s="8" t="s">
        <v>709</v>
      </c>
      <c r="E1499" s="10" t="s">
        <v>710</v>
      </c>
      <c r="F1499" s="8" t="s">
        <v>711</v>
      </c>
      <c r="G1499" s="10" t="s">
        <v>66</v>
      </c>
      <c r="H1499" s="10" t="s">
        <v>722</v>
      </c>
      <c r="I1499" s="10" t="s">
        <v>36</v>
      </c>
      <c r="J1499" s="12">
        <v>417878.8</v>
      </c>
      <c r="K1499" s="11">
        <v>3038916</v>
      </c>
      <c r="L1499" s="11">
        <v>396357</v>
      </c>
      <c r="M1499" s="14">
        <v>360589.6</v>
      </c>
      <c r="N1499" s="13">
        <v>3894862</v>
      </c>
      <c r="O1499" s="13">
        <v>54513</v>
      </c>
      <c r="P1499" s="25">
        <v>218917.4</v>
      </c>
      <c r="Q1499" s="26">
        <v>3682701</v>
      </c>
      <c r="R1499" s="26">
        <v>193</v>
      </c>
      <c r="S1499" s="27">
        <v>0</v>
      </c>
      <c r="T1499" s="28">
        <v>0</v>
      </c>
      <c r="U1499" s="28">
        <v>0</v>
      </c>
      <c r="V1499" s="12">
        <v>997385.8</v>
      </c>
      <c r="W1499" s="11">
        <v>10616479</v>
      </c>
      <c r="X1499" s="11">
        <v>451063</v>
      </c>
    </row>
    <row r="1500" spans="1:24" x14ac:dyDescent="0.35">
      <c r="A1500" s="8">
        <v>2020</v>
      </c>
      <c r="B1500" s="9">
        <v>20862</v>
      </c>
      <c r="C1500" s="10" t="s">
        <v>1503</v>
      </c>
      <c r="D1500" s="8" t="s">
        <v>709</v>
      </c>
      <c r="E1500" s="10" t="s">
        <v>710</v>
      </c>
      <c r="F1500" s="8" t="s">
        <v>711</v>
      </c>
      <c r="G1500" s="10" t="s">
        <v>66</v>
      </c>
      <c r="H1500" s="10" t="s">
        <v>712</v>
      </c>
      <c r="I1500" s="10" t="s">
        <v>36</v>
      </c>
      <c r="J1500" s="12">
        <v>10488</v>
      </c>
      <c r="K1500" s="11">
        <v>98520</v>
      </c>
      <c r="L1500" s="11">
        <v>12337</v>
      </c>
      <c r="M1500" s="14">
        <v>11398</v>
      </c>
      <c r="N1500" s="13">
        <v>114611</v>
      </c>
      <c r="O1500" s="13">
        <v>2555</v>
      </c>
      <c r="P1500" s="25">
        <v>3077</v>
      </c>
      <c r="Q1500" s="26">
        <v>40629</v>
      </c>
      <c r="R1500" s="26">
        <v>6</v>
      </c>
      <c r="S1500" s="27" t="s">
        <v>25</v>
      </c>
      <c r="T1500" s="28" t="s">
        <v>25</v>
      </c>
      <c r="U1500" s="28" t="s">
        <v>25</v>
      </c>
      <c r="V1500" s="12">
        <v>24963</v>
      </c>
      <c r="W1500" s="11">
        <v>253760</v>
      </c>
      <c r="X1500" s="11">
        <v>14898</v>
      </c>
    </row>
    <row r="1501" spans="1:24" x14ac:dyDescent="0.35">
      <c r="A1501" s="8">
        <v>2020</v>
      </c>
      <c r="B1501" s="9">
        <v>20885</v>
      </c>
      <c r="C1501" s="10" t="s">
        <v>616</v>
      </c>
      <c r="D1501" s="8" t="s">
        <v>709</v>
      </c>
      <c r="E1501" s="10" t="s">
        <v>710</v>
      </c>
      <c r="F1501" s="8" t="s">
        <v>711</v>
      </c>
      <c r="G1501" s="10" t="s">
        <v>118</v>
      </c>
      <c r="H1501" s="10" t="s">
        <v>714</v>
      </c>
      <c r="I1501" s="10" t="s">
        <v>119</v>
      </c>
      <c r="J1501" s="12">
        <v>346846</v>
      </c>
      <c r="K1501" s="11">
        <v>3038999</v>
      </c>
      <c r="L1501" s="11">
        <v>204271</v>
      </c>
      <c r="M1501" s="14">
        <v>91208</v>
      </c>
      <c r="N1501" s="13">
        <v>989147</v>
      </c>
      <c r="O1501" s="13">
        <v>21316</v>
      </c>
      <c r="P1501" s="25">
        <v>15363.6</v>
      </c>
      <c r="Q1501" s="26">
        <v>218951</v>
      </c>
      <c r="R1501" s="26">
        <v>1109</v>
      </c>
      <c r="S1501" s="27">
        <v>0</v>
      </c>
      <c r="T1501" s="28">
        <v>0</v>
      </c>
      <c r="U1501" s="28">
        <v>0</v>
      </c>
      <c r="V1501" s="12">
        <v>453417.6</v>
      </c>
      <c r="W1501" s="11">
        <v>4247097</v>
      </c>
      <c r="X1501" s="11">
        <v>226696</v>
      </c>
    </row>
    <row r="1502" spans="1:24" x14ac:dyDescent="0.35">
      <c r="A1502" s="8">
        <v>2020</v>
      </c>
      <c r="B1502" s="9">
        <v>20927</v>
      </c>
      <c r="C1502" s="10" t="s">
        <v>1504</v>
      </c>
      <c r="D1502" s="8" t="s">
        <v>709</v>
      </c>
      <c r="E1502" s="10" t="s">
        <v>710</v>
      </c>
      <c r="F1502" s="8" t="s">
        <v>711</v>
      </c>
      <c r="G1502" s="10" t="s">
        <v>59</v>
      </c>
      <c r="H1502" s="10" t="s">
        <v>714</v>
      </c>
      <c r="I1502" s="10" t="s">
        <v>54</v>
      </c>
      <c r="J1502" s="12">
        <v>47823</v>
      </c>
      <c r="K1502" s="11">
        <v>427770</v>
      </c>
      <c r="L1502" s="11">
        <v>32924</v>
      </c>
      <c r="M1502" s="14">
        <v>21070</v>
      </c>
      <c r="N1502" s="13">
        <v>257405</v>
      </c>
      <c r="O1502" s="13">
        <v>4844</v>
      </c>
      <c r="P1502" s="25" t="s">
        <v>25</v>
      </c>
      <c r="Q1502" s="26" t="s">
        <v>25</v>
      </c>
      <c r="R1502" s="26" t="s">
        <v>25</v>
      </c>
      <c r="S1502" s="27" t="s">
        <v>25</v>
      </c>
      <c r="T1502" s="28" t="s">
        <v>25</v>
      </c>
      <c r="U1502" s="28" t="s">
        <v>25</v>
      </c>
      <c r="V1502" s="12">
        <v>68893</v>
      </c>
      <c r="W1502" s="11">
        <v>685175</v>
      </c>
      <c r="X1502" s="11">
        <v>37768</v>
      </c>
    </row>
    <row r="1503" spans="1:24" x14ac:dyDescent="0.35">
      <c r="A1503" s="8">
        <v>2020</v>
      </c>
      <c r="B1503" s="9">
        <v>20948</v>
      </c>
      <c r="C1503" s="10" t="s">
        <v>1505</v>
      </c>
      <c r="D1503" s="8" t="s">
        <v>709</v>
      </c>
      <c r="E1503" s="10" t="s">
        <v>710</v>
      </c>
      <c r="F1503" s="8" t="s">
        <v>711</v>
      </c>
      <c r="G1503" s="10" t="s">
        <v>59</v>
      </c>
      <c r="H1503" s="10" t="s">
        <v>714</v>
      </c>
      <c r="I1503" s="10" t="s">
        <v>60</v>
      </c>
      <c r="J1503" s="12">
        <v>30657</v>
      </c>
      <c r="K1503" s="11">
        <v>311280</v>
      </c>
      <c r="L1503" s="11">
        <v>18088</v>
      </c>
      <c r="M1503" s="14">
        <v>27514</v>
      </c>
      <c r="N1503" s="13">
        <v>427327</v>
      </c>
      <c r="O1503" s="13">
        <v>6062</v>
      </c>
      <c r="P1503" s="25" t="s">
        <v>25</v>
      </c>
      <c r="Q1503" s="26" t="s">
        <v>25</v>
      </c>
      <c r="R1503" s="26" t="s">
        <v>25</v>
      </c>
      <c r="S1503" s="27" t="s">
        <v>25</v>
      </c>
      <c r="T1503" s="28" t="s">
        <v>25</v>
      </c>
      <c r="U1503" s="28" t="s">
        <v>25</v>
      </c>
      <c r="V1503" s="12">
        <v>58171</v>
      </c>
      <c r="W1503" s="11">
        <v>738607</v>
      </c>
      <c r="X1503" s="11">
        <v>24150</v>
      </c>
    </row>
    <row r="1504" spans="1:24" x14ac:dyDescent="0.35">
      <c r="A1504" s="8">
        <v>2020</v>
      </c>
      <c r="B1504" s="9">
        <v>20963</v>
      </c>
      <c r="C1504" s="10" t="s">
        <v>617</v>
      </c>
      <c r="D1504" s="8" t="s">
        <v>709</v>
      </c>
      <c r="E1504" s="10" t="s">
        <v>710</v>
      </c>
      <c r="F1504" s="8" t="s">
        <v>711</v>
      </c>
      <c r="G1504" s="10" t="s">
        <v>51</v>
      </c>
      <c r="H1504" s="10" t="s">
        <v>714</v>
      </c>
      <c r="I1504" s="10" t="s">
        <v>36</v>
      </c>
      <c r="J1504" s="12">
        <v>17925.7</v>
      </c>
      <c r="K1504" s="11">
        <v>171839</v>
      </c>
      <c r="L1504" s="11">
        <v>12202</v>
      </c>
      <c r="M1504" s="14">
        <v>11925.2</v>
      </c>
      <c r="N1504" s="13">
        <v>138763</v>
      </c>
      <c r="O1504" s="13">
        <v>1462</v>
      </c>
      <c r="P1504" s="25">
        <v>13275.2</v>
      </c>
      <c r="Q1504" s="26">
        <v>84040</v>
      </c>
      <c r="R1504" s="26">
        <v>6202</v>
      </c>
      <c r="S1504" s="27" t="s">
        <v>25</v>
      </c>
      <c r="T1504" s="28" t="s">
        <v>25</v>
      </c>
      <c r="U1504" s="28" t="s">
        <v>25</v>
      </c>
      <c r="V1504" s="12">
        <v>43126.1</v>
      </c>
      <c r="W1504" s="11">
        <v>394642</v>
      </c>
      <c r="X1504" s="11">
        <v>19866</v>
      </c>
    </row>
    <row r="1505" spans="1:24" x14ac:dyDescent="0.35">
      <c r="A1505" s="8">
        <v>2020</v>
      </c>
      <c r="B1505" s="9">
        <v>20996</v>
      </c>
      <c r="C1505" s="10" t="s">
        <v>1506</v>
      </c>
      <c r="D1505" s="8" t="s">
        <v>709</v>
      </c>
      <c r="E1505" s="10" t="s">
        <v>710</v>
      </c>
      <c r="F1505" s="8" t="s">
        <v>711</v>
      </c>
      <c r="G1505" s="10" t="s">
        <v>35</v>
      </c>
      <c r="H1505" s="10" t="s">
        <v>714</v>
      </c>
      <c r="I1505" s="10" t="s">
        <v>36</v>
      </c>
      <c r="J1505" s="12">
        <v>72855.199999999997</v>
      </c>
      <c r="K1505" s="11">
        <v>582467</v>
      </c>
      <c r="L1505" s="11">
        <v>48888</v>
      </c>
      <c r="M1505" s="14">
        <v>27921.7</v>
      </c>
      <c r="N1505" s="13">
        <v>273186</v>
      </c>
      <c r="O1505" s="13">
        <v>6160</v>
      </c>
      <c r="P1505" s="25">
        <v>5197.6000000000004</v>
      </c>
      <c r="Q1505" s="26">
        <v>56097</v>
      </c>
      <c r="R1505" s="26">
        <v>104</v>
      </c>
      <c r="S1505" s="27">
        <v>0</v>
      </c>
      <c r="T1505" s="28">
        <v>0</v>
      </c>
      <c r="U1505" s="28">
        <v>0</v>
      </c>
      <c r="V1505" s="12">
        <v>105974.5</v>
      </c>
      <c r="W1505" s="11">
        <v>911750</v>
      </c>
      <c r="X1505" s="11">
        <v>55152</v>
      </c>
    </row>
    <row r="1506" spans="1:24" x14ac:dyDescent="0.35">
      <c r="A1506" s="8">
        <v>2020</v>
      </c>
      <c r="B1506" s="9">
        <v>20997</v>
      </c>
      <c r="C1506" s="10" t="s">
        <v>618</v>
      </c>
      <c r="D1506" s="8" t="s">
        <v>709</v>
      </c>
      <c r="E1506" s="10" t="s">
        <v>710</v>
      </c>
      <c r="F1506" s="8" t="s">
        <v>711</v>
      </c>
      <c r="G1506" s="10" t="s">
        <v>219</v>
      </c>
      <c r="H1506" s="10" t="s">
        <v>714</v>
      </c>
      <c r="I1506" s="10" t="s">
        <v>619</v>
      </c>
      <c r="J1506" s="12">
        <v>27276</v>
      </c>
      <c r="K1506" s="11">
        <v>218271</v>
      </c>
      <c r="L1506" s="11">
        <v>19198</v>
      </c>
      <c r="M1506" s="14">
        <v>7820</v>
      </c>
      <c r="N1506" s="13">
        <v>62935</v>
      </c>
      <c r="O1506" s="13">
        <v>1681</v>
      </c>
      <c r="P1506" s="25">
        <v>967</v>
      </c>
      <c r="Q1506" s="26">
        <v>8199</v>
      </c>
      <c r="R1506" s="26">
        <v>224</v>
      </c>
      <c r="S1506" s="27" t="s">
        <v>25</v>
      </c>
      <c r="T1506" s="28" t="s">
        <v>25</v>
      </c>
      <c r="U1506" s="28" t="s">
        <v>25</v>
      </c>
      <c r="V1506" s="12">
        <v>36063</v>
      </c>
      <c r="W1506" s="11">
        <v>289405</v>
      </c>
      <c r="X1506" s="11">
        <v>21103</v>
      </c>
    </row>
    <row r="1507" spans="1:24" x14ac:dyDescent="0.35">
      <c r="A1507" s="8">
        <v>2020</v>
      </c>
      <c r="B1507" s="9">
        <v>21002</v>
      </c>
      <c r="C1507" s="10" t="s">
        <v>620</v>
      </c>
      <c r="D1507" s="8" t="s">
        <v>709</v>
      </c>
      <c r="E1507" s="10" t="s">
        <v>710</v>
      </c>
      <c r="F1507" s="8" t="s">
        <v>711</v>
      </c>
      <c r="G1507" s="10" t="s">
        <v>87</v>
      </c>
      <c r="H1507" s="10" t="s">
        <v>714</v>
      </c>
      <c r="I1507" s="10" t="s">
        <v>88</v>
      </c>
      <c r="J1507" s="12">
        <v>23</v>
      </c>
      <c r="K1507" s="11">
        <v>187</v>
      </c>
      <c r="L1507" s="11">
        <v>14</v>
      </c>
      <c r="M1507" s="14">
        <v>18</v>
      </c>
      <c r="N1507" s="13">
        <v>168</v>
      </c>
      <c r="O1507" s="13">
        <v>3</v>
      </c>
      <c r="P1507" s="25">
        <v>0</v>
      </c>
      <c r="Q1507" s="26">
        <v>0</v>
      </c>
      <c r="R1507" s="26">
        <v>0</v>
      </c>
      <c r="S1507" s="27">
        <v>0</v>
      </c>
      <c r="T1507" s="28">
        <v>0</v>
      </c>
      <c r="U1507" s="28">
        <v>0</v>
      </c>
      <c r="V1507" s="12">
        <v>41</v>
      </c>
      <c r="W1507" s="11">
        <v>355</v>
      </c>
      <c r="X1507" s="11">
        <v>17</v>
      </c>
    </row>
    <row r="1508" spans="1:24" x14ac:dyDescent="0.35">
      <c r="A1508" s="8">
        <v>2020</v>
      </c>
      <c r="B1508" s="9">
        <v>21002</v>
      </c>
      <c r="C1508" s="10" t="s">
        <v>620</v>
      </c>
      <c r="D1508" s="8" t="s">
        <v>709</v>
      </c>
      <c r="E1508" s="10" t="s">
        <v>710</v>
      </c>
      <c r="F1508" s="8" t="s">
        <v>711</v>
      </c>
      <c r="G1508" s="10" t="s">
        <v>24</v>
      </c>
      <c r="H1508" s="10" t="s">
        <v>714</v>
      </c>
      <c r="I1508" s="10" t="s">
        <v>88</v>
      </c>
      <c r="J1508" s="12">
        <v>92922</v>
      </c>
      <c r="K1508" s="11">
        <v>756198</v>
      </c>
      <c r="L1508" s="11">
        <v>59215</v>
      </c>
      <c r="M1508" s="14">
        <v>25087</v>
      </c>
      <c r="N1508" s="13">
        <v>217054</v>
      </c>
      <c r="O1508" s="13">
        <v>5174</v>
      </c>
      <c r="P1508" s="25">
        <v>6732</v>
      </c>
      <c r="Q1508" s="26">
        <v>75574</v>
      </c>
      <c r="R1508" s="26">
        <v>27</v>
      </c>
      <c r="S1508" s="27">
        <v>0</v>
      </c>
      <c r="T1508" s="28">
        <v>0</v>
      </c>
      <c r="U1508" s="28">
        <v>0</v>
      </c>
      <c r="V1508" s="12">
        <v>124741</v>
      </c>
      <c r="W1508" s="11">
        <v>1048826</v>
      </c>
      <c r="X1508" s="11">
        <v>64416</v>
      </c>
    </row>
    <row r="1509" spans="1:24" x14ac:dyDescent="0.35">
      <c r="A1509" s="8">
        <v>2020</v>
      </c>
      <c r="B1509" s="9">
        <v>21013</v>
      </c>
      <c r="C1509" s="10" t="s">
        <v>621</v>
      </c>
      <c r="D1509" s="8" t="s">
        <v>709</v>
      </c>
      <c r="E1509" s="10" t="s">
        <v>710</v>
      </c>
      <c r="F1509" s="8" t="s">
        <v>711</v>
      </c>
      <c r="G1509" s="10" t="s">
        <v>35</v>
      </c>
      <c r="H1509" s="10" t="s">
        <v>712</v>
      </c>
      <c r="I1509" s="10" t="s">
        <v>36</v>
      </c>
      <c r="J1509" s="12">
        <v>4117.3999999999996</v>
      </c>
      <c r="K1509" s="11">
        <v>36842</v>
      </c>
      <c r="L1509" s="11">
        <v>4615</v>
      </c>
      <c r="M1509" s="14">
        <v>5869.2</v>
      </c>
      <c r="N1509" s="13">
        <v>62057</v>
      </c>
      <c r="O1509" s="13">
        <v>843</v>
      </c>
      <c r="P1509" s="25">
        <v>8742.6</v>
      </c>
      <c r="Q1509" s="26">
        <v>117740</v>
      </c>
      <c r="R1509" s="26">
        <v>7</v>
      </c>
      <c r="S1509" s="27" t="s">
        <v>25</v>
      </c>
      <c r="T1509" s="28" t="s">
        <v>25</v>
      </c>
      <c r="U1509" s="28" t="s">
        <v>25</v>
      </c>
      <c r="V1509" s="12">
        <v>18729.2</v>
      </c>
      <c r="W1509" s="11">
        <v>216639</v>
      </c>
      <c r="X1509" s="11">
        <v>5465</v>
      </c>
    </row>
    <row r="1510" spans="1:24" x14ac:dyDescent="0.35">
      <c r="A1510" s="8">
        <v>2020</v>
      </c>
      <c r="B1510" s="9">
        <v>21048</v>
      </c>
      <c r="C1510" s="10" t="s">
        <v>622</v>
      </c>
      <c r="D1510" s="8" t="s">
        <v>709</v>
      </c>
      <c r="E1510" s="10" t="s">
        <v>710</v>
      </c>
      <c r="F1510" s="8" t="s">
        <v>711</v>
      </c>
      <c r="G1510" s="10" t="s">
        <v>70</v>
      </c>
      <c r="H1510" s="10" t="s">
        <v>712</v>
      </c>
      <c r="I1510" s="10" t="s">
        <v>36</v>
      </c>
      <c r="J1510" s="12">
        <v>12369.5</v>
      </c>
      <c r="K1510" s="11">
        <v>84689</v>
      </c>
      <c r="L1510" s="11">
        <v>11555</v>
      </c>
      <c r="M1510" s="14">
        <v>8209.4</v>
      </c>
      <c r="N1510" s="13">
        <v>64239</v>
      </c>
      <c r="O1510" s="13">
        <v>1077</v>
      </c>
      <c r="P1510" s="25">
        <v>10453.299999999999</v>
      </c>
      <c r="Q1510" s="26">
        <v>129549</v>
      </c>
      <c r="R1510" s="26">
        <v>3</v>
      </c>
      <c r="S1510" s="27" t="s">
        <v>25</v>
      </c>
      <c r="T1510" s="28" t="s">
        <v>25</v>
      </c>
      <c r="U1510" s="28" t="s">
        <v>25</v>
      </c>
      <c r="V1510" s="12">
        <v>31032.2</v>
      </c>
      <c r="W1510" s="11">
        <v>278477</v>
      </c>
      <c r="X1510" s="11">
        <v>12635</v>
      </c>
    </row>
    <row r="1511" spans="1:24" x14ac:dyDescent="0.35">
      <c r="A1511" s="8">
        <v>2020</v>
      </c>
      <c r="B1511" s="9">
        <v>21075</v>
      </c>
      <c r="C1511" s="10" t="s">
        <v>624</v>
      </c>
      <c r="D1511" s="8" t="s">
        <v>709</v>
      </c>
      <c r="E1511" s="10" t="s">
        <v>710</v>
      </c>
      <c r="F1511" s="8" t="s">
        <v>711</v>
      </c>
      <c r="G1511" s="10" t="s">
        <v>157</v>
      </c>
      <c r="H1511" s="10" t="s">
        <v>714</v>
      </c>
      <c r="I1511" s="10" t="s">
        <v>99</v>
      </c>
      <c r="J1511" s="12">
        <v>6898</v>
      </c>
      <c r="K1511" s="11">
        <v>46161</v>
      </c>
      <c r="L1511" s="11">
        <v>4852</v>
      </c>
      <c r="M1511" s="14">
        <v>12342</v>
      </c>
      <c r="N1511" s="13">
        <v>110941</v>
      </c>
      <c r="O1511" s="13">
        <v>1219</v>
      </c>
      <c r="P1511" s="25">
        <v>23809</v>
      </c>
      <c r="Q1511" s="26">
        <v>189687</v>
      </c>
      <c r="R1511" s="26">
        <v>2311</v>
      </c>
      <c r="S1511" s="27" t="s">
        <v>25</v>
      </c>
      <c r="T1511" s="28" t="s">
        <v>25</v>
      </c>
      <c r="U1511" s="28" t="s">
        <v>25</v>
      </c>
      <c r="V1511" s="12">
        <v>43049</v>
      </c>
      <c r="W1511" s="11">
        <v>346789</v>
      </c>
      <c r="X1511" s="11">
        <v>8382</v>
      </c>
    </row>
    <row r="1512" spans="1:24" x14ac:dyDescent="0.35">
      <c r="A1512" s="8">
        <v>2020</v>
      </c>
      <c r="B1512" s="9">
        <v>21075</v>
      </c>
      <c r="C1512" s="10" t="s">
        <v>624</v>
      </c>
      <c r="D1512" s="8" t="s">
        <v>709</v>
      </c>
      <c r="E1512" s="10" t="s">
        <v>710</v>
      </c>
      <c r="F1512" s="8" t="s">
        <v>711</v>
      </c>
      <c r="G1512" s="10" t="s">
        <v>114</v>
      </c>
      <c r="H1512" s="10" t="s">
        <v>714</v>
      </c>
      <c r="I1512" s="10" t="s">
        <v>99</v>
      </c>
      <c r="J1512" s="12" t="s">
        <v>25</v>
      </c>
      <c r="K1512" s="11" t="s">
        <v>25</v>
      </c>
      <c r="L1512" s="11" t="s">
        <v>25</v>
      </c>
      <c r="M1512" s="14" t="s">
        <v>25</v>
      </c>
      <c r="N1512" s="13" t="s">
        <v>25</v>
      </c>
      <c r="O1512" s="13" t="s">
        <v>25</v>
      </c>
      <c r="P1512" s="25">
        <v>873</v>
      </c>
      <c r="Q1512" s="26">
        <v>5996</v>
      </c>
      <c r="R1512" s="26">
        <v>72</v>
      </c>
      <c r="S1512" s="27" t="s">
        <v>25</v>
      </c>
      <c r="T1512" s="28" t="s">
        <v>25</v>
      </c>
      <c r="U1512" s="28" t="s">
        <v>25</v>
      </c>
      <c r="V1512" s="12">
        <v>873</v>
      </c>
      <c r="W1512" s="11">
        <v>5996</v>
      </c>
      <c r="X1512" s="11">
        <v>72</v>
      </c>
    </row>
    <row r="1513" spans="1:24" x14ac:dyDescent="0.35">
      <c r="A1513" s="8">
        <v>2020</v>
      </c>
      <c r="B1513" s="9">
        <v>21081</v>
      </c>
      <c r="C1513" s="10" t="s">
        <v>1507</v>
      </c>
      <c r="D1513" s="8" t="s">
        <v>709</v>
      </c>
      <c r="E1513" s="10" t="s">
        <v>710</v>
      </c>
      <c r="F1513" s="8" t="s">
        <v>711</v>
      </c>
      <c r="G1513" s="10" t="s">
        <v>157</v>
      </c>
      <c r="H1513" s="10" t="s">
        <v>714</v>
      </c>
      <c r="I1513" s="10" t="s">
        <v>158</v>
      </c>
      <c r="J1513" s="12">
        <v>31553.5</v>
      </c>
      <c r="K1513" s="11">
        <v>240371</v>
      </c>
      <c r="L1513" s="11">
        <v>22333</v>
      </c>
      <c r="M1513" s="14">
        <v>14128</v>
      </c>
      <c r="N1513" s="13">
        <v>131624</v>
      </c>
      <c r="O1513" s="13">
        <v>4410</v>
      </c>
      <c r="P1513" s="25">
        <v>12396.8</v>
      </c>
      <c r="Q1513" s="26">
        <v>150719</v>
      </c>
      <c r="R1513" s="26">
        <v>73</v>
      </c>
      <c r="S1513" s="27" t="s">
        <v>25</v>
      </c>
      <c r="T1513" s="28" t="s">
        <v>25</v>
      </c>
      <c r="U1513" s="28" t="s">
        <v>25</v>
      </c>
      <c r="V1513" s="12">
        <v>58078.3</v>
      </c>
      <c r="W1513" s="11">
        <v>522714</v>
      </c>
      <c r="X1513" s="11">
        <v>26816</v>
      </c>
    </row>
    <row r="1514" spans="1:24" x14ac:dyDescent="0.35">
      <c r="A1514" s="8">
        <v>2020</v>
      </c>
      <c r="B1514" s="9">
        <v>21081</v>
      </c>
      <c r="C1514" s="10" t="s">
        <v>1507</v>
      </c>
      <c r="D1514" s="8" t="s">
        <v>709</v>
      </c>
      <c r="E1514" s="10" t="s">
        <v>710</v>
      </c>
      <c r="F1514" s="8" t="s">
        <v>711</v>
      </c>
      <c r="G1514" s="10" t="s">
        <v>136</v>
      </c>
      <c r="H1514" s="10" t="s">
        <v>714</v>
      </c>
      <c r="I1514" s="10" t="s">
        <v>158</v>
      </c>
      <c r="J1514" s="12">
        <v>811.3</v>
      </c>
      <c r="K1514" s="11">
        <v>6110</v>
      </c>
      <c r="L1514" s="11">
        <v>574</v>
      </c>
      <c r="M1514" s="14">
        <v>450.5</v>
      </c>
      <c r="N1514" s="13">
        <v>3986</v>
      </c>
      <c r="O1514" s="13">
        <v>189</v>
      </c>
      <c r="P1514" s="25" t="s">
        <v>25</v>
      </c>
      <c r="Q1514" s="26" t="s">
        <v>25</v>
      </c>
      <c r="R1514" s="26" t="s">
        <v>25</v>
      </c>
      <c r="S1514" s="27" t="s">
        <v>25</v>
      </c>
      <c r="T1514" s="28" t="s">
        <v>25</v>
      </c>
      <c r="U1514" s="28" t="s">
        <v>25</v>
      </c>
      <c r="V1514" s="12">
        <v>1261.8</v>
      </c>
      <c r="W1514" s="11">
        <v>10096</v>
      </c>
      <c r="X1514" s="11">
        <v>763</v>
      </c>
    </row>
    <row r="1515" spans="1:24" x14ac:dyDescent="0.35">
      <c r="A1515" s="8">
        <v>2020</v>
      </c>
      <c r="B1515" s="9">
        <v>21093</v>
      </c>
      <c r="C1515" s="10" t="s">
        <v>1508</v>
      </c>
      <c r="D1515" s="8" t="s">
        <v>717</v>
      </c>
      <c r="E1515" s="10" t="s">
        <v>718</v>
      </c>
      <c r="F1515" s="8" t="s">
        <v>711</v>
      </c>
      <c r="G1515" s="10" t="s">
        <v>32</v>
      </c>
      <c r="H1515" s="10" t="s">
        <v>719</v>
      </c>
      <c r="I1515" s="10" t="s">
        <v>33</v>
      </c>
      <c r="J1515" s="12">
        <v>33</v>
      </c>
      <c r="K1515" s="11">
        <v>554</v>
      </c>
      <c r="L1515" s="11">
        <v>86</v>
      </c>
      <c r="M1515" s="14">
        <v>26501</v>
      </c>
      <c r="N1515" s="13">
        <v>416854</v>
      </c>
      <c r="O1515" s="13">
        <v>1000</v>
      </c>
      <c r="P1515" s="25">
        <v>3358</v>
      </c>
      <c r="Q1515" s="26">
        <v>52049</v>
      </c>
      <c r="R1515" s="26">
        <v>33</v>
      </c>
      <c r="S1515" s="27">
        <v>0</v>
      </c>
      <c r="T1515" s="28">
        <v>0</v>
      </c>
      <c r="U1515" s="28">
        <v>0</v>
      </c>
      <c r="V1515" s="12">
        <v>29892</v>
      </c>
      <c r="W1515" s="11">
        <v>469457</v>
      </c>
      <c r="X1515" s="11">
        <v>1119</v>
      </c>
    </row>
    <row r="1516" spans="1:24" x14ac:dyDescent="0.35">
      <c r="A1516" s="8">
        <v>2020</v>
      </c>
      <c r="B1516" s="9">
        <v>21111</v>
      </c>
      <c r="C1516" s="10" t="s">
        <v>625</v>
      </c>
      <c r="D1516" s="8" t="s">
        <v>709</v>
      </c>
      <c r="E1516" s="10" t="s">
        <v>710</v>
      </c>
      <c r="F1516" s="8" t="s">
        <v>711</v>
      </c>
      <c r="G1516" s="10" t="s">
        <v>114</v>
      </c>
      <c r="H1516" s="10" t="s">
        <v>773</v>
      </c>
      <c r="I1516" s="10" t="s">
        <v>54</v>
      </c>
      <c r="J1516" s="12">
        <v>7777</v>
      </c>
      <c r="K1516" s="11">
        <v>73158</v>
      </c>
      <c r="L1516" s="11">
        <v>3494</v>
      </c>
      <c r="M1516" s="14">
        <v>2029</v>
      </c>
      <c r="N1516" s="13">
        <v>26910</v>
      </c>
      <c r="O1516" s="13">
        <v>1312</v>
      </c>
      <c r="P1516" s="25">
        <v>19186</v>
      </c>
      <c r="Q1516" s="26">
        <v>265724</v>
      </c>
      <c r="R1516" s="26">
        <v>2790</v>
      </c>
      <c r="S1516" s="27" t="s">
        <v>25</v>
      </c>
      <c r="T1516" s="28" t="s">
        <v>25</v>
      </c>
      <c r="U1516" s="28" t="s">
        <v>25</v>
      </c>
      <c r="V1516" s="12">
        <v>28992</v>
      </c>
      <c r="W1516" s="11">
        <v>365792</v>
      </c>
      <c r="X1516" s="11">
        <v>7596</v>
      </c>
    </row>
    <row r="1517" spans="1:24" x14ac:dyDescent="0.35">
      <c r="A1517" s="8">
        <v>2020</v>
      </c>
      <c r="B1517" s="9">
        <v>21114</v>
      </c>
      <c r="C1517" s="10" t="s">
        <v>1509</v>
      </c>
      <c r="D1517" s="8" t="s">
        <v>709</v>
      </c>
      <c r="E1517" s="10" t="s">
        <v>710</v>
      </c>
      <c r="F1517" s="8" t="s">
        <v>711</v>
      </c>
      <c r="G1517" s="10" t="s">
        <v>152</v>
      </c>
      <c r="H1517" s="10" t="s">
        <v>714</v>
      </c>
      <c r="I1517" s="10" t="s">
        <v>36</v>
      </c>
      <c r="J1517" s="12">
        <v>17138</v>
      </c>
      <c r="K1517" s="11">
        <v>114163</v>
      </c>
      <c r="L1517" s="11">
        <v>9385</v>
      </c>
      <c r="M1517" s="14">
        <v>4343</v>
      </c>
      <c r="N1517" s="13">
        <v>29646</v>
      </c>
      <c r="O1517" s="13">
        <v>916</v>
      </c>
      <c r="P1517" s="25">
        <v>26851</v>
      </c>
      <c r="Q1517" s="26">
        <v>416912</v>
      </c>
      <c r="R1517" s="26">
        <v>8</v>
      </c>
      <c r="S1517" s="27" t="s">
        <v>25</v>
      </c>
      <c r="T1517" s="28" t="s">
        <v>25</v>
      </c>
      <c r="U1517" s="28" t="s">
        <v>25</v>
      </c>
      <c r="V1517" s="12">
        <v>48332</v>
      </c>
      <c r="W1517" s="11">
        <v>560721</v>
      </c>
      <c r="X1517" s="11">
        <v>10309</v>
      </c>
    </row>
    <row r="1518" spans="1:24" x14ac:dyDescent="0.35">
      <c r="A1518" s="8">
        <v>2020</v>
      </c>
      <c r="B1518" s="9">
        <v>21158</v>
      </c>
      <c r="C1518" s="10" t="s">
        <v>626</v>
      </c>
      <c r="D1518" s="8" t="s">
        <v>709</v>
      </c>
      <c r="E1518" s="10" t="s">
        <v>710</v>
      </c>
      <c r="F1518" s="8" t="s">
        <v>711</v>
      </c>
      <c r="G1518" s="10" t="s">
        <v>70</v>
      </c>
      <c r="H1518" s="10" t="s">
        <v>712</v>
      </c>
      <c r="I1518" s="10" t="s">
        <v>36</v>
      </c>
      <c r="J1518" s="12">
        <v>4228</v>
      </c>
      <c r="K1518" s="11">
        <v>49012</v>
      </c>
      <c r="L1518" s="11">
        <v>5866</v>
      </c>
      <c r="M1518" s="14">
        <v>24373</v>
      </c>
      <c r="N1518" s="13">
        <v>348136</v>
      </c>
      <c r="O1518" s="13">
        <v>991</v>
      </c>
      <c r="P1518" s="25">
        <v>0</v>
      </c>
      <c r="Q1518" s="26">
        <v>0</v>
      </c>
      <c r="R1518" s="26">
        <v>0</v>
      </c>
      <c r="S1518" s="27" t="s">
        <v>25</v>
      </c>
      <c r="T1518" s="28" t="s">
        <v>25</v>
      </c>
      <c r="U1518" s="28" t="s">
        <v>25</v>
      </c>
      <c r="V1518" s="12">
        <v>28601</v>
      </c>
      <c r="W1518" s="11">
        <v>397148</v>
      </c>
      <c r="X1518" s="11">
        <v>6857</v>
      </c>
    </row>
    <row r="1519" spans="1:24" x14ac:dyDescent="0.35">
      <c r="A1519" s="8">
        <v>2020</v>
      </c>
      <c r="B1519" s="9">
        <v>21244</v>
      </c>
      <c r="C1519" s="10" t="s">
        <v>1510</v>
      </c>
      <c r="D1519" s="8" t="s">
        <v>709</v>
      </c>
      <c r="E1519" s="10" t="s">
        <v>710</v>
      </c>
      <c r="F1519" s="8" t="s">
        <v>711</v>
      </c>
      <c r="G1519" s="10" t="s">
        <v>44</v>
      </c>
      <c r="H1519" s="10" t="s">
        <v>714</v>
      </c>
      <c r="I1519" s="10" t="s">
        <v>45</v>
      </c>
      <c r="J1519" s="12">
        <v>105094</v>
      </c>
      <c r="K1519" s="11">
        <v>723859</v>
      </c>
      <c r="L1519" s="11">
        <v>54903</v>
      </c>
      <c r="M1519" s="14">
        <v>12064</v>
      </c>
      <c r="N1519" s="13">
        <v>107743</v>
      </c>
      <c r="O1519" s="13">
        <v>2435</v>
      </c>
      <c r="P1519" s="25">
        <v>5455</v>
      </c>
      <c r="Q1519" s="26">
        <v>73147</v>
      </c>
      <c r="R1519" s="26">
        <v>16</v>
      </c>
      <c r="S1519" s="27" t="s">
        <v>25</v>
      </c>
      <c r="T1519" s="28" t="s">
        <v>25</v>
      </c>
      <c r="U1519" s="28" t="s">
        <v>25</v>
      </c>
      <c r="V1519" s="12">
        <v>122613</v>
      </c>
      <c r="W1519" s="11">
        <v>904749</v>
      </c>
      <c r="X1519" s="11">
        <v>57354</v>
      </c>
    </row>
    <row r="1520" spans="1:24" x14ac:dyDescent="0.35">
      <c r="A1520" s="8">
        <v>2020</v>
      </c>
      <c r="B1520" s="9">
        <v>21513</v>
      </c>
      <c r="C1520" s="10" t="s">
        <v>1511</v>
      </c>
      <c r="D1520" s="8" t="s">
        <v>709</v>
      </c>
      <c r="E1520" s="10" t="s">
        <v>710</v>
      </c>
      <c r="F1520" s="8" t="s">
        <v>711</v>
      </c>
      <c r="G1520" s="10" t="s">
        <v>219</v>
      </c>
      <c r="H1520" s="10" t="s">
        <v>714</v>
      </c>
      <c r="I1520" s="10" t="s">
        <v>619</v>
      </c>
      <c r="J1520" s="12">
        <v>9661.7999999999993</v>
      </c>
      <c r="K1520" s="11">
        <v>62177</v>
      </c>
      <c r="L1520" s="11">
        <v>6149</v>
      </c>
      <c r="M1520" s="14">
        <v>16344.8</v>
      </c>
      <c r="N1520" s="13">
        <v>167313</v>
      </c>
      <c r="O1520" s="13">
        <v>248</v>
      </c>
      <c r="P1520" s="25">
        <v>483.3</v>
      </c>
      <c r="Q1520" s="26">
        <v>3318</v>
      </c>
      <c r="R1520" s="26">
        <v>134</v>
      </c>
      <c r="S1520" s="27" t="s">
        <v>25</v>
      </c>
      <c r="T1520" s="28" t="s">
        <v>25</v>
      </c>
      <c r="U1520" s="28" t="s">
        <v>25</v>
      </c>
      <c r="V1520" s="12">
        <v>26489.9</v>
      </c>
      <c r="W1520" s="11">
        <v>232808</v>
      </c>
      <c r="X1520" s="11">
        <v>6531</v>
      </c>
    </row>
    <row r="1521" spans="1:24" x14ac:dyDescent="0.35">
      <c r="A1521" s="8">
        <v>2020</v>
      </c>
      <c r="B1521" s="9">
        <v>21538</v>
      </c>
      <c r="C1521" s="10" t="s">
        <v>628</v>
      </c>
      <c r="D1521" s="8" t="s">
        <v>709</v>
      </c>
      <c r="E1521" s="10" t="s">
        <v>710</v>
      </c>
      <c r="F1521" s="8" t="s">
        <v>711</v>
      </c>
      <c r="G1521" s="10" t="s">
        <v>48</v>
      </c>
      <c r="H1521" s="10" t="s">
        <v>714</v>
      </c>
      <c r="I1521" s="10" t="s">
        <v>92</v>
      </c>
      <c r="J1521" s="12">
        <v>44923.7</v>
      </c>
      <c r="K1521" s="11">
        <v>436130</v>
      </c>
      <c r="L1521" s="11">
        <v>37849</v>
      </c>
      <c r="M1521" s="14">
        <v>19803.900000000001</v>
      </c>
      <c r="N1521" s="13">
        <v>211544</v>
      </c>
      <c r="O1521" s="13">
        <v>4245</v>
      </c>
      <c r="P1521" s="25">
        <v>6084.6</v>
      </c>
      <c r="Q1521" s="26">
        <v>86408</v>
      </c>
      <c r="R1521" s="26">
        <v>25</v>
      </c>
      <c r="S1521" s="27" t="s">
        <v>25</v>
      </c>
      <c r="T1521" s="28" t="s">
        <v>25</v>
      </c>
      <c r="U1521" s="28" t="s">
        <v>25</v>
      </c>
      <c r="V1521" s="12">
        <v>70812.2</v>
      </c>
      <c r="W1521" s="11">
        <v>734082</v>
      </c>
      <c r="X1521" s="11">
        <v>42119</v>
      </c>
    </row>
    <row r="1522" spans="1:24" x14ac:dyDescent="0.35">
      <c r="A1522" s="8">
        <v>2020</v>
      </c>
      <c r="B1522" s="9">
        <v>21567</v>
      </c>
      <c r="C1522" s="10" t="s">
        <v>1512</v>
      </c>
      <c r="D1522" s="8" t="s">
        <v>709</v>
      </c>
      <c r="E1522" s="10" t="s">
        <v>710</v>
      </c>
      <c r="F1522" s="8" t="s">
        <v>711</v>
      </c>
      <c r="G1522" s="10" t="s">
        <v>338</v>
      </c>
      <c r="H1522" s="10" t="s">
        <v>714</v>
      </c>
      <c r="I1522" s="10" t="s">
        <v>36</v>
      </c>
      <c r="J1522" s="12">
        <v>70501.8</v>
      </c>
      <c r="K1522" s="11">
        <v>772052</v>
      </c>
      <c r="L1522" s="11">
        <v>49012</v>
      </c>
      <c r="M1522" s="14">
        <v>18035.400000000001</v>
      </c>
      <c r="N1522" s="13">
        <v>204790</v>
      </c>
      <c r="O1522" s="13">
        <v>4379</v>
      </c>
      <c r="P1522" s="25">
        <v>397.3</v>
      </c>
      <c r="Q1522" s="26">
        <v>3440</v>
      </c>
      <c r="R1522" s="26">
        <v>1</v>
      </c>
      <c r="S1522" s="27" t="s">
        <v>25</v>
      </c>
      <c r="T1522" s="28" t="s">
        <v>25</v>
      </c>
      <c r="U1522" s="28" t="s">
        <v>25</v>
      </c>
      <c r="V1522" s="12">
        <v>88934.5</v>
      </c>
      <c r="W1522" s="11">
        <v>980282</v>
      </c>
      <c r="X1522" s="11">
        <v>53392</v>
      </c>
    </row>
    <row r="1523" spans="1:24" x14ac:dyDescent="0.35">
      <c r="A1523" s="8">
        <v>2020</v>
      </c>
      <c r="B1523" s="9">
        <v>21632</v>
      </c>
      <c r="C1523" s="10" t="s">
        <v>629</v>
      </c>
      <c r="D1523" s="8" t="s">
        <v>709</v>
      </c>
      <c r="E1523" s="10" t="s">
        <v>710</v>
      </c>
      <c r="F1523" s="8" t="s">
        <v>711</v>
      </c>
      <c r="G1523" s="10" t="s">
        <v>87</v>
      </c>
      <c r="H1523" s="10" t="s">
        <v>714</v>
      </c>
      <c r="I1523" s="10" t="s">
        <v>88</v>
      </c>
      <c r="J1523" s="12">
        <v>185884</v>
      </c>
      <c r="K1523" s="11">
        <v>1625173</v>
      </c>
      <c r="L1523" s="11">
        <v>114359</v>
      </c>
      <c r="M1523" s="14">
        <v>57754</v>
      </c>
      <c r="N1523" s="13">
        <v>589674</v>
      </c>
      <c r="O1523" s="13">
        <v>17751</v>
      </c>
      <c r="P1523" s="25">
        <v>21909</v>
      </c>
      <c r="Q1523" s="26">
        <v>379687</v>
      </c>
      <c r="R1523" s="26">
        <v>31</v>
      </c>
      <c r="S1523" s="27" t="s">
        <v>25</v>
      </c>
      <c r="T1523" s="28" t="s">
        <v>25</v>
      </c>
      <c r="U1523" s="28" t="s">
        <v>25</v>
      </c>
      <c r="V1523" s="12">
        <v>265547</v>
      </c>
      <c r="W1523" s="11">
        <v>2594534</v>
      </c>
      <c r="X1523" s="11">
        <v>132141</v>
      </c>
    </row>
    <row r="1524" spans="1:24" x14ac:dyDescent="0.35">
      <c r="A1524" s="8">
        <v>2020</v>
      </c>
      <c r="B1524" s="9">
        <v>22053</v>
      </c>
      <c r="C1524" s="10" t="s">
        <v>630</v>
      </c>
      <c r="D1524" s="8" t="s">
        <v>709</v>
      </c>
      <c r="E1524" s="10" t="s">
        <v>710</v>
      </c>
      <c r="F1524" s="8" t="s">
        <v>711</v>
      </c>
      <c r="G1524" s="10" t="s">
        <v>79</v>
      </c>
      <c r="H1524" s="10" t="s">
        <v>722</v>
      </c>
      <c r="I1524" s="10" t="s">
        <v>45</v>
      </c>
      <c r="J1524" s="12">
        <v>236963</v>
      </c>
      <c r="K1524" s="11">
        <v>1990291</v>
      </c>
      <c r="L1524" s="11">
        <v>134284</v>
      </c>
      <c r="M1524" s="14">
        <v>141262</v>
      </c>
      <c r="N1524" s="13">
        <v>1162502</v>
      </c>
      <c r="O1524" s="13">
        <v>30359</v>
      </c>
      <c r="P1524" s="25">
        <v>123054</v>
      </c>
      <c r="Q1524" s="26">
        <v>1963685</v>
      </c>
      <c r="R1524" s="26">
        <v>1120</v>
      </c>
      <c r="S1524" s="27">
        <v>0</v>
      </c>
      <c r="T1524" s="28">
        <v>0</v>
      </c>
      <c r="U1524" s="28">
        <v>0</v>
      </c>
      <c r="V1524" s="12">
        <v>501279</v>
      </c>
      <c r="W1524" s="11">
        <v>5116478</v>
      </c>
      <c r="X1524" s="11">
        <v>165763</v>
      </c>
    </row>
    <row r="1525" spans="1:24" x14ac:dyDescent="0.35">
      <c r="A1525" s="8">
        <v>2020</v>
      </c>
      <c r="B1525" s="9">
        <v>22500</v>
      </c>
      <c r="C1525" s="10" t="s">
        <v>631</v>
      </c>
      <c r="D1525" s="8" t="s">
        <v>709</v>
      </c>
      <c r="E1525" s="10" t="s">
        <v>710</v>
      </c>
      <c r="F1525" s="8" t="s">
        <v>711</v>
      </c>
      <c r="G1525" s="10" t="s">
        <v>301</v>
      </c>
      <c r="H1525" s="10" t="s">
        <v>722</v>
      </c>
      <c r="I1525" s="10" t="s">
        <v>54</v>
      </c>
      <c r="J1525" s="12">
        <v>428487.4</v>
      </c>
      <c r="K1525" s="11">
        <v>3403898</v>
      </c>
      <c r="L1525" s="11">
        <v>335259</v>
      </c>
      <c r="M1525" s="14">
        <v>397075.6</v>
      </c>
      <c r="N1525" s="13">
        <v>3999334</v>
      </c>
      <c r="O1525" s="13">
        <v>49511</v>
      </c>
      <c r="P1525" s="25">
        <v>164329.5</v>
      </c>
      <c r="Q1525" s="26">
        <v>2064242</v>
      </c>
      <c r="R1525" s="26">
        <v>1191</v>
      </c>
      <c r="S1525" s="27">
        <v>0</v>
      </c>
      <c r="T1525" s="28">
        <v>0</v>
      </c>
      <c r="U1525" s="28">
        <v>0</v>
      </c>
      <c r="V1525" s="12">
        <v>989892.5</v>
      </c>
      <c r="W1525" s="11">
        <v>9467474</v>
      </c>
      <c r="X1525" s="11">
        <v>385961</v>
      </c>
    </row>
    <row r="1526" spans="1:24" x14ac:dyDescent="0.35">
      <c r="A1526" s="8">
        <v>2020</v>
      </c>
      <c r="B1526" s="9">
        <v>22690</v>
      </c>
      <c r="C1526" s="10" t="s">
        <v>1513</v>
      </c>
      <c r="D1526" s="8" t="s">
        <v>709</v>
      </c>
      <c r="E1526" s="10" t="s">
        <v>710</v>
      </c>
      <c r="F1526" s="8" t="s">
        <v>711</v>
      </c>
      <c r="G1526" s="10" t="s">
        <v>129</v>
      </c>
      <c r="H1526" s="10" t="s">
        <v>714</v>
      </c>
      <c r="I1526" s="10" t="s">
        <v>54</v>
      </c>
      <c r="J1526" s="12">
        <v>4847</v>
      </c>
      <c r="K1526" s="11">
        <v>51321</v>
      </c>
      <c r="L1526" s="11">
        <v>3840</v>
      </c>
      <c r="M1526" s="14">
        <v>1158</v>
      </c>
      <c r="N1526" s="13">
        <v>8843</v>
      </c>
      <c r="O1526" s="13">
        <v>673</v>
      </c>
      <c r="P1526" s="25">
        <v>11050</v>
      </c>
      <c r="Q1526" s="26">
        <v>108007</v>
      </c>
      <c r="R1526" s="26">
        <v>1553</v>
      </c>
      <c r="S1526" s="27">
        <v>0</v>
      </c>
      <c r="T1526" s="28">
        <v>0</v>
      </c>
      <c r="U1526" s="28">
        <v>0</v>
      </c>
      <c r="V1526" s="12">
        <v>17055</v>
      </c>
      <c r="W1526" s="11">
        <v>168171</v>
      </c>
      <c r="X1526" s="11">
        <v>6066</v>
      </c>
    </row>
    <row r="1527" spans="1:24" x14ac:dyDescent="0.35">
      <c r="A1527" s="8">
        <v>2020</v>
      </c>
      <c r="B1527" s="9">
        <v>22814</v>
      </c>
      <c r="C1527" s="10" t="s">
        <v>1514</v>
      </c>
      <c r="D1527" s="8" t="s">
        <v>709</v>
      </c>
      <c r="E1527" s="10" t="s">
        <v>710</v>
      </c>
      <c r="F1527" s="8" t="s">
        <v>711</v>
      </c>
      <c r="G1527" s="10" t="s">
        <v>265</v>
      </c>
      <c r="H1527" s="10" t="s">
        <v>714</v>
      </c>
      <c r="I1527" s="10" t="s">
        <v>75</v>
      </c>
      <c r="J1527" s="12">
        <v>2178</v>
      </c>
      <c r="K1527" s="11">
        <v>24311</v>
      </c>
      <c r="L1527" s="11">
        <v>1321</v>
      </c>
      <c r="M1527" s="14">
        <v>3179</v>
      </c>
      <c r="N1527" s="13">
        <v>58142</v>
      </c>
      <c r="O1527" s="13">
        <v>385</v>
      </c>
      <c r="P1527" s="25">
        <v>7927</v>
      </c>
      <c r="Q1527" s="26">
        <v>151904</v>
      </c>
      <c r="R1527" s="26">
        <v>944</v>
      </c>
      <c r="S1527" s="27">
        <v>0</v>
      </c>
      <c r="T1527" s="28">
        <v>0</v>
      </c>
      <c r="U1527" s="28">
        <v>0</v>
      </c>
      <c r="V1527" s="12">
        <v>13284</v>
      </c>
      <c r="W1527" s="11">
        <v>234357</v>
      </c>
      <c r="X1527" s="11">
        <v>2650</v>
      </c>
    </row>
    <row r="1528" spans="1:24" x14ac:dyDescent="0.35">
      <c r="A1528" s="8">
        <v>2020</v>
      </c>
      <c r="B1528" s="9">
        <v>22814</v>
      </c>
      <c r="C1528" s="10" t="s">
        <v>1514</v>
      </c>
      <c r="D1528" s="8" t="s">
        <v>709</v>
      </c>
      <c r="E1528" s="10" t="s">
        <v>710</v>
      </c>
      <c r="F1528" s="8" t="s">
        <v>711</v>
      </c>
      <c r="G1528" s="10" t="s">
        <v>91</v>
      </c>
      <c r="H1528" s="10" t="s">
        <v>714</v>
      </c>
      <c r="I1528" s="10" t="s">
        <v>75</v>
      </c>
      <c r="J1528" s="12">
        <v>1592</v>
      </c>
      <c r="K1528" s="11">
        <v>16119</v>
      </c>
      <c r="L1528" s="11">
        <v>1477</v>
      </c>
      <c r="M1528" s="14">
        <v>1797</v>
      </c>
      <c r="N1528" s="13">
        <v>27072</v>
      </c>
      <c r="O1528" s="13">
        <v>261</v>
      </c>
      <c r="P1528" s="25">
        <v>229</v>
      </c>
      <c r="Q1528" s="26">
        <v>4457</v>
      </c>
      <c r="R1528" s="26">
        <v>50</v>
      </c>
      <c r="S1528" s="27">
        <v>0</v>
      </c>
      <c r="T1528" s="28">
        <v>0</v>
      </c>
      <c r="U1528" s="28">
        <v>0</v>
      </c>
      <c r="V1528" s="12">
        <v>3618</v>
      </c>
      <c r="W1528" s="11">
        <v>47648</v>
      </c>
      <c r="X1528" s="11">
        <v>1788</v>
      </c>
    </row>
    <row r="1529" spans="1:24" x14ac:dyDescent="0.35">
      <c r="A1529" s="8">
        <v>2020</v>
      </c>
      <c r="B1529" s="9">
        <v>22814</v>
      </c>
      <c r="C1529" s="10" t="s">
        <v>1514</v>
      </c>
      <c r="D1529" s="8" t="s">
        <v>709</v>
      </c>
      <c r="E1529" s="10" t="s">
        <v>710</v>
      </c>
      <c r="F1529" s="8" t="s">
        <v>711</v>
      </c>
      <c r="G1529" s="10" t="s">
        <v>325</v>
      </c>
      <c r="H1529" s="10" t="s">
        <v>714</v>
      </c>
      <c r="I1529" s="10" t="s">
        <v>75</v>
      </c>
      <c r="J1529" s="12">
        <v>458</v>
      </c>
      <c r="K1529" s="11">
        <v>4660</v>
      </c>
      <c r="L1529" s="11">
        <v>361</v>
      </c>
      <c r="M1529" s="14">
        <v>180</v>
      </c>
      <c r="N1529" s="13">
        <v>2539</v>
      </c>
      <c r="O1529" s="13">
        <v>64</v>
      </c>
      <c r="P1529" s="25">
        <v>1673</v>
      </c>
      <c r="Q1529" s="26">
        <v>32597</v>
      </c>
      <c r="R1529" s="26">
        <v>294</v>
      </c>
      <c r="S1529" s="27">
        <v>0</v>
      </c>
      <c r="T1529" s="28">
        <v>0</v>
      </c>
      <c r="U1529" s="28">
        <v>0</v>
      </c>
      <c r="V1529" s="12">
        <v>2311</v>
      </c>
      <c r="W1529" s="11">
        <v>39796</v>
      </c>
      <c r="X1529" s="11">
        <v>719</v>
      </c>
    </row>
    <row r="1530" spans="1:24" x14ac:dyDescent="0.35">
      <c r="A1530" s="8">
        <v>2020</v>
      </c>
      <c r="B1530" s="9">
        <v>22815</v>
      </c>
      <c r="C1530" s="10" t="s">
        <v>632</v>
      </c>
      <c r="D1530" s="8" t="s">
        <v>709</v>
      </c>
      <c r="E1530" s="10" t="s">
        <v>710</v>
      </c>
      <c r="F1530" s="8" t="s">
        <v>711</v>
      </c>
      <c r="G1530" s="10" t="s">
        <v>152</v>
      </c>
      <c r="H1530" s="10" t="s">
        <v>714</v>
      </c>
      <c r="I1530" s="10" t="s">
        <v>36</v>
      </c>
      <c r="J1530" s="12">
        <v>27366</v>
      </c>
      <c r="K1530" s="11">
        <v>222233</v>
      </c>
      <c r="L1530" s="11">
        <v>21067</v>
      </c>
      <c r="M1530" s="14">
        <v>9860</v>
      </c>
      <c r="N1530" s="13">
        <v>69936</v>
      </c>
      <c r="O1530" s="13">
        <v>3092</v>
      </c>
      <c r="P1530" s="25">
        <v>19846</v>
      </c>
      <c r="Q1530" s="26">
        <v>163186</v>
      </c>
      <c r="R1530" s="26">
        <v>4168</v>
      </c>
      <c r="S1530" s="27" t="s">
        <v>25</v>
      </c>
      <c r="T1530" s="28" t="s">
        <v>25</v>
      </c>
      <c r="U1530" s="28" t="s">
        <v>25</v>
      </c>
      <c r="V1530" s="12">
        <v>57072</v>
      </c>
      <c r="W1530" s="11">
        <v>455355</v>
      </c>
      <c r="X1530" s="11">
        <v>28327</v>
      </c>
    </row>
    <row r="1531" spans="1:24" x14ac:dyDescent="0.35">
      <c r="A1531" s="8">
        <v>2020</v>
      </c>
      <c r="B1531" s="9">
        <v>22822</v>
      </c>
      <c r="C1531" s="10" t="s">
        <v>1515</v>
      </c>
      <c r="D1531" s="8" t="s">
        <v>709</v>
      </c>
      <c r="E1531" s="10" t="s">
        <v>710</v>
      </c>
      <c r="F1531" s="8" t="s">
        <v>711</v>
      </c>
      <c r="G1531" s="10" t="s">
        <v>257</v>
      </c>
      <c r="H1531" s="10" t="s">
        <v>714</v>
      </c>
      <c r="I1531" s="10" t="s">
        <v>36</v>
      </c>
      <c r="J1531" s="12">
        <v>46936.1</v>
      </c>
      <c r="K1531" s="11">
        <v>363049</v>
      </c>
      <c r="L1531" s="11">
        <v>24161</v>
      </c>
      <c r="M1531" s="14">
        <v>6588</v>
      </c>
      <c r="N1531" s="13">
        <v>64910</v>
      </c>
      <c r="O1531" s="13">
        <v>1249</v>
      </c>
      <c r="P1531" s="25">
        <v>4660.2</v>
      </c>
      <c r="Q1531" s="26">
        <v>48116</v>
      </c>
      <c r="R1531" s="26">
        <v>117</v>
      </c>
      <c r="S1531" s="27" t="s">
        <v>25</v>
      </c>
      <c r="T1531" s="28" t="s">
        <v>25</v>
      </c>
      <c r="U1531" s="28" t="s">
        <v>25</v>
      </c>
      <c r="V1531" s="12">
        <v>58184.3</v>
      </c>
      <c r="W1531" s="11">
        <v>476075</v>
      </c>
      <c r="X1531" s="11">
        <v>25527</v>
      </c>
    </row>
    <row r="1532" spans="1:24" x14ac:dyDescent="0.35">
      <c r="A1532" s="8">
        <v>2020</v>
      </c>
      <c r="B1532" s="9">
        <v>24211</v>
      </c>
      <c r="C1532" s="10" t="s">
        <v>633</v>
      </c>
      <c r="D1532" s="8" t="s">
        <v>709</v>
      </c>
      <c r="E1532" s="10" t="s">
        <v>710</v>
      </c>
      <c r="F1532" s="8" t="s">
        <v>711</v>
      </c>
      <c r="G1532" s="10" t="s">
        <v>48</v>
      </c>
      <c r="H1532" s="10" t="s">
        <v>722</v>
      </c>
      <c r="I1532" s="10" t="s">
        <v>591</v>
      </c>
      <c r="J1532" s="12">
        <v>516004.7</v>
      </c>
      <c r="K1532" s="11">
        <v>4170494</v>
      </c>
      <c r="L1532" s="11">
        <v>394673</v>
      </c>
      <c r="M1532" s="14">
        <v>263005.3</v>
      </c>
      <c r="N1532" s="13">
        <v>2019112</v>
      </c>
      <c r="O1532" s="13">
        <v>41140</v>
      </c>
      <c r="P1532" s="25">
        <v>223703.9</v>
      </c>
      <c r="Q1532" s="26">
        <v>2919636</v>
      </c>
      <c r="R1532" s="26">
        <v>489</v>
      </c>
      <c r="S1532" s="27">
        <v>208.3</v>
      </c>
      <c r="T1532" s="28">
        <v>1616</v>
      </c>
      <c r="U1532" s="28">
        <v>1</v>
      </c>
      <c r="V1532" s="12">
        <v>1002922.2</v>
      </c>
      <c r="W1532" s="11">
        <v>9110858</v>
      </c>
      <c r="X1532" s="11">
        <v>436303</v>
      </c>
    </row>
    <row r="1533" spans="1:24" x14ac:dyDescent="0.35">
      <c r="A1533" s="8">
        <v>2020</v>
      </c>
      <c r="B1533" s="9">
        <v>24590</v>
      </c>
      <c r="C1533" s="10" t="s">
        <v>636</v>
      </c>
      <c r="D1533" s="8" t="s">
        <v>709</v>
      </c>
      <c r="E1533" s="10" t="s">
        <v>710</v>
      </c>
      <c r="F1533" s="8" t="s">
        <v>711</v>
      </c>
      <c r="G1533" s="10" t="s">
        <v>397</v>
      </c>
      <c r="H1533" s="10" t="s">
        <v>722</v>
      </c>
      <c r="I1533" s="10" t="s">
        <v>95</v>
      </c>
      <c r="J1533" s="12">
        <v>85159</v>
      </c>
      <c r="K1533" s="11">
        <v>468726</v>
      </c>
      <c r="L1533" s="11">
        <v>61462</v>
      </c>
      <c r="M1533" s="14">
        <v>30486</v>
      </c>
      <c r="N1533" s="13">
        <v>169051</v>
      </c>
      <c r="O1533" s="13">
        <v>9467</v>
      </c>
      <c r="P1533" s="25">
        <v>6689</v>
      </c>
      <c r="Q1533" s="26">
        <v>53113</v>
      </c>
      <c r="R1533" s="26">
        <v>39</v>
      </c>
      <c r="S1533" s="27">
        <v>0</v>
      </c>
      <c r="T1533" s="28">
        <v>0</v>
      </c>
      <c r="U1533" s="28">
        <v>0</v>
      </c>
      <c r="V1533" s="12">
        <v>122334</v>
      </c>
      <c r="W1533" s="11">
        <v>690890</v>
      </c>
      <c r="X1533" s="11">
        <v>70968</v>
      </c>
    </row>
    <row r="1534" spans="1:24" x14ac:dyDescent="0.35">
      <c r="A1534" s="8">
        <v>2020</v>
      </c>
      <c r="B1534" s="9">
        <v>24590</v>
      </c>
      <c r="C1534" s="10" t="s">
        <v>636</v>
      </c>
      <c r="D1534" s="8" t="s">
        <v>751</v>
      </c>
      <c r="E1534" s="10" t="s">
        <v>752</v>
      </c>
      <c r="F1534" s="8" t="s">
        <v>711</v>
      </c>
      <c r="G1534" s="10" t="s">
        <v>397</v>
      </c>
      <c r="H1534" s="10" t="s">
        <v>722</v>
      </c>
      <c r="I1534" s="10" t="s">
        <v>95</v>
      </c>
      <c r="J1534" s="12">
        <v>4503</v>
      </c>
      <c r="K1534" s="11">
        <v>47243</v>
      </c>
      <c r="L1534" s="11">
        <v>5711</v>
      </c>
      <c r="M1534" s="14">
        <v>12848</v>
      </c>
      <c r="N1534" s="13">
        <v>155631</v>
      </c>
      <c r="O1534" s="13">
        <v>2934</v>
      </c>
      <c r="P1534" s="25">
        <v>16218</v>
      </c>
      <c r="Q1534" s="26">
        <v>266655</v>
      </c>
      <c r="R1534" s="26">
        <v>125</v>
      </c>
      <c r="S1534" s="27">
        <v>0</v>
      </c>
      <c r="T1534" s="28">
        <v>0</v>
      </c>
      <c r="U1534" s="28">
        <v>0</v>
      </c>
      <c r="V1534" s="12">
        <v>33569</v>
      </c>
      <c r="W1534" s="11">
        <v>469529</v>
      </c>
      <c r="X1534" s="11">
        <v>8770</v>
      </c>
    </row>
    <row r="1535" spans="1:24" x14ac:dyDescent="0.35">
      <c r="A1535" s="8">
        <v>2020</v>
      </c>
      <c r="B1535" s="9">
        <v>24753</v>
      </c>
      <c r="C1535" s="10" t="s">
        <v>1516</v>
      </c>
      <c r="D1535" s="8" t="s">
        <v>709</v>
      </c>
      <c r="E1535" s="10" t="s">
        <v>710</v>
      </c>
      <c r="F1535" s="8" t="s">
        <v>711</v>
      </c>
      <c r="G1535" s="10" t="s">
        <v>257</v>
      </c>
      <c r="H1535" s="10" t="s">
        <v>714</v>
      </c>
      <c r="I1535" s="10" t="s">
        <v>36</v>
      </c>
      <c r="J1535" s="12">
        <v>33556</v>
      </c>
      <c r="K1535" s="11">
        <v>242930</v>
      </c>
      <c r="L1535" s="11">
        <v>15053</v>
      </c>
      <c r="M1535" s="14">
        <v>18556</v>
      </c>
      <c r="N1535" s="13">
        <v>174910</v>
      </c>
      <c r="O1535" s="13">
        <v>436</v>
      </c>
      <c r="P1535" s="25" t="s">
        <v>25</v>
      </c>
      <c r="Q1535" s="26" t="s">
        <v>25</v>
      </c>
      <c r="R1535" s="26" t="s">
        <v>25</v>
      </c>
      <c r="S1535" s="27" t="s">
        <v>25</v>
      </c>
      <c r="T1535" s="28" t="s">
        <v>25</v>
      </c>
      <c r="U1535" s="28" t="s">
        <v>25</v>
      </c>
      <c r="V1535" s="12">
        <v>52112</v>
      </c>
      <c r="W1535" s="11">
        <v>417840</v>
      </c>
      <c r="X1535" s="11">
        <v>15489</v>
      </c>
    </row>
    <row r="1536" spans="1:24" x14ac:dyDescent="0.35">
      <c r="A1536" s="8">
        <v>2020</v>
      </c>
      <c r="B1536" s="9">
        <v>24889</v>
      </c>
      <c r="C1536" s="10" t="s">
        <v>1517</v>
      </c>
      <c r="D1536" s="8" t="s">
        <v>709</v>
      </c>
      <c r="E1536" s="10" t="s">
        <v>710</v>
      </c>
      <c r="F1536" s="8" t="s">
        <v>711</v>
      </c>
      <c r="G1536" s="10" t="s">
        <v>87</v>
      </c>
      <c r="H1536" s="10" t="s">
        <v>714</v>
      </c>
      <c r="I1536" s="10" t="s">
        <v>108</v>
      </c>
      <c r="J1536" s="12">
        <v>141525</v>
      </c>
      <c r="K1536" s="11">
        <v>1045375</v>
      </c>
      <c r="L1536" s="11">
        <v>86850</v>
      </c>
      <c r="M1536" s="14">
        <v>38819.599999999999</v>
      </c>
      <c r="N1536" s="13">
        <v>344631</v>
      </c>
      <c r="O1536" s="13">
        <v>10655</v>
      </c>
      <c r="P1536" s="25" t="s">
        <v>25</v>
      </c>
      <c r="Q1536" s="26" t="s">
        <v>25</v>
      </c>
      <c r="R1536" s="26" t="s">
        <v>25</v>
      </c>
      <c r="S1536" s="27" t="s">
        <v>25</v>
      </c>
      <c r="T1536" s="28" t="s">
        <v>25</v>
      </c>
      <c r="U1536" s="28" t="s">
        <v>25</v>
      </c>
      <c r="V1536" s="12">
        <v>180344.6</v>
      </c>
      <c r="W1536" s="11">
        <v>1390006</v>
      </c>
      <c r="X1536" s="11">
        <v>97505</v>
      </c>
    </row>
    <row r="1537" spans="1:24" x14ac:dyDescent="0.35">
      <c r="A1537" s="8">
        <v>2020</v>
      </c>
      <c r="B1537" s="9">
        <v>24949</v>
      </c>
      <c r="C1537" s="10" t="s">
        <v>638</v>
      </c>
      <c r="D1537" s="8" t="s">
        <v>709</v>
      </c>
      <c r="E1537" s="10" t="s">
        <v>710</v>
      </c>
      <c r="F1537" s="8" t="s">
        <v>711</v>
      </c>
      <c r="G1537" s="10" t="s">
        <v>355</v>
      </c>
      <c r="H1537" s="10" t="s">
        <v>714</v>
      </c>
      <c r="I1537" s="10" t="s">
        <v>36</v>
      </c>
      <c r="J1537" s="12">
        <v>70787</v>
      </c>
      <c r="K1537" s="11">
        <v>602633</v>
      </c>
      <c r="L1537" s="11">
        <v>46541</v>
      </c>
      <c r="M1537" s="14">
        <v>48368</v>
      </c>
      <c r="N1537" s="13">
        <v>464070</v>
      </c>
      <c r="O1537" s="13">
        <v>6261</v>
      </c>
      <c r="P1537" s="25">
        <v>17406</v>
      </c>
      <c r="Q1537" s="26">
        <v>189858</v>
      </c>
      <c r="R1537" s="26">
        <v>619</v>
      </c>
      <c r="S1537" s="27">
        <v>0</v>
      </c>
      <c r="T1537" s="28">
        <v>0</v>
      </c>
      <c r="U1537" s="28">
        <v>0</v>
      </c>
      <c r="V1537" s="12">
        <v>136561</v>
      </c>
      <c r="W1537" s="11">
        <v>1256561</v>
      </c>
      <c r="X1537" s="11">
        <v>53421</v>
      </c>
    </row>
    <row r="1538" spans="1:24" x14ac:dyDescent="0.35">
      <c r="A1538" s="8">
        <v>2020</v>
      </c>
      <c r="B1538" s="9">
        <v>25177</v>
      </c>
      <c r="C1538" s="10" t="s">
        <v>1518</v>
      </c>
      <c r="D1538" s="8" t="s">
        <v>709</v>
      </c>
      <c r="E1538" s="10" t="s">
        <v>710</v>
      </c>
      <c r="F1538" s="8" t="s">
        <v>711</v>
      </c>
      <c r="G1538" s="10" t="s">
        <v>35</v>
      </c>
      <c r="H1538" s="10" t="s">
        <v>714</v>
      </c>
      <c r="I1538" s="10" t="s">
        <v>36</v>
      </c>
      <c r="J1538" s="12">
        <v>127913</v>
      </c>
      <c r="K1538" s="11">
        <v>941685</v>
      </c>
      <c r="L1538" s="11">
        <v>101687</v>
      </c>
      <c r="M1538" s="14">
        <v>78290</v>
      </c>
      <c r="N1538" s="13">
        <v>836377</v>
      </c>
      <c r="O1538" s="13">
        <v>7884</v>
      </c>
      <c r="P1538" s="25">
        <v>1116</v>
      </c>
      <c r="Q1538" s="26">
        <v>9683</v>
      </c>
      <c r="R1538" s="26">
        <v>392</v>
      </c>
      <c r="S1538" s="27">
        <v>0</v>
      </c>
      <c r="T1538" s="28">
        <v>0</v>
      </c>
      <c r="U1538" s="28">
        <v>0</v>
      </c>
      <c r="V1538" s="12">
        <v>207319</v>
      </c>
      <c r="W1538" s="11">
        <v>1787745</v>
      </c>
      <c r="X1538" s="11">
        <v>109963</v>
      </c>
    </row>
    <row r="1539" spans="1:24" x14ac:dyDescent="0.35">
      <c r="A1539" s="8">
        <v>2020</v>
      </c>
      <c r="B1539" s="9">
        <v>25295</v>
      </c>
      <c r="C1539" s="10" t="s">
        <v>639</v>
      </c>
      <c r="D1539" s="8" t="s">
        <v>709</v>
      </c>
      <c r="E1539" s="10" t="s">
        <v>710</v>
      </c>
      <c r="F1539" s="8" t="s">
        <v>711</v>
      </c>
      <c r="G1539" s="10" t="s">
        <v>257</v>
      </c>
      <c r="H1539" s="10" t="s">
        <v>714</v>
      </c>
      <c r="I1539" s="10" t="s">
        <v>36</v>
      </c>
      <c r="J1539" s="12">
        <v>25854.2</v>
      </c>
      <c r="K1539" s="11">
        <v>216207</v>
      </c>
      <c r="L1539" s="11">
        <v>14744</v>
      </c>
      <c r="M1539" s="14">
        <v>12310.4</v>
      </c>
      <c r="N1539" s="13">
        <v>111064</v>
      </c>
      <c r="O1539" s="13">
        <v>2268</v>
      </c>
      <c r="P1539" s="25">
        <v>24127.200000000001</v>
      </c>
      <c r="Q1539" s="26">
        <v>260584</v>
      </c>
      <c r="R1539" s="26">
        <v>40</v>
      </c>
      <c r="S1539" s="27" t="s">
        <v>25</v>
      </c>
      <c r="T1539" s="28" t="s">
        <v>25</v>
      </c>
      <c r="U1539" s="28" t="s">
        <v>25</v>
      </c>
      <c r="V1539" s="12">
        <v>62291.8</v>
      </c>
      <c r="W1539" s="11">
        <v>587855</v>
      </c>
      <c r="X1539" s="11">
        <v>17052</v>
      </c>
    </row>
    <row r="1540" spans="1:24" x14ac:dyDescent="0.35">
      <c r="A1540" s="8">
        <v>2020</v>
      </c>
      <c r="B1540" s="9">
        <v>25866</v>
      </c>
      <c r="C1540" s="10" t="s">
        <v>1519</v>
      </c>
      <c r="D1540" s="8" t="s">
        <v>709</v>
      </c>
      <c r="E1540" s="10" t="s">
        <v>710</v>
      </c>
      <c r="F1540" s="8" t="s">
        <v>711</v>
      </c>
      <c r="G1540" s="10" t="s">
        <v>48</v>
      </c>
      <c r="H1540" s="10" t="s">
        <v>15</v>
      </c>
      <c r="I1540" s="10" t="s">
        <v>49</v>
      </c>
      <c r="J1540" s="12">
        <v>526.9</v>
      </c>
      <c r="K1540" s="11">
        <v>5205</v>
      </c>
      <c r="L1540" s="11">
        <v>319</v>
      </c>
      <c r="M1540" s="14">
        <v>2600.6999999999998</v>
      </c>
      <c r="N1540" s="13">
        <v>32848</v>
      </c>
      <c r="O1540" s="13">
        <v>123</v>
      </c>
      <c r="P1540" s="25">
        <v>66.900000000000006</v>
      </c>
      <c r="Q1540" s="26">
        <v>1542</v>
      </c>
      <c r="R1540" s="26">
        <v>31</v>
      </c>
      <c r="S1540" s="27">
        <v>0</v>
      </c>
      <c r="T1540" s="28">
        <v>0</v>
      </c>
      <c r="U1540" s="28">
        <v>0</v>
      </c>
      <c r="V1540" s="12">
        <v>3194.5</v>
      </c>
      <c r="W1540" s="11">
        <v>39595</v>
      </c>
      <c r="X1540" s="11">
        <v>473</v>
      </c>
    </row>
    <row r="1541" spans="1:24" x14ac:dyDescent="0.35">
      <c r="A1541" s="8">
        <v>2020</v>
      </c>
      <c r="B1541" s="9">
        <v>26510</v>
      </c>
      <c r="C1541" s="10" t="s">
        <v>641</v>
      </c>
      <c r="D1541" s="8" t="s">
        <v>709</v>
      </c>
      <c r="E1541" s="10" t="s">
        <v>710</v>
      </c>
      <c r="F1541" s="8" t="s">
        <v>711</v>
      </c>
      <c r="G1541" s="10" t="s">
        <v>397</v>
      </c>
      <c r="H1541" s="10" t="s">
        <v>722</v>
      </c>
      <c r="I1541" s="10" t="s">
        <v>95</v>
      </c>
      <c r="J1541" s="12">
        <v>48274.3</v>
      </c>
      <c r="K1541" s="11">
        <v>281555</v>
      </c>
      <c r="L1541" s="11">
        <v>34240</v>
      </c>
      <c r="M1541" s="14">
        <v>21726.2</v>
      </c>
      <c r="N1541" s="13">
        <v>149817</v>
      </c>
      <c r="O1541" s="13">
        <v>5358</v>
      </c>
      <c r="P1541" s="25">
        <v>2162.6</v>
      </c>
      <c r="Q1541" s="26">
        <v>14530</v>
      </c>
      <c r="R1541" s="26">
        <v>135</v>
      </c>
      <c r="S1541" s="27" t="s">
        <v>25</v>
      </c>
      <c r="T1541" s="28" t="s">
        <v>25</v>
      </c>
      <c r="U1541" s="28" t="s">
        <v>25</v>
      </c>
      <c r="V1541" s="12">
        <v>72163.100000000006</v>
      </c>
      <c r="W1541" s="11">
        <v>445902</v>
      </c>
      <c r="X1541" s="11">
        <v>39733</v>
      </c>
    </row>
    <row r="1542" spans="1:24" x14ac:dyDescent="0.35">
      <c r="A1542" s="8">
        <v>2020</v>
      </c>
      <c r="B1542" s="9">
        <v>26510</v>
      </c>
      <c r="C1542" s="10" t="s">
        <v>641</v>
      </c>
      <c r="D1542" s="8" t="s">
        <v>751</v>
      </c>
      <c r="E1542" s="10" t="s">
        <v>752</v>
      </c>
      <c r="F1542" s="8" t="s">
        <v>711</v>
      </c>
      <c r="G1542" s="10" t="s">
        <v>397</v>
      </c>
      <c r="H1542" s="10" t="s">
        <v>722</v>
      </c>
      <c r="I1542" s="10" t="s">
        <v>95</v>
      </c>
      <c r="J1542" s="12">
        <v>2430.1999999999998</v>
      </c>
      <c r="K1542" s="11">
        <v>23548</v>
      </c>
      <c r="L1542" s="11">
        <v>3321</v>
      </c>
      <c r="M1542" s="14">
        <v>16325.2</v>
      </c>
      <c r="N1542" s="13">
        <v>310993</v>
      </c>
      <c r="O1542" s="13">
        <v>1991</v>
      </c>
      <c r="P1542" s="25">
        <v>4986.3999999999996</v>
      </c>
      <c r="Q1542" s="26">
        <v>105554</v>
      </c>
      <c r="R1542" s="26">
        <v>58</v>
      </c>
      <c r="S1542" s="27" t="s">
        <v>25</v>
      </c>
      <c r="T1542" s="28" t="s">
        <v>25</v>
      </c>
      <c r="U1542" s="28" t="s">
        <v>25</v>
      </c>
      <c r="V1542" s="12">
        <v>23741.8</v>
      </c>
      <c r="W1542" s="11">
        <v>440095</v>
      </c>
      <c r="X1542" s="11">
        <v>5370</v>
      </c>
    </row>
    <row r="1543" spans="1:24" x14ac:dyDescent="0.35">
      <c r="A1543" s="8">
        <v>2020</v>
      </c>
      <c r="B1543" s="9">
        <v>27000</v>
      </c>
      <c r="C1543" s="10" t="s">
        <v>1520</v>
      </c>
      <c r="D1543" s="8" t="s">
        <v>709</v>
      </c>
      <c r="E1543" s="10" t="s">
        <v>710</v>
      </c>
      <c r="F1543" s="8" t="s">
        <v>711</v>
      </c>
      <c r="G1543" s="10" t="s">
        <v>48</v>
      </c>
      <c r="H1543" s="10" t="s">
        <v>782</v>
      </c>
      <c r="I1543" s="10" t="s">
        <v>92</v>
      </c>
      <c r="J1543" s="12">
        <v>0</v>
      </c>
      <c r="K1543" s="11">
        <v>0</v>
      </c>
      <c r="L1543" s="11">
        <v>0</v>
      </c>
      <c r="M1543" s="14">
        <v>1647</v>
      </c>
      <c r="N1543" s="13">
        <v>92356</v>
      </c>
      <c r="O1543" s="13">
        <v>15</v>
      </c>
      <c r="P1543" s="25">
        <v>3917.4</v>
      </c>
      <c r="Q1543" s="26">
        <v>236399</v>
      </c>
      <c r="R1543" s="26">
        <v>5</v>
      </c>
      <c r="S1543" s="27">
        <v>0</v>
      </c>
      <c r="T1543" s="28">
        <v>0</v>
      </c>
      <c r="U1543" s="28">
        <v>0</v>
      </c>
      <c r="V1543" s="12">
        <v>5564.4</v>
      </c>
      <c r="W1543" s="11">
        <v>328755</v>
      </c>
      <c r="X1543" s="11">
        <v>20</v>
      </c>
    </row>
    <row r="1544" spans="1:24" x14ac:dyDescent="0.35">
      <c r="A1544" s="8">
        <v>2020</v>
      </c>
      <c r="B1544" s="9">
        <v>27000</v>
      </c>
      <c r="C1544" s="10" t="s">
        <v>1520</v>
      </c>
      <c r="D1544" s="8" t="s">
        <v>709</v>
      </c>
      <c r="E1544" s="10" t="s">
        <v>710</v>
      </c>
      <c r="F1544" s="8" t="s">
        <v>711</v>
      </c>
      <c r="G1544" s="10" t="s">
        <v>32</v>
      </c>
      <c r="H1544" s="10" t="s">
        <v>782</v>
      </c>
      <c r="I1544" s="10" t="s">
        <v>92</v>
      </c>
      <c r="J1544" s="12">
        <v>0</v>
      </c>
      <c r="K1544" s="11">
        <v>0</v>
      </c>
      <c r="L1544" s="11">
        <v>0</v>
      </c>
      <c r="M1544" s="14">
        <v>40381.300000000003</v>
      </c>
      <c r="N1544" s="13">
        <v>1379415</v>
      </c>
      <c r="O1544" s="13">
        <v>45</v>
      </c>
      <c r="P1544" s="25">
        <v>50045.4</v>
      </c>
      <c r="Q1544" s="26">
        <v>1917366</v>
      </c>
      <c r="R1544" s="26">
        <v>48</v>
      </c>
      <c r="S1544" s="27">
        <v>424.4</v>
      </c>
      <c r="T1544" s="28">
        <v>19183</v>
      </c>
      <c r="U1544" s="28">
        <v>1</v>
      </c>
      <c r="V1544" s="12">
        <v>90851.1</v>
      </c>
      <c r="W1544" s="11">
        <v>3315964</v>
      </c>
      <c r="X1544" s="11">
        <v>94</v>
      </c>
    </row>
    <row r="1545" spans="1:24" x14ac:dyDescent="0.35">
      <c r="A1545" s="8">
        <v>2020</v>
      </c>
      <c r="B1545" s="9">
        <v>27000</v>
      </c>
      <c r="C1545" s="10" t="s">
        <v>1520</v>
      </c>
      <c r="D1545" s="8" t="s">
        <v>709</v>
      </c>
      <c r="E1545" s="10" t="s">
        <v>710</v>
      </c>
      <c r="F1545" s="8" t="s">
        <v>711</v>
      </c>
      <c r="G1545" s="10" t="s">
        <v>157</v>
      </c>
      <c r="H1545" s="10" t="s">
        <v>782</v>
      </c>
      <c r="I1545" s="10" t="s">
        <v>99</v>
      </c>
      <c r="J1545" s="12">
        <v>0</v>
      </c>
      <c r="K1545" s="11">
        <v>0</v>
      </c>
      <c r="L1545" s="11">
        <v>0</v>
      </c>
      <c r="M1545" s="14">
        <v>1330.9</v>
      </c>
      <c r="N1545" s="13">
        <v>52072</v>
      </c>
      <c r="O1545" s="13">
        <v>6</v>
      </c>
      <c r="P1545" s="25">
        <v>533.29999999999995</v>
      </c>
      <c r="Q1545" s="26">
        <v>20599</v>
      </c>
      <c r="R1545" s="26">
        <v>4</v>
      </c>
      <c r="S1545" s="27">
        <v>0</v>
      </c>
      <c r="T1545" s="28">
        <v>0</v>
      </c>
      <c r="U1545" s="28">
        <v>0</v>
      </c>
      <c r="V1545" s="12">
        <v>1864.2</v>
      </c>
      <c r="W1545" s="11">
        <v>72671</v>
      </c>
      <c r="X1545" s="11">
        <v>10</v>
      </c>
    </row>
    <row r="1546" spans="1:24" x14ac:dyDescent="0.35">
      <c r="A1546" s="8">
        <v>2020</v>
      </c>
      <c r="B1546" s="9">
        <v>27000</v>
      </c>
      <c r="C1546" s="10" t="s">
        <v>1520</v>
      </c>
      <c r="D1546" s="8" t="s">
        <v>709</v>
      </c>
      <c r="E1546" s="10" t="s">
        <v>710</v>
      </c>
      <c r="F1546" s="8" t="s">
        <v>711</v>
      </c>
      <c r="G1546" s="10" t="s">
        <v>301</v>
      </c>
      <c r="H1546" s="10" t="s">
        <v>782</v>
      </c>
      <c r="I1546" s="10" t="s">
        <v>99</v>
      </c>
      <c r="J1546" s="12">
        <v>0</v>
      </c>
      <c r="K1546" s="11">
        <v>0</v>
      </c>
      <c r="L1546" s="11">
        <v>0</v>
      </c>
      <c r="M1546" s="14">
        <v>0</v>
      </c>
      <c r="N1546" s="13">
        <v>0</v>
      </c>
      <c r="O1546" s="13">
        <v>0</v>
      </c>
      <c r="P1546" s="25">
        <v>0.7</v>
      </c>
      <c r="Q1546" s="26">
        <v>263</v>
      </c>
      <c r="R1546" s="26">
        <v>1</v>
      </c>
      <c r="S1546" s="27">
        <v>0</v>
      </c>
      <c r="T1546" s="28">
        <v>0</v>
      </c>
      <c r="U1546" s="28">
        <v>0</v>
      </c>
      <c r="V1546" s="12">
        <v>0.7</v>
      </c>
      <c r="W1546" s="11">
        <v>263</v>
      </c>
      <c r="X1546" s="11">
        <v>1</v>
      </c>
    </row>
    <row r="1547" spans="1:24" x14ac:dyDescent="0.35">
      <c r="A1547" s="8">
        <v>2020</v>
      </c>
      <c r="B1547" s="9">
        <v>27000</v>
      </c>
      <c r="C1547" s="10" t="s">
        <v>1520</v>
      </c>
      <c r="D1547" s="8" t="s">
        <v>709</v>
      </c>
      <c r="E1547" s="10" t="s">
        <v>710</v>
      </c>
      <c r="F1547" s="8" t="s">
        <v>711</v>
      </c>
      <c r="G1547" s="10" t="s">
        <v>35</v>
      </c>
      <c r="H1547" s="10" t="s">
        <v>782</v>
      </c>
      <c r="I1547" s="10" t="s">
        <v>54</v>
      </c>
      <c r="J1547" s="12">
        <v>0</v>
      </c>
      <c r="K1547" s="11">
        <v>0</v>
      </c>
      <c r="L1547" s="11">
        <v>0</v>
      </c>
      <c r="M1547" s="14">
        <v>1294.8</v>
      </c>
      <c r="N1547" s="13">
        <v>56507</v>
      </c>
      <c r="O1547" s="13">
        <v>4</v>
      </c>
      <c r="P1547" s="25">
        <v>0</v>
      </c>
      <c r="Q1547" s="26">
        <v>0</v>
      </c>
      <c r="R1547" s="26">
        <v>0</v>
      </c>
      <c r="S1547" s="27">
        <v>0</v>
      </c>
      <c r="T1547" s="28">
        <v>0</v>
      </c>
      <c r="U1547" s="28">
        <v>0</v>
      </c>
      <c r="V1547" s="12">
        <v>1294.8</v>
      </c>
      <c r="W1547" s="11">
        <v>56507</v>
      </c>
      <c r="X1547" s="11">
        <v>4</v>
      </c>
    </row>
    <row r="1548" spans="1:24" x14ac:dyDescent="0.35">
      <c r="A1548" s="8">
        <v>2020</v>
      </c>
      <c r="B1548" s="9">
        <v>27000</v>
      </c>
      <c r="C1548" s="10" t="s">
        <v>1520</v>
      </c>
      <c r="D1548" s="8" t="s">
        <v>709</v>
      </c>
      <c r="E1548" s="10" t="s">
        <v>710</v>
      </c>
      <c r="F1548" s="8" t="s">
        <v>711</v>
      </c>
      <c r="G1548" s="10" t="s">
        <v>219</v>
      </c>
      <c r="H1548" s="10" t="s">
        <v>782</v>
      </c>
      <c r="I1548" s="10" t="s">
        <v>54</v>
      </c>
      <c r="J1548" s="12">
        <v>0</v>
      </c>
      <c r="K1548" s="11">
        <v>0</v>
      </c>
      <c r="L1548" s="11">
        <v>0</v>
      </c>
      <c r="M1548" s="14">
        <v>2286.5</v>
      </c>
      <c r="N1548" s="13">
        <v>96498</v>
      </c>
      <c r="O1548" s="13">
        <v>7</v>
      </c>
      <c r="P1548" s="25">
        <v>171.9</v>
      </c>
      <c r="Q1548" s="26">
        <v>31808</v>
      </c>
      <c r="R1548" s="26">
        <v>8</v>
      </c>
      <c r="S1548" s="27">
        <v>0</v>
      </c>
      <c r="T1548" s="28">
        <v>0</v>
      </c>
      <c r="U1548" s="28">
        <v>0</v>
      </c>
      <c r="V1548" s="12">
        <v>2458.4</v>
      </c>
      <c r="W1548" s="11">
        <v>128306</v>
      </c>
      <c r="X1548" s="11">
        <v>15</v>
      </c>
    </row>
    <row r="1549" spans="1:24" x14ac:dyDescent="0.35">
      <c r="A1549" s="8">
        <v>2020</v>
      </c>
      <c r="B1549" s="9">
        <v>27000</v>
      </c>
      <c r="C1549" s="10" t="s">
        <v>1520</v>
      </c>
      <c r="D1549" s="8" t="s">
        <v>709</v>
      </c>
      <c r="E1549" s="10" t="s">
        <v>710</v>
      </c>
      <c r="F1549" s="8" t="s">
        <v>711</v>
      </c>
      <c r="G1549" s="10" t="s">
        <v>355</v>
      </c>
      <c r="H1549" s="10" t="s">
        <v>782</v>
      </c>
      <c r="I1549" s="10" t="s">
        <v>54</v>
      </c>
      <c r="J1549" s="12">
        <v>0</v>
      </c>
      <c r="K1549" s="11">
        <v>0</v>
      </c>
      <c r="L1549" s="11">
        <v>0</v>
      </c>
      <c r="M1549" s="14">
        <v>4618.8999999999996</v>
      </c>
      <c r="N1549" s="13">
        <v>192726</v>
      </c>
      <c r="O1549" s="13">
        <v>15</v>
      </c>
      <c r="P1549" s="25">
        <v>86.6</v>
      </c>
      <c r="Q1549" s="26">
        <v>6904</v>
      </c>
      <c r="R1549" s="26">
        <v>6</v>
      </c>
      <c r="S1549" s="27">
        <v>0</v>
      </c>
      <c r="T1549" s="28">
        <v>0</v>
      </c>
      <c r="U1549" s="28">
        <v>0</v>
      </c>
      <c r="V1549" s="12">
        <v>4705.5</v>
      </c>
      <c r="W1549" s="11">
        <v>199630</v>
      </c>
      <c r="X1549" s="11">
        <v>21</v>
      </c>
    </row>
    <row r="1550" spans="1:24" x14ac:dyDescent="0.35">
      <c r="A1550" s="8">
        <v>2020</v>
      </c>
      <c r="B1550" s="9">
        <v>27000</v>
      </c>
      <c r="C1550" s="10" t="s">
        <v>1520</v>
      </c>
      <c r="D1550" s="8" t="s">
        <v>709</v>
      </c>
      <c r="E1550" s="10" t="s">
        <v>710</v>
      </c>
      <c r="F1550" s="8" t="s">
        <v>711</v>
      </c>
      <c r="G1550" s="10" t="s">
        <v>114</v>
      </c>
      <c r="H1550" s="10" t="s">
        <v>782</v>
      </c>
      <c r="I1550" s="10" t="s">
        <v>99</v>
      </c>
      <c r="J1550" s="12">
        <v>0</v>
      </c>
      <c r="K1550" s="11">
        <v>0</v>
      </c>
      <c r="L1550" s="11">
        <v>0</v>
      </c>
      <c r="M1550" s="14">
        <v>3603.8</v>
      </c>
      <c r="N1550" s="13">
        <v>158682</v>
      </c>
      <c r="O1550" s="13">
        <v>13</v>
      </c>
      <c r="P1550" s="25">
        <v>22</v>
      </c>
      <c r="Q1550" s="26">
        <v>2838</v>
      </c>
      <c r="R1550" s="26">
        <v>2</v>
      </c>
      <c r="S1550" s="27">
        <v>0</v>
      </c>
      <c r="T1550" s="28">
        <v>0</v>
      </c>
      <c r="U1550" s="28">
        <v>0</v>
      </c>
      <c r="V1550" s="12">
        <v>3625.8</v>
      </c>
      <c r="W1550" s="11">
        <v>161520</v>
      </c>
      <c r="X1550" s="11">
        <v>15</v>
      </c>
    </row>
    <row r="1551" spans="1:24" x14ac:dyDescent="0.35">
      <c r="A1551" s="8">
        <v>2020</v>
      </c>
      <c r="B1551" s="9">
        <v>27000</v>
      </c>
      <c r="C1551" s="10" t="s">
        <v>1520</v>
      </c>
      <c r="D1551" s="8" t="s">
        <v>709</v>
      </c>
      <c r="E1551" s="10" t="s">
        <v>710</v>
      </c>
      <c r="F1551" s="8" t="s">
        <v>711</v>
      </c>
      <c r="G1551" s="10" t="s">
        <v>129</v>
      </c>
      <c r="H1551" s="10" t="s">
        <v>782</v>
      </c>
      <c r="I1551" s="10" t="s">
        <v>92</v>
      </c>
      <c r="J1551" s="12">
        <v>0</v>
      </c>
      <c r="K1551" s="11">
        <v>0</v>
      </c>
      <c r="L1551" s="11">
        <v>0</v>
      </c>
      <c r="M1551" s="14">
        <v>2791.7</v>
      </c>
      <c r="N1551" s="13">
        <v>100104</v>
      </c>
      <c r="O1551" s="13">
        <v>4</v>
      </c>
      <c r="P1551" s="25">
        <v>2132.5</v>
      </c>
      <c r="Q1551" s="26">
        <v>87353</v>
      </c>
      <c r="R1551" s="26">
        <v>1</v>
      </c>
      <c r="S1551" s="27">
        <v>0</v>
      </c>
      <c r="T1551" s="28">
        <v>0</v>
      </c>
      <c r="U1551" s="28">
        <v>0</v>
      </c>
      <c r="V1551" s="12">
        <v>4924.2</v>
      </c>
      <c r="W1551" s="11">
        <v>187457</v>
      </c>
      <c r="X1551" s="11">
        <v>5</v>
      </c>
    </row>
    <row r="1552" spans="1:24" x14ac:dyDescent="0.35">
      <c r="A1552" s="8">
        <v>2020</v>
      </c>
      <c r="B1552" s="9">
        <v>27000</v>
      </c>
      <c r="C1552" s="10" t="s">
        <v>1520</v>
      </c>
      <c r="D1552" s="8" t="s">
        <v>709</v>
      </c>
      <c r="E1552" s="10" t="s">
        <v>710</v>
      </c>
      <c r="F1552" s="8" t="s">
        <v>711</v>
      </c>
      <c r="G1552" s="10" t="s">
        <v>91</v>
      </c>
      <c r="H1552" s="10" t="s">
        <v>782</v>
      </c>
      <c r="I1552" s="10" t="s">
        <v>92</v>
      </c>
      <c r="J1552" s="12">
        <v>0</v>
      </c>
      <c r="K1552" s="11">
        <v>0</v>
      </c>
      <c r="L1552" s="11">
        <v>0</v>
      </c>
      <c r="M1552" s="14">
        <v>360.5</v>
      </c>
      <c r="N1552" s="13">
        <v>26805</v>
      </c>
      <c r="O1552" s="13">
        <v>3</v>
      </c>
      <c r="P1552" s="25">
        <v>0</v>
      </c>
      <c r="Q1552" s="26">
        <v>0</v>
      </c>
      <c r="R1552" s="26">
        <v>0</v>
      </c>
      <c r="S1552" s="27">
        <v>0</v>
      </c>
      <c r="T1552" s="28">
        <v>0</v>
      </c>
      <c r="U1552" s="28">
        <v>0</v>
      </c>
      <c r="V1552" s="12">
        <v>360.5</v>
      </c>
      <c r="W1552" s="11">
        <v>26805</v>
      </c>
      <c r="X1552" s="11">
        <v>3</v>
      </c>
    </row>
    <row r="1553" spans="1:24" x14ac:dyDescent="0.35">
      <c r="A1553" s="8">
        <v>2020</v>
      </c>
      <c r="B1553" s="9">
        <v>27000</v>
      </c>
      <c r="C1553" s="10" t="s">
        <v>1520</v>
      </c>
      <c r="D1553" s="8" t="s">
        <v>709</v>
      </c>
      <c r="E1553" s="10" t="s">
        <v>710</v>
      </c>
      <c r="F1553" s="8" t="s">
        <v>711</v>
      </c>
      <c r="G1553" s="10" t="s">
        <v>98</v>
      </c>
      <c r="H1553" s="10" t="s">
        <v>782</v>
      </c>
      <c r="I1553" s="10" t="s">
        <v>99</v>
      </c>
      <c r="J1553" s="12">
        <v>0</v>
      </c>
      <c r="K1553" s="11">
        <v>0</v>
      </c>
      <c r="L1553" s="11">
        <v>0</v>
      </c>
      <c r="M1553" s="14">
        <v>7806.6</v>
      </c>
      <c r="N1553" s="13">
        <v>331039</v>
      </c>
      <c r="O1553" s="13">
        <v>19</v>
      </c>
      <c r="P1553" s="25">
        <v>39.9</v>
      </c>
      <c r="Q1553" s="26">
        <v>3208</v>
      </c>
      <c r="R1553" s="26">
        <v>3</v>
      </c>
      <c r="S1553" s="27">
        <v>0</v>
      </c>
      <c r="T1553" s="28">
        <v>0</v>
      </c>
      <c r="U1553" s="28">
        <v>0</v>
      </c>
      <c r="V1553" s="12">
        <v>7846.5</v>
      </c>
      <c r="W1553" s="11">
        <v>334247</v>
      </c>
      <c r="X1553" s="11">
        <v>22</v>
      </c>
    </row>
    <row r="1554" spans="1:24" x14ac:dyDescent="0.35">
      <c r="A1554" s="8">
        <v>2020</v>
      </c>
      <c r="B1554" s="9">
        <v>27000</v>
      </c>
      <c r="C1554" s="10" t="s">
        <v>1520</v>
      </c>
      <c r="D1554" s="8" t="s">
        <v>709</v>
      </c>
      <c r="E1554" s="10" t="s">
        <v>710</v>
      </c>
      <c r="F1554" s="8" t="s">
        <v>711</v>
      </c>
      <c r="G1554" s="10" t="s">
        <v>325</v>
      </c>
      <c r="H1554" s="10" t="s">
        <v>782</v>
      </c>
      <c r="I1554" s="10" t="s">
        <v>92</v>
      </c>
      <c r="J1554" s="12">
        <v>0</v>
      </c>
      <c r="K1554" s="11">
        <v>0</v>
      </c>
      <c r="L1554" s="11">
        <v>0</v>
      </c>
      <c r="M1554" s="14">
        <v>1269.4000000000001</v>
      </c>
      <c r="N1554" s="13">
        <v>46196</v>
      </c>
      <c r="O1554" s="13">
        <v>5</v>
      </c>
      <c r="P1554" s="25">
        <v>57.1</v>
      </c>
      <c r="Q1554" s="26">
        <v>1719</v>
      </c>
      <c r="R1554" s="26">
        <v>1</v>
      </c>
      <c r="S1554" s="27">
        <v>0</v>
      </c>
      <c r="T1554" s="28">
        <v>0</v>
      </c>
      <c r="U1554" s="28">
        <v>0</v>
      </c>
      <c r="V1554" s="12">
        <v>1326.5</v>
      </c>
      <c r="W1554" s="11">
        <v>47915</v>
      </c>
      <c r="X1554" s="11">
        <v>6</v>
      </c>
    </row>
    <row r="1555" spans="1:24" x14ac:dyDescent="0.35">
      <c r="A1555" s="8">
        <v>2020</v>
      </c>
      <c r="B1555" s="9">
        <v>27000</v>
      </c>
      <c r="C1555" s="10" t="s">
        <v>1520</v>
      </c>
      <c r="D1555" s="8" t="s">
        <v>709</v>
      </c>
      <c r="E1555" s="10" t="s">
        <v>710</v>
      </c>
      <c r="F1555" s="8" t="s">
        <v>711</v>
      </c>
      <c r="G1555" s="10" t="s">
        <v>136</v>
      </c>
      <c r="H1555" s="10" t="s">
        <v>782</v>
      </c>
      <c r="I1555" s="10" t="s">
        <v>99</v>
      </c>
      <c r="J1555" s="12">
        <v>0</v>
      </c>
      <c r="K1555" s="11">
        <v>0</v>
      </c>
      <c r="L1555" s="11">
        <v>0</v>
      </c>
      <c r="M1555" s="14">
        <v>965.5</v>
      </c>
      <c r="N1555" s="13">
        <v>31054</v>
      </c>
      <c r="O1555" s="13">
        <v>2</v>
      </c>
      <c r="P1555" s="25">
        <v>30.2</v>
      </c>
      <c r="Q1555" s="26">
        <v>10797</v>
      </c>
      <c r="R1555" s="26">
        <v>3</v>
      </c>
      <c r="S1555" s="27">
        <v>0</v>
      </c>
      <c r="T1555" s="28">
        <v>0</v>
      </c>
      <c r="U1555" s="28">
        <v>0</v>
      </c>
      <c r="V1555" s="12">
        <v>995.7</v>
      </c>
      <c r="W1555" s="11">
        <v>41851</v>
      </c>
      <c r="X1555" s="11">
        <v>5</v>
      </c>
    </row>
    <row r="1556" spans="1:24" x14ac:dyDescent="0.35">
      <c r="A1556" s="8">
        <v>2020</v>
      </c>
      <c r="B1556" s="9">
        <v>27058</v>
      </c>
      <c r="C1556" s="10" t="s">
        <v>1521</v>
      </c>
      <c r="D1556" s="8" t="s">
        <v>709</v>
      </c>
      <c r="E1556" s="10" t="s">
        <v>710</v>
      </c>
      <c r="F1556" s="8" t="s">
        <v>711</v>
      </c>
      <c r="G1556" s="10" t="s">
        <v>157</v>
      </c>
      <c r="H1556" s="10" t="s">
        <v>714</v>
      </c>
      <c r="I1556" s="10" t="s">
        <v>99</v>
      </c>
      <c r="J1556" s="12">
        <v>973</v>
      </c>
      <c r="K1556" s="11">
        <v>6476</v>
      </c>
      <c r="L1556" s="11">
        <v>646</v>
      </c>
      <c r="M1556" s="14">
        <v>388</v>
      </c>
      <c r="N1556" s="13">
        <v>3417</v>
      </c>
      <c r="O1556" s="13">
        <v>19</v>
      </c>
      <c r="P1556" s="25">
        <v>12111</v>
      </c>
      <c r="Q1556" s="26">
        <v>104431</v>
      </c>
      <c r="R1556" s="26">
        <v>344</v>
      </c>
      <c r="S1556" s="27">
        <v>0</v>
      </c>
      <c r="T1556" s="28">
        <v>0</v>
      </c>
      <c r="U1556" s="28">
        <v>0</v>
      </c>
      <c r="V1556" s="12">
        <v>13472</v>
      </c>
      <c r="W1556" s="11">
        <v>114324</v>
      </c>
      <c r="X1556" s="11">
        <v>1009</v>
      </c>
    </row>
    <row r="1557" spans="1:24" x14ac:dyDescent="0.35">
      <c r="A1557" s="8">
        <v>2020</v>
      </c>
      <c r="B1557" s="9">
        <v>27058</v>
      </c>
      <c r="C1557" s="10" t="s">
        <v>1521</v>
      </c>
      <c r="D1557" s="8" t="s">
        <v>709</v>
      </c>
      <c r="E1557" s="10" t="s">
        <v>710</v>
      </c>
      <c r="F1557" s="8" t="s">
        <v>711</v>
      </c>
      <c r="G1557" s="10" t="s">
        <v>114</v>
      </c>
      <c r="H1557" s="10" t="s">
        <v>714</v>
      </c>
      <c r="I1557" s="10" t="s">
        <v>99</v>
      </c>
      <c r="J1557" s="12">
        <v>2669</v>
      </c>
      <c r="K1557" s="11">
        <v>18161</v>
      </c>
      <c r="L1557" s="11">
        <v>1746</v>
      </c>
      <c r="M1557" s="14">
        <v>1067</v>
      </c>
      <c r="N1557" s="13">
        <v>9235</v>
      </c>
      <c r="O1557" s="13">
        <v>61</v>
      </c>
      <c r="P1557" s="25">
        <v>10061</v>
      </c>
      <c r="Q1557" s="26">
        <v>86690</v>
      </c>
      <c r="R1557" s="26">
        <v>1128</v>
      </c>
      <c r="S1557" s="27">
        <v>0</v>
      </c>
      <c r="T1557" s="28">
        <v>0</v>
      </c>
      <c r="U1557" s="28">
        <v>0</v>
      </c>
      <c r="V1557" s="12">
        <v>13797</v>
      </c>
      <c r="W1557" s="11">
        <v>114086</v>
      </c>
      <c r="X1557" s="11">
        <v>2935</v>
      </c>
    </row>
    <row r="1558" spans="1:24" x14ac:dyDescent="0.35">
      <c r="A1558" s="8">
        <v>2020</v>
      </c>
      <c r="B1558" s="9">
        <v>27058</v>
      </c>
      <c r="C1558" s="10" t="s">
        <v>1521</v>
      </c>
      <c r="D1558" s="8" t="s">
        <v>709</v>
      </c>
      <c r="E1558" s="10" t="s">
        <v>710</v>
      </c>
      <c r="F1558" s="8" t="s">
        <v>711</v>
      </c>
      <c r="G1558" s="10" t="s">
        <v>136</v>
      </c>
      <c r="H1558" s="10" t="s">
        <v>714</v>
      </c>
      <c r="I1558" s="10" t="s">
        <v>99</v>
      </c>
      <c r="J1558" s="12">
        <v>8975</v>
      </c>
      <c r="K1558" s="11">
        <v>63196</v>
      </c>
      <c r="L1558" s="11">
        <v>5236</v>
      </c>
      <c r="M1558" s="14">
        <v>307</v>
      </c>
      <c r="N1558" s="13">
        <v>2535</v>
      </c>
      <c r="O1558" s="13">
        <v>19</v>
      </c>
      <c r="P1558" s="25">
        <v>13920</v>
      </c>
      <c r="Q1558" s="26">
        <v>119040</v>
      </c>
      <c r="R1558" s="26">
        <v>1266</v>
      </c>
      <c r="S1558" s="27">
        <v>0</v>
      </c>
      <c r="T1558" s="28">
        <v>0</v>
      </c>
      <c r="U1558" s="28">
        <v>0</v>
      </c>
      <c r="V1558" s="12">
        <v>23202</v>
      </c>
      <c r="W1558" s="11">
        <v>184771</v>
      </c>
      <c r="X1558" s="11">
        <v>6521</v>
      </c>
    </row>
    <row r="1559" spans="1:24" x14ac:dyDescent="0.35">
      <c r="A1559" s="8">
        <v>2020</v>
      </c>
      <c r="B1559" s="9">
        <v>27222</v>
      </c>
      <c r="C1559" s="10" t="s">
        <v>1522</v>
      </c>
      <c r="D1559" s="8" t="s">
        <v>709</v>
      </c>
      <c r="E1559" s="10" t="s">
        <v>710</v>
      </c>
      <c r="F1559" s="8" t="s">
        <v>711</v>
      </c>
      <c r="G1559" s="10" t="s">
        <v>567</v>
      </c>
      <c r="H1559" s="10" t="s">
        <v>712</v>
      </c>
      <c r="I1559" s="10" t="s">
        <v>566</v>
      </c>
      <c r="J1559" s="12">
        <v>7331</v>
      </c>
      <c r="K1559" s="11">
        <v>68688</v>
      </c>
      <c r="L1559" s="11">
        <v>5267</v>
      </c>
      <c r="M1559" s="14">
        <v>7562</v>
      </c>
      <c r="N1559" s="13">
        <v>68206</v>
      </c>
      <c r="O1559" s="13">
        <v>1400</v>
      </c>
      <c r="P1559" s="25">
        <v>2718</v>
      </c>
      <c r="Q1559" s="26">
        <v>40550</v>
      </c>
      <c r="R1559" s="26">
        <v>3</v>
      </c>
      <c r="S1559" s="27">
        <v>0</v>
      </c>
      <c r="T1559" s="28">
        <v>0</v>
      </c>
      <c r="U1559" s="28">
        <v>0</v>
      </c>
      <c r="V1559" s="12">
        <v>17611</v>
      </c>
      <c r="W1559" s="11">
        <v>177444</v>
      </c>
      <c r="X1559" s="11">
        <v>6670</v>
      </c>
    </row>
    <row r="1560" spans="1:24" x14ac:dyDescent="0.35">
      <c r="A1560" s="8">
        <v>2020</v>
      </c>
      <c r="B1560" s="9">
        <v>27238</v>
      </c>
      <c r="C1560" s="10" t="s">
        <v>1523</v>
      </c>
      <c r="D1560" s="8" t="s">
        <v>709</v>
      </c>
      <c r="E1560" s="10" t="s">
        <v>710</v>
      </c>
      <c r="F1560" s="8" t="s">
        <v>711</v>
      </c>
      <c r="G1560" s="10" t="s">
        <v>53</v>
      </c>
      <c r="H1560" s="10" t="s">
        <v>714</v>
      </c>
      <c r="I1560" s="10" t="s">
        <v>85</v>
      </c>
      <c r="J1560" s="12">
        <v>54300</v>
      </c>
      <c r="K1560" s="11">
        <v>494288</v>
      </c>
      <c r="L1560" s="11">
        <v>39423</v>
      </c>
      <c r="M1560" s="14">
        <v>8603</v>
      </c>
      <c r="N1560" s="13">
        <v>84821</v>
      </c>
      <c r="O1560" s="13">
        <v>3024</v>
      </c>
      <c r="P1560" s="25" t="s">
        <v>25</v>
      </c>
      <c r="Q1560" s="26" t="s">
        <v>25</v>
      </c>
      <c r="R1560" s="26" t="s">
        <v>25</v>
      </c>
      <c r="S1560" s="27" t="s">
        <v>25</v>
      </c>
      <c r="T1560" s="28" t="s">
        <v>25</v>
      </c>
      <c r="U1560" s="28" t="s">
        <v>25</v>
      </c>
      <c r="V1560" s="12">
        <v>62903</v>
      </c>
      <c r="W1560" s="11">
        <v>579109</v>
      </c>
      <c r="X1560" s="11">
        <v>42447</v>
      </c>
    </row>
    <row r="1561" spans="1:24" x14ac:dyDescent="0.35">
      <c r="A1561" s="8">
        <v>2020</v>
      </c>
      <c r="B1561" s="9">
        <v>27369</v>
      </c>
      <c r="C1561" s="10" t="s">
        <v>1524</v>
      </c>
      <c r="D1561" s="8" t="s">
        <v>709</v>
      </c>
      <c r="E1561" s="10" t="s">
        <v>710</v>
      </c>
      <c r="F1561" s="8" t="s">
        <v>711</v>
      </c>
      <c r="G1561" s="10" t="s">
        <v>59</v>
      </c>
      <c r="H1561" s="10" t="s">
        <v>714</v>
      </c>
      <c r="I1561" s="10" t="s">
        <v>60</v>
      </c>
      <c r="J1561" s="12">
        <v>30346</v>
      </c>
      <c r="K1561" s="11">
        <v>200888</v>
      </c>
      <c r="L1561" s="11">
        <v>15663</v>
      </c>
      <c r="M1561" s="14">
        <v>10333</v>
      </c>
      <c r="N1561" s="13">
        <v>77382</v>
      </c>
      <c r="O1561" s="13">
        <v>2759</v>
      </c>
      <c r="P1561" s="25">
        <v>4315</v>
      </c>
      <c r="Q1561" s="26">
        <v>69845</v>
      </c>
      <c r="R1561" s="26">
        <v>12</v>
      </c>
      <c r="S1561" s="27" t="s">
        <v>25</v>
      </c>
      <c r="T1561" s="28" t="s">
        <v>25</v>
      </c>
      <c r="U1561" s="28" t="s">
        <v>25</v>
      </c>
      <c r="V1561" s="12">
        <v>44994</v>
      </c>
      <c r="W1561" s="11">
        <v>348115</v>
      </c>
      <c r="X1561" s="11">
        <v>18434</v>
      </c>
    </row>
    <row r="1562" spans="1:24" x14ac:dyDescent="0.35">
      <c r="A1562" s="8">
        <v>2020</v>
      </c>
      <c r="B1562" s="9">
        <v>27599</v>
      </c>
      <c r="C1562" s="10" t="s">
        <v>643</v>
      </c>
      <c r="D1562" s="8" t="s">
        <v>709</v>
      </c>
      <c r="E1562" s="10" t="s">
        <v>710</v>
      </c>
      <c r="F1562" s="8" t="s">
        <v>711</v>
      </c>
      <c r="G1562" s="10" t="s">
        <v>257</v>
      </c>
      <c r="H1562" s="10" t="s">
        <v>714</v>
      </c>
      <c r="I1562" s="10" t="s">
        <v>36</v>
      </c>
      <c r="J1562" s="12">
        <v>26304</v>
      </c>
      <c r="K1562" s="11">
        <v>190595</v>
      </c>
      <c r="L1562" s="11">
        <v>14469</v>
      </c>
      <c r="M1562" s="14">
        <v>9947</v>
      </c>
      <c r="N1562" s="13">
        <v>89672</v>
      </c>
      <c r="O1562" s="13">
        <v>300</v>
      </c>
      <c r="P1562" s="25">
        <v>8114</v>
      </c>
      <c r="Q1562" s="26">
        <v>103459</v>
      </c>
      <c r="R1562" s="26">
        <v>1</v>
      </c>
      <c r="S1562" s="27" t="s">
        <v>25</v>
      </c>
      <c r="T1562" s="28" t="s">
        <v>25</v>
      </c>
      <c r="U1562" s="28" t="s">
        <v>25</v>
      </c>
      <c r="V1562" s="12">
        <v>44365</v>
      </c>
      <c r="W1562" s="11">
        <v>383726</v>
      </c>
      <c r="X1562" s="11">
        <v>14770</v>
      </c>
    </row>
    <row r="1563" spans="1:24" x14ac:dyDescent="0.35">
      <c r="A1563" s="8">
        <v>2020</v>
      </c>
      <c r="B1563" s="9">
        <v>28541</v>
      </c>
      <c r="C1563" s="10" t="s">
        <v>644</v>
      </c>
      <c r="D1563" s="8" t="s">
        <v>709</v>
      </c>
      <c r="E1563" s="10" t="s">
        <v>710</v>
      </c>
      <c r="F1563" s="8" t="s">
        <v>711</v>
      </c>
      <c r="G1563" s="10" t="s">
        <v>116</v>
      </c>
      <c r="H1563" s="10" t="s">
        <v>773</v>
      </c>
      <c r="I1563" s="10" t="s">
        <v>75</v>
      </c>
      <c r="J1563" s="12">
        <v>4864</v>
      </c>
      <c r="K1563" s="11">
        <v>69236</v>
      </c>
      <c r="L1563" s="11">
        <v>3720</v>
      </c>
      <c r="M1563" s="14">
        <v>1293.5</v>
      </c>
      <c r="N1563" s="13">
        <v>22227</v>
      </c>
      <c r="O1563" s="13">
        <v>535</v>
      </c>
      <c r="P1563" s="25">
        <v>46524</v>
      </c>
      <c r="Q1563" s="26">
        <v>893004</v>
      </c>
      <c r="R1563" s="26">
        <v>6</v>
      </c>
      <c r="S1563" s="27">
        <v>0</v>
      </c>
      <c r="T1563" s="28">
        <v>0</v>
      </c>
      <c r="U1563" s="28">
        <v>0</v>
      </c>
      <c r="V1563" s="12">
        <v>52681.5</v>
      </c>
      <c r="W1563" s="11">
        <v>984467</v>
      </c>
      <c r="X1563" s="11">
        <v>4261</v>
      </c>
    </row>
    <row r="1564" spans="1:24" x14ac:dyDescent="0.35">
      <c r="A1564" s="8">
        <v>2020</v>
      </c>
      <c r="B1564" s="9">
        <v>28604</v>
      </c>
      <c r="C1564" s="10" t="s">
        <v>645</v>
      </c>
      <c r="D1564" s="8" t="s">
        <v>709</v>
      </c>
      <c r="E1564" s="10" t="s">
        <v>710</v>
      </c>
      <c r="F1564" s="8" t="s">
        <v>711</v>
      </c>
      <c r="G1564" s="10" t="s">
        <v>59</v>
      </c>
      <c r="H1564" s="10" t="s">
        <v>712</v>
      </c>
      <c r="I1564" s="10" t="s">
        <v>60</v>
      </c>
      <c r="J1564" s="12">
        <v>23973.8</v>
      </c>
      <c r="K1564" s="11">
        <v>282945</v>
      </c>
      <c r="L1564" s="11">
        <v>19443</v>
      </c>
      <c r="M1564" s="14">
        <v>17347.599999999999</v>
      </c>
      <c r="N1564" s="13">
        <v>213950</v>
      </c>
      <c r="O1564" s="13">
        <v>3863</v>
      </c>
      <c r="P1564" s="25" t="s">
        <v>25</v>
      </c>
      <c r="Q1564" s="26" t="s">
        <v>25</v>
      </c>
      <c r="R1564" s="26" t="s">
        <v>25</v>
      </c>
      <c r="S1564" s="27" t="s">
        <v>25</v>
      </c>
      <c r="T1564" s="28" t="s">
        <v>25</v>
      </c>
      <c r="U1564" s="28" t="s">
        <v>25</v>
      </c>
      <c r="V1564" s="12">
        <v>41321.4</v>
      </c>
      <c r="W1564" s="11">
        <v>496895</v>
      </c>
      <c r="X1564" s="11">
        <v>23306</v>
      </c>
    </row>
    <row r="1565" spans="1:24" x14ac:dyDescent="0.35">
      <c r="A1565" s="8">
        <v>2020</v>
      </c>
      <c r="B1565" s="9">
        <v>28802</v>
      </c>
      <c r="C1565" s="10" t="s">
        <v>1525</v>
      </c>
      <c r="D1565" s="8" t="s">
        <v>717</v>
      </c>
      <c r="E1565" s="10" t="s">
        <v>718</v>
      </c>
      <c r="F1565" s="8" t="s">
        <v>711</v>
      </c>
      <c r="G1565" s="10" t="s">
        <v>682</v>
      </c>
      <c r="H1565" s="10" t="s">
        <v>719</v>
      </c>
      <c r="I1565" s="10" t="s">
        <v>45</v>
      </c>
      <c r="J1565" s="12">
        <v>0</v>
      </c>
      <c r="K1565" s="11">
        <v>0</v>
      </c>
      <c r="L1565" s="11">
        <v>0</v>
      </c>
      <c r="M1565" s="14">
        <v>5628</v>
      </c>
      <c r="N1565" s="13">
        <v>87860</v>
      </c>
      <c r="O1565" s="13">
        <v>26</v>
      </c>
      <c r="P1565" s="25">
        <v>0</v>
      </c>
      <c r="Q1565" s="26">
        <v>0</v>
      </c>
      <c r="R1565" s="26">
        <v>0</v>
      </c>
      <c r="S1565" s="27">
        <v>0</v>
      </c>
      <c r="T1565" s="28">
        <v>0</v>
      </c>
      <c r="U1565" s="28">
        <v>0</v>
      </c>
      <c r="V1565" s="12">
        <v>5628</v>
      </c>
      <c r="W1565" s="11">
        <v>87860</v>
      </c>
      <c r="X1565" s="11">
        <v>26</v>
      </c>
    </row>
    <row r="1566" spans="1:24" x14ac:dyDescent="0.35">
      <c r="A1566" s="8">
        <v>2020</v>
      </c>
      <c r="B1566" s="9">
        <v>28802</v>
      </c>
      <c r="C1566" s="10" t="s">
        <v>1525</v>
      </c>
      <c r="D1566" s="8" t="s">
        <v>717</v>
      </c>
      <c r="E1566" s="10" t="s">
        <v>718</v>
      </c>
      <c r="F1566" s="8" t="s">
        <v>711</v>
      </c>
      <c r="G1566" s="10" t="s">
        <v>185</v>
      </c>
      <c r="H1566" s="10" t="s">
        <v>719</v>
      </c>
      <c r="I1566" s="10" t="s">
        <v>45</v>
      </c>
      <c r="J1566" s="12">
        <v>0</v>
      </c>
      <c r="K1566" s="11">
        <v>0</v>
      </c>
      <c r="L1566" s="11">
        <v>0</v>
      </c>
      <c r="M1566" s="14">
        <v>22278</v>
      </c>
      <c r="N1566" s="13">
        <v>408998</v>
      </c>
      <c r="O1566" s="13">
        <v>43</v>
      </c>
      <c r="P1566" s="25">
        <v>1787</v>
      </c>
      <c r="Q1566" s="26">
        <v>37747</v>
      </c>
      <c r="R1566" s="26">
        <v>5</v>
      </c>
      <c r="S1566" s="27">
        <v>0</v>
      </c>
      <c r="T1566" s="28">
        <v>0</v>
      </c>
      <c r="U1566" s="28">
        <v>0</v>
      </c>
      <c r="V1566" s="12">
        <v>24065</v>
      </c>
      <c r="W1566" s="11">
        <v>446745</v>
      </c>
      <c r="X1566" s="11">
        <v>48</v>
      </c>
    </row>
    <row r="1567" spans="1:24" x14ac:dyDescent="0.35">
      <c r="A1567" s="8">
        <v>2020</v>
      </c>
      <c r="B1567" s="9">
        <v>28802</v>
      </c>
      <c r="C1567" s="10" t="s">
        <v>1525</v>
      </c>
      <c r="D1567" s="8" t="s">
        <v>717</v>
      </c>
      <c r="E1567" s="10" t="s">
        <v>718</v>
      </c>
      <c r="F1567" s="8" t="s">
        <v>711</v>
      </c>
      <c r="G1567" s="10" t="s">
        <v>63</v>
      </c>
      <c r="H1567" s="10" t="s">
        <v>719</v>
      </c>
      <c r="I1567" s="10" t="s">
        <v>45</v>
      </c>
      <c r="J1567" s="12">
        <v>0</v>
      </c>
      <c r="K1567" s="11">
        <v>0</v>
      </c>
      <c r="L1567" s="11">
        <v>0</v>
      </c>
      <c r="M1567" s="14">
        <v>18049</v>
      </c>
      <c r="N1567" s="13">
        <v>318350</v>
      </c>
      <c r="O1567" s="13">
        <v>91</v>
      </c>
      <c r="P1567" s="25">
        <v>3818</v>
      </c>
      <c r="Q1567" s="26">
        <v>70204</v>
      </c>
      <c r="R1567" s="26">
        <v>10</v>
      </c>
      <c r="S1567" s="27">
        <v>0</v>
      </c>
      <c r="T1567" s="28">
        <v>0</v>
      </c>
      <c r="U1567" s="28">
        <v>0</v>
      </c>
      <c r="V1567" s="12">
        <v>21867</v>
      </c>
      <c r="W1567" s="11">
        <v>388554</v>
      </c>
      <c r="X1567" s="11">
        <v>101</v>
      </c>
    </row>
    <row r="1568" spans="1:24" x14ac:dyDescent="0.35">
      <c r="A1568" s="8">
        <v>2020</v>
      </c>
      <c r="B1568" s="9">
        <v>28802</v>
      </c>
      <c r="C1568" s="10" t="s">
        <v>1525</v>
      </c>
      <c r="D1568" s="8" t="s">
        <v>717</v>
      </c>
      <c r="E1568" s="10" t="s">
        <v>718</v>
      </c>
      <c r="F1568" s="8" t="s">
        <v>711</v>
      </c>
      <c r="G1568" s="10" t="s">
        <v>219</v>
      </c>
      <c r="H1568" s="10" t="s">
        <v>719</v>
      </c>
      <c r="I1568" s="10" t="s">
        <v>381</v>
      </c>
      <c r="J1568" s="12">
        <v>0</v>
      </c>
      <c r="K1568" s="11">
        <v>0</v>
      </c>
      <c r="L1568" s="11">
        <v>0</v>
      </c>
      <c r="M1568" s="14">
        <v>964</v>
      </c>
      <c r="N1568" s="13">
        <v>32112</v>
      </c>
      <c r="O1568" s="13">
        <v>2</v>
      </c>
      <c r="P1568" s="25">
        <v>28082</v>
      </c>
      <c r="Q1568" s="26">
        <v>870073</v>
      </c>
      <c r="R1568" s="26">
        <v>6</v>
      </c>
      <c r="S1568" s="27">
        <v>0</v>
      </c>
      <c r="T1568" s="28">
        <v>0</v>
      </c>
      <c r="U1568" s="28">
        <v>0</v>
      </c>
      <c r="V1568" s="12">
        <v>29046</v>
      </c>
      <c r="W1568" s="11">
        <v>902185</v>
      </c>
      <c r="X1568" s="11">
        <v>8</v>
      </c>
    </row>
    <row r="1569" spans="1:24" x14ac:dyDescent="0.35">
      <c r="A1569" s="8">
        <v>2020</v>
      </c>
      <c r="B1569" s="9">
        <v>28802</v>
      </c>
      <c r="C1569" s="10" t="s">
        <v>1525</v>
      </c>
      <c r="D1569" s="8" t="s">
        <v>717</v>
      </c>
      <c r="E1569" s="10" t="s">
        <v>718</v>
      </c>
      <c r="F1569" s="8" t="s">
        <v>711</v>
      </c>
      <c r="G1569" s="10" t="s">
        <v>56</v>
      </c>
      <c r="H1569" s="10" t="s">
        <v>719</v>
      </c>
      <c r="I1569" s="10" t="s">
        <v>45</v>
      </c>
      <c r="J1569" s="12">
        <v>0</v>
      </c>
      <c r="K1569" s="11">
        <v>0</v>
      </c>
      <c r="L1569" s="11">
        <v>0</v>
      </c>
      <c r="M1569" s="14">
        <v>71792</v>
      </c>
      <c r="N1569" s="13">
        <v>931004</v>
      </c>
      <c r="O1569" s="13">
        <v>121</v>
      </c>
      <c r="P1569" s="25">
        <v>4085</v>
      </c>
      <c r="Q1569" s="26">
        <v>47736</v>
      </c>
      <c r="R1569" s="26">
        <v>17</v>
      </c>
      <c r="S1569" s="27">
        <v>0</v>
      </c>
      <c r="T1569" s="28">
        <v>0</v>
      </c>
      <c r="U1569" s="28">
        <v>0</v>
      </c>
      <c r="V1569" s="12">
        <v>75877</v>
      </c>
      <c r="W1569" s="11">
        <v>978740</v>
      </c>
      <c r="X1569" s="11">
        <v>138</v>
      </c>
    </row>
    <row r="1570" spans="1:24" x14ac:dyDescent="0.35">
      <c r="A1570" s="8">
        <v>2020</v>
      </c>
      <c r="B1570" s="9">
        <v>28802</v>
      </c>
      <c r="C1570" s="10" t="s">
        <v>1525</v>
      </c>
      <c r="D1570" s="8" t="s">
        <v>717</v>
      </c>
      <c r="E1570" s="10" t="s">
        <v>718</v>
      </c>
      <c r="F1570" s="8" t="s">
        <v>711</v>
      </c>
      <c r="G1570" s="10" t="s">
        <v>143</v>
      </c>
      <c r="H1570" s="10" t="s">
        <v>719</v>
      </c>
      <c r="I1570" s="10" t="s">
        <v>45</v>
      </c>
      <c r="J1570" s="12">
        <v>0</v>
      </c>
      <c r="K1570" s="11">
        <v>0</v>
      </c>
      <c r="L1570" s="11">
        <v>0</v>
      </c>
      <c r="M1570" s="14">
        <v>3450</v>
      </c>
      <c r="N1570" s="13">
        <v>82442</v>
      </c>
      <c r="O1570" s="13">
        <v>16</v>
      </c>
      <c r="P1570" s="25">
        <v>3280</v>
      </c>
      <c r="Q1570" s="26">
        <v>85438</v>
      </c>
      <c r="R1570" s="26">
        <v>7</v>
      </c>
      <c r="S1570" s="27">
        <v>0</v>
      </c>
      <c r="T1570" s="28">
        <v>0</v>
      </c>
      <c r="U1570" s="28">
        <v>0</v>
      </c>
      <c r="V1570" s="12">
        <v>6730</v>
      </c>
      <c r="W1570" s="11">
        <v>167880</v>
      </c>
      <c r="X1570" s="11">
        <v>23</v>
      </c>
    </row>
    <row r="1571" spans="1:24" x14ac:dyDescent="0.35">
      <c r="A1571" s="8">
        <v>2020</v>
      </c>
      <c r="B1571" s="9">
        <v>28802</v>
      </c>
      <c r="C1571" s="10" t="s">
        <v>1525</v>
      </c>
      <c r="D1571" s="8" t="s">
        <v>717</v>
      </c>
      <c r="E1571" s="10" t="s">
        <v>718</v>
      </c>
      <c r="F1571" s="8" t="s">
        <v>711</v>
      </c>
      <c r="G1571" s="10" t="s">
        <v>197</v>
      </c>
      <c r="H1571" s="10" t="s">
        <v>719</v>
      </c>
      <c r="I1571" s="10" t="s">
        <v>45</v>
      </c>
      <c r="J1571" s="12">
        <v>0</v>
      </c>
      <c r="K1571" s="11">
        <v>0</v>
      </c>
      <c r="L1571" s="11">
        <v>0</v>
      </c>
      <c r="M1571" s="14">
        <v>237196</v>
      </c>
      <c r="N1571" s="13">
        <v>4563113</v>
      </c>
      <c r="O1571" s="13">
        <v>632</v>
      </c>
      <c r="P1571" s="25">
        <v>72608</v>
      </c>
      <c r="Q1571" s="26">
        <v>1506655</v>
      </c>
      <c r="R1571" s="26">
        <v>144</v>
      </c>
      <c r="S1571" s="27">
        <v>0</v>
      </c>
      <c r="T1571" s="28">
        <v>0</v>
      </c>
      <c r="U1571" s="28">
        <v>0</v>
      </c>
      <c r="V1571" s="12">
        <v>309804</v>
      </c>
      <c r="W1571" s="11">
        <v>6069768</v>
      </c>
      <c r="X1571" s="11">
        <v>776</v>
      </c>
    </row>
    <row r="1572" spans="1:24" x14ac:dyDescent="0.35">
      <c r="A1572" s="8">
        <v>2020</v>
      </c>
      <c r="B1572" s="9">
        <v>28978</v>
      </c>
      <c r="C1572" s="10" t="s">
        <v>1526</v>
      </c>
      <c r="D1572" s="8" t="s">
        <v>709</v>
      </c>
      <c r="E1572" s="10" t="s">
        <v>710</v>
      </c>
      <c r="F1572" s="8" t="s">
        <v>711</v>
      </c>
      <c r="G1572" s="10" t="s">
        <v>59</v>
      </c>
      <c r="H1572" s="10" t="s">
        <v>712</v>
      </c>
      <c r="I1572" s="10" t="s">
        <v>60</v>
      </c>
      <c r="J1572" s="12">
        <v>22321</v>
      </c>
      <c r="K1572" s="11">
        <v>235665</v>
      </c>
      <c r="L1572" s="11">
        <v>21415</v>
      </c>
      <c r="M1572" s="14">
        <v>30784</v>
      </c>
      <c r="N1572" s="13">
        <v>371138</v>
      </c>
      <c r="O1572" s="13">
        <v>3475</v>
      </c>
      <c r="P1572" s="25">
        <v>216</v>
      </c>
      <c r="Q1572" s="26">
        <v>2728</v>
      </c>
      <c r="R1572" s="26">
        <v>2</v>
      </c>
      <c r="S1572" s="27" t="s">
        <v>25</v>
      </c>
      <c r="T1572" s="28" t="s">
        <v>25</v>
      </c>
      <c r="U1572" s="28" t="s">
        <v>25</v>
      </c>
      <c r="V1572" s="12">
        <v>53321</v>
      </c>
      <c r="W1572" s="11">
        <v>609531</v>
      </c>
      <c r="X1572" s="11">
        <v>24892</v>
      </c>
    </row>
    <row r="1573" spans="1:24" x14ac:dyDescent="0.35">
      <c r="A1573" s="8">
        <v>2020</v>
      </c>
      <c r="B1573" s="9">
        <v>30518</v>
      </c>
      <c r="C1573" s="10" t="s">
        <v>646</v>
      </c>
      <c r="D1573" s="8" t="s">
        <v>709</v>
      </c>
      <c r="E1573" s="10" t="s">
        <v>710</v>
      </c>
      <c r="F1573" s="8" t="s">
        <v>711</v>
      </c>
      <c r="G1573" s="10" t="s">
        <v>48</v>
      </c>
      <c r="H1573" s="10" t="s">
        <v>773</v>
      </c>
      <c r="I1573" s="10" t="s">
        <v>49</v>
      </c>
      <c r="J1573" s="12">
        <v>45150</v>
      </c>
      <c r="K1573" s="11">
        <v>347873</v>
      </c>
      <c r="L1573" s="11">
        <v>25097</v>
      </c>
      <c r="M1573" s="14">
        <v>19801</v>
      </c>
      <c r="N1573" s="13">
        <v>180463</v>
      </c>
      <c r="O1573" s="13">
        <v>1764</v>
      </c>
      <c r="P1573" s="25">
        <v>7573</v>
      </c>
      <c r="Q1573" s="26">
        <v>190796</v>
      </c>
      <c r="R1573" s="26">
        <v>340</v>
      </c>
      <c r="S1573" s="27" t="s">
        <v>25</v>
      </c>
      <c r="T1573" s="28" t="s">
        <v>25</v>
      </c>
      <c r="U1573" s="28" t="s">
        <v>25</v>
      </c>
      <c r="V1573" s="12">
        <v>72524</v>
      </c>
      <c r="W1573" s="11">
        <v>719132</v>
      </c>
      <c r="X1573" s="11">
        <v>27201</v>
      </c>
    </row>
    <row r="1574" spans="1:24" x14ac:dyDescent="0.35">
      <c r="A1574" s="8">
        <v>2020</v>
      </c>
      <c r="B1574" s="9">
        <v>31833</v>
      </c>
      <c r="C1574" s="10" t="s">
        <v>1527</v>
      </c>
      <c r="D1574" s="8" t="s">
        <v>709</v>
      </c>
      <c r="E1574" s="10" t="s">
        <v>710</v>
      </c>
      <c r="F1574" s="8" t="s">
        <v>711</v>
      </c>
      <c r="G1574" s="10" t="s">
        <v>118</v>
      </c>
      <c r="H1574" s="10" t="s">
        <v>714</v>
      </c>
      <c r="I1574" s="10" t="s">
        <v>30</v>
      </c>
      <c r="J1574" s="12">
        <v>19613.5</v>
      </c>
      <c r="K1574" s="11">
        <v>159051</v>
      </c>
      <c r="L1574" s="11">
        <v>10322</v>
      </c>
      <c r="M1574" s="14">
        <v>1420.8</v>
      </c>
      <c r="N1574" s="13">
        <v>11152</v>
      </c>
      <c r="O1574" s="13">
        <v>567</v>
      </c>
      <c r="P1574" s="25">
        <v>303.2</v>
      </c>
      <c r="Q1574" s="26">
        <v>3234</v>
      </c>
      <c r="R1574" s="26">
        <v>1</v>
      </c>
      <c r="S1574" s="27" t="s">
        <v>25</v>
      </c>
      <c r="T1574" s="28" t="s">
        <v>25</v>
      </c>
      <c r="U1574" s="28" t="s">
        <v>25</v>
      </c>
      <c r="V1574" s="12">
        <v>21337.5</v>
      </c>
      <c r="W1574" s="11">
        <v>173437</v>
      </c>
      <c r="X1574" s="11">
        <v>10890</v>
      </c>
    </row>
    <row r="1575" spans="1:24" x14ac:dyDescent="0.35">
      <c r="A1575" s="8">
        <v>2020</v>
      </c>
      <c r="B1575" s="9">
        <v>31833</v>
      </c>
      <c r="C1575" s="10" t="s">
        <v>1527</v>
      </c>
      <c r="D1575" s="8" t="s">
        <v>709</v>
      </c>
      <c r="E1575" s="10" t="s">
        <v>710</v>
      </c>
      <c r="F1575" s="8" t="s">
        <v>711</v>
      </c>
      <c r="G1575" s="10" t="s">
        <v>38</v>
      </c>
      <c r="H1575" s="10" t="s">
        <v>714</v>
      </c>
      <c r="I1575" s="10" t="s">
        <v>30</v>
      </c>
      <c r="J1575" s="12">
        <v>43999.9</v>
      </c>
      <c r="K1575" s="11">
        <v>350346</v>
      </c>
      <c r="L1575" s="11">
        <v>25048</v>
      </c>
      <c r="M1575" s="14">
        <v>7237.1</v>
      </c>
      <c r="N1575" s="13">
        <v>64155</v>
      </c>
      <c r="O1575" s="13">
        <v>2237</v>
      </c>
      <c r="P1575" s="25">
        <v>1025.7</v>
      </c>
      <c r="Q1575" s="26">
        <v>19181</v>
      </c>
      <c r="R1575" s="26">
        <v>3</v>
      </c>
      <c r="S1575" s="27" t="s">
        <v>25</v>
      </c>
      <c r="T1575" s="28" t="s">
        <v>25</v>
      </c>
      <c r="U1575" s="28" t="s">
        <v>25</v>
      </c>
      <c r="V1575" s="12">
        <v>52262.7</v>
      </c>
      <c r="W1575" s="11">
        <v>433682</v>
      </c>
      <c r="X1575" s="11">
        <v>27288</v>
      </c>
    </row>
    <row r="1576" spans="1:24" x14ac:dyDescent="0.35">
      <c r="A1576" s="8">
        <v>2020</v>
      </c>
      <c r="B1576" s="9">
        <v>38084</v>
      </c>
      <c r="C1576" s="10" t="s">
        <v>647</v>
      </c>
      <c r="D1576" s="8" t="s">
        <v>709</v>
      </c>
      <c r="E1576" s="10" t="s">
        <v>710</v>
      </c>
      <c r="F1576" s="8" t="s">
        <v>711</v>
      </c>
      <c r="G1576" s="10" t="s">
        <v>70</v>
      </c>
      <c r="H1576" s="10" t="s">
        <v>714</v>
      </c>
      <c r="I1576" s="10" t="s">
        <v>36</v>
      </c>
      <c r="J1576" s="12">
        <v>141074.79999999999</v>
      </c>
      <c r="K1576" s="11">
        <v>912968</v>
      </c>
      <c r="L1576" s="11">
        <v>115907</v>
      </c>
      <c r="M1576" s="14">
        <v>22862.799999999999</v>
      </c>
      <c r="N1576" s="13">
        <v>167716</v>
      </c>
      <c r="O1576" s="13">
        <v>10759</v>
      </c>
      <c r="P1576" s="25">
        <v>39094.9</v>
      </c>
      <c r="Q1576" s="26">
        <v>483641</v>
      </c>
      <c r="R1576" s="26">
        <v>290</v>
      </c>
      <c r="S1576" s="27" t="s">
        <v>25</v>
      </c>
      <c r="T1576" s="28" t="s">
        <v>25</v>
      </c>
      <c r="U1576" s="28" t="s">
        <v>25</v>
      </c>
      <c r="V1576" s="12">
        <v>203032.5</v>
      </c>
      <c r="W1576" s="11">
        <v>1564325</v>
      </c>
      <c r="X1576" s="11">
        <v>126956</v>
      </c>
    </row>
    <row r="1577" spans="1:24" x14ac:dyDescent="0.35">
      <c r="A1577" s="8">
        <v>2020</v>
      </c>
      <c r="B1577" s="9">
        <v>40036</v>
      </c>
      <c r="C1577" s="10" t="s">
        <v>1528</v>
      </c>
      <c r="D1577" s="8" t="s">
        <v>709</v>
      </c>
      <c r="E1577" s="10" t="s">
        <v>710</v>
      </c>
      <c r="F1577" s="8" t="s">
        <v>711</v>
      </c>
      <c r="G1577" s="10" t="s">
        <v>66</v>
      </c>
      <c r="H1577" s="10" t="s">
        <v>722</v>
      </c>
      <c r="I1577" s="10" t="s">
        <v>36</v>
      </c>
      <c r="J1577" s="12">
        <v>701</v>
      </c>
      <c r="K1577" s="11">
        <v>4430</v>
      </c>
      <c r="L1577" s="11">
        <v>693</v>
      </c>
      <c r="M1577" s="14">
        <v>675</v>
      </c>
      <c r="N1577" s="13">
        <v>4185</v>
      </c>
      <c r="O1577" s="13">
        <v>138</v>
      </c>
      <c r="P1577" s="25">
        <v>801</v>
      </c>
      <c r="Q1577" s="26">
        <v>4508</v>
      </c>
      <c r="R1577" s="26">
        <v>140</v>
      </c>
      <c r="S1577" s="27">
        <v>0</v>
      </c>
      <c r="T1577" s="28">
        <v>0</v>
      </c>
      <c r="U1577" s="28">
        <v>0</v>
      </c>
      <c r="V1577" s="12">
        <v>2177</v>
      </c>
      <c r="W1577" s="11">
        <v>13123</v>
      </c>
      <c r="X1577" s="11">
        <v>971</v>
      </c>
    </row>
    <row r="1578" spans="1:24" x14ac:dyDescent="0.35">
      <c r="A1578" s="8">
        <v>2020</v>
      </c>
      <c r="B1578" s="9">
        <v>40127</v>
      </c>
      <c r="C1578" s="10" t="s">
        <v>1529</v>
      </c>
      <c r="D1578" s="8" t="s">
        <v>709</v>
      </c>
      <c r="E1578" s="10" t="s">
        <v>710</v>
      </c>
      <c r="F1578" s="8" t="s">
        <v>711</v>
      </c>
      <c r="G1578" s="10" t="s">
        <v>27</v>
      </c>
      <c r="H1578" s="10" t="s">
        <v>714</v>
      </c>
      <c r="I1578" s="10" t="s">
        <v>28</v>
      </c>
      <c r="J1578" s="12">
        <v>27305</v>
      </c>
      <c r="K1578" s="11">
        <v>211102</v>
      </c>
      <c r="L1578" s="11">
        <v>18603</v>
      </c>
      <c r="M1578" s="14">
        <v>3965</v>
      </c>
      <c r="N1578" s="13">
        <v>31912</v>
      </c>
      <c r="O1578" s="13">
        <v>1732</v>
      </c>
      <c r="P1578" s="25">
        <v>2071</v>
      </c>
      <c r="Q1578" s="26">
        <v>17195</v>
      </c>
      <c r="R1578" s="26">
        <v>64</v>
      </c>
      <c r="S1578" s="27" t="s">
        <v>25</v>
      </c>
      <c r="T1578" s="28" t="s">
        <v>25</v>
      </c>
      <c r="U1578" s="28" t="s">
        <v>25</v>
      </c>
      <c r="V1578" s="12">
        <v>33341</v>
      </c>
      <c r="W1578" s="11">
        <v>260209</v>
      </c>
      <c r="X1578" s="11">
        <v>20399</v>
      </c>
    </row>
    <row r="1579" spans="1:24" x14ac:dyDescent="0.35">
      <c r="A1579" s="8">
        <v>2020</v>
      </c>
      <c r="B1579" s="9">
        <v>40165</v>
      </c>
      <c r="C1579" s="10" t="s">
        <v>1530</v>
      </c>
      <c r="D1579" s="8" t="s">
        <v>709</v>
      </c>
      <c r="E1579" s="10" t="s">
        <v>710</v>
      </c>
      <c r="F1579" s="8" t="s">
        <v>711</v>
      </c>
      <c r="G1579" s="10" t="s">
        <v>48</v>
      </c>
      <c r="H1579" s="10" t="s">
        <v>714</v>
      </c>
      <c r="I1579" s="10" t="s">
        <v>272</v>
      </c>
      <c r="J1579" s="12">
        <v>2428.6999999999998</v>
      </c>
      <c r="K1579" s="11">
        <v>29197</v>
      </c>
      <c r="L1579" s="11">
        <v>2387</v>
      </c>
      <c r="M1579" s="14">
        <v>797.7</v>
      </c>
      <c r="N1579" s="13">
        <v>10384</v>
      </c>
      <c r="O1579" s="13">
        <v>300</v>
      </c>
      <c r="P1579" s="25" t="s">
        <v>25</v>
      </c>
      <c r="Q1579" s="26" t="s">
        <v>25</v>
      </c>
      <c r="R1579" s="26" t="s">
        <v>25</v>
      </c>
      <c r="S1579" s="27" t="s">
        <v>25</v>
      </c>
      <c r="T1579" s="28" t="s">
        <v>25</v>
      </c>
      <c r="U1579" s="28" t="s">
        <v>25</v>
      </c>
      <c r="V1579" s="12">
        <v>3226.4</v>
      </c>
      <c r="W1579" s="11">
        <v>39581</v>
      </c>
      <c r="X1579" s="11">
        <v>2687</v>
      </c>
    </row>
    <row r="1580" spans="1:24" x14ac:dyDescent="0.35">
      <c r="A1580" s="8">
        <v>2020</v>
      </c>
      <c r="B1580" s="9">
        <v>40165</v>
      </c>
      <c r="C1580" s="10" t="s">
        <v>1530</v>
      </c>
      <c r="D1580" s="8" t="s">
        <v>709</v>
      </c>
      <c r="E1580" s="10" t="s">
        <v>710</v>
      </c>
      <c r="F1580" s="8" t="s">
        <v>711</v>
      </c>
      <c r="G1580" s="10" t="s">
        <v>325</v>
      </c>
      <c r="H1580" s="10" t="s">
        <v>714</v>
      </c>
      <c r="I1580" s="10" t="s">
        <v>272</v>
      </c>
      <c r="J1580" s="12">
        <v>25558</v>
      </c>
      <c r="K1580" s="11">
        <v>333552</v>
      </c>
      <c r="L1580" s="11">
        <v>19919</v>
      </c>
      <c r="M1580" s="14">
        <v>10936.8</v>
      </c>
      <c r="N1580" s="13">
        <v>171260</v>
      </c>
      <c r="O1580" s="13">
        <v>2517</v>
      </c>
      <c r="P1580" s="25">
        <v>1699.5</v>
      </c>
      <c r="Q1580" s="26">
        <v>25724</v>
      </c>
      <c r="R1580" s="26">
        <v>1</v>
      </c>
      <c r="S1580" s="27" t="s">
        <v>25</v>
      </c>
      <c r="T1580" s="28" t="s">
        <v>25</v>
      </c>
      <c r="U1580" s="28" t="s">
        <v>25</v>
      </c>
      <c r="V1580" s="12">
        <v>38194.300000000003</v>
      </c>
      <c r="W1580" s="11">
        <v>530536</v>
      </c>
      <c r="X1580" s="11">
        <v>22437</v>
      </c>
    </row>
    <row r="1581" spans="1:24" x14ac:dyDescent="0.35">
      <c r="A1581" s="8">
        <v>2020</v>
      </c>
      <c r="B1581" s="9">
        <v>40166</v>
      </c>
      <c r="C1581" s="10" t="s">
        <v>1531</v>
      </c>
      <c r="D1581" s="8" t="s">
        <v>709</v>
      </c>
      <c r="E1581" s="10" t="s">
        <v>710</v>
      </c>
      <c r="F1581" s="8" t="s">
        <v>711</v>
      </c>
      <c r="G1581" s="10" t="s">
        <v>567</v>
      </c>
      <c r="H1581" s="10" t="s">
        <v>714</v>
      </c>
      <c r="I1581" s="10" t="s">
        <v>566</v>
      </c>
      <c r="J1581" s="12">
        <v>28691</v>
      </c>
      <c r="K1581" s="11">
        <v>294033</v>
      </c>
      <c r="L1581" s="11">
        <v>17949</v>
      </c>
      <c r="M1581" s="14">
        <v>13577</v>
      </c>
      <c r="N1581" s="13">
        <v>134502</v>
      </c>
      <c r="O1581" s="13">
        <v>3205</v>
      </c>
      <c r="P1581" s="25">
        <v>3582</v>
      </c>
      <c r="Q1581" s="26">
        <v>61258</v>
      </c>
      <c r="R1581" s="26">
        <v>4</v>
      </c>
      <c r="S1581" s="27">
        <v>0</v>
      </c>
      <c r="T1581" s="28">
        <v>0</v>
      </c>
      <c r="U1581" s="28">
        <v>0</v>
      </c>
      <c r="V1581" s="12">
        <v>45850</v>
      </c>
      <c r="W1581" s="11">
        <v>489793</v>
      </c>
      <c r="X1581" s="11">
        <v>21158</v>
      </c>
    </row>
    <row r="1582" spans="1:24" x14ac:dyDescent="0.35">
      <c r="A1582" s="8">
        <v>2020</v>
      </c>
      <c r="B1582" s="9">
        <v>40167</v>
      </c>
      <c r="C1582" s="10" t="s">
        <v>1532</v>
      </c>
      <c r="D1582" s="8" t="s">
        <v>709</v>
      </c>
      <c r="E1582" s="10" t="s">
        <v>710</v>
      </c>
      <c r="F1582" s="8" t="s">
        <v>711</v>
      </c>
      <c r="G1582" s="10" t="s">
        <v>197</v>
      </c>
      <c r="H1582" s="10" t="s">
        <v>714</v>
      </c>
      <c r="I1582" s="10" t="s">
        <v>45</v>
      </c>
      <c r="J1582" s="12">
        <v>14735</v>
      </c>
      <c r="K1582" s="11">
        <v>126410</v>
      </c>
      <c r="L1582" s="11">
        <v>12375</v>
      </c>
      <c r="M1582" s="14">
        <v>5032</v>
      </c>
      <c r="N1582" s="13">
        <v>50130</v>
      </c>
      <c r="O1582" s="13">
        <v>1315</v>
      </c>
      <c r="P1582" s="25">
        <v>1680</v>
      </c>
      <c r="Q1582" s="26">
        <v>19290</v>
      </c>
      <c r="R1582" s="26">
        <v>4</v>
      </c>
      <c r="S1582" s="27" t="s">
        <v>25</v>
      </c>
      <c r="T1582" s="28" t="s">
        <v>25</v>
      </c>
      <c r="U1582" s="28" t="s">
        <v>25</v>
      </c>
      <c r="V1582" s="12">
        <v>21447</v>
      </c>
      <c r="W1582" s="11">
        <v>195830</v>
      </c>
      <c r="X1582" s="11">
        <v>13694</v>
      </c>
    </row>
    <row r="1583" spans="1:24" x14ac:dyDescent="0.35">
      <c r="A1583" s="8">
        <v>2020</v>
      </c>
      <c r="B1583" s="9">
        <v>40212</v>
      </c>
      <c r="C1583" s="10" t="s">
        <v>1533</v>
      </c>
      <c r="D1583" s="8" t="s">
        <v>709</v>
      </c>
      <c r="E1583" s="10" t="s">
        <v>710</v>
      </c>
      <c r="F1583" s="8" t="s">
        <v>711</v>
      </c>
      <c r="G1583" s="10" t="s">
        <v>38</v>
      </c>
      <c r="H1583" s="10" t="s">
        <v>714</v>
      </c>
      <c r="I1583" s="10" t="s">
        <v>30</v>
      </c>
      <c r="J1583" s="12">
        <v>92307.199999999997</v>
      </c>
      <c r="K1583" s="11">
        <v>880403</v>
      </c>
      <c r="L1583" s="11">
        <v>61922</v>
      </c>
      <c r="M1583" s="14">
        <v>7645.1</v>
      </c>
      <c r="N1583" s="13">
        <v>68170</v>
      </c>
      <c r="O1583" s="13">
        <v>3583</v>
      </c>
      <c r="P1583" s="25">
        <v>26489.8</v>
      </c>
      <c r="Q1583" s="26">
        <v>302686</v>
      </c>
      <c r="R1583" s="26">
        <v>3287</v>
      </c>
      <c r="S1583" s="27" t="s">
        <v>25</v>
      </c>
      <c r="T1583" s="28" t="s">
        <v>25</v>
      </c>
      <c r="U1583" s="28" t="s">
        <v>25</v>
      </c>
      <c r="V1583" s="12">
        <v>126442.1</v>
      </c>
      <c r="W1583" s="11">
        <v>1251259</v>
      </c>
      <c r="X1583" s="11">
        <v>68792</v>
      </c>
    </row>
    <row r="1584" spans="1:24" x14ac:dyDescent="0.35">
      <c r="A1584" s="8">
        <v>2020</v>
      </c>
      <c r="B1584" s="9">
        <v>40220</v>
      </c>
      <c r="C1584" s="10" t="s">
        <v>1534</v>
      </c>
      <c r="D1584" s="8" t="s">
        <v>709</v>
      </c>
      <c r="E1584" s="10" t="s">
        <v>710</v>
      </c>
      <c r="F1584" s="8" t="s">
        <v>711</v>
      </c>
      <c r="G1584" s="10" t="s">
        <v>197</v>
      </c>
      <c r="H1584" s="10" t="s">
        <v>714</v>
      </c>
      <c r="I1584" s="10" t="s">
        <v>45</v>
      </c>
      <c r="J1584" s="12">
        <v>54948</v>
      </c>
      <c r="K1584" s="11">
        <v>439910</v>
      </c>
      <c r="L1584" s="11">
        <v>31183</v>
      </c>
      <c r="M1584" s="14">
        <v>8265</v>
      </c>
      <c r="N1584" s="13">
        <v>75444</v>
      </c>
      <c r="O1584" s="13">
        <v>1752</v>
      </c>
      <c r="P1584" s="25">
        <v>2951</v>
      </c>
      <c r="Q1584" s="26">
        <v>33495</v>
      </c>
      <c r="R1584" s="26">
        <v>16</v>
      </c>
      <c r="S1584" s="27" t="s">
        <v>25</v>
      </c>
      <c r="T1584" s="28" t="s">
        <v>25</v>
      </c>
      <c r="U1584" s="28" t="s">
        <v>25</v>
      </c>
      <c r="V1584" s="12">
        <v>66164</v>
      </c>
      <c r="W1584" s="11">
        <v>548849</v>
      </c>
      <c r="X1584" s="11">
        <v>32951</v>
      </c>
    </row>
    <row r="1585" spans="1:24" x14ac:dyDescent="0.35">
      <c r="A1585" s="8">
        <v>2020</v>
      </c>
      <c r="B1585" s="9">
        <v>40221</v>
      </c>
      <c r="C1585" s="10" t="s">
        <v>1535</v>
      </c>
      <c r="D1585" s="8" t="s">
        <v>709</v>
      </c>
      <c r="E1585" s="10" t="s">
        <v>710</v>
      </c>
      <c r="F1585" s="8" t="s">
        <v>711</v>
      </c>
      <c r="G1585" s="10" t="s">
        <v>197</v>
      </c>
      <c r="H1585" s="10" t="s">
        <v>714</v>
      </c>
      <c r="I1585" s="10" t="s">
        <v>45</v>
      </c>
      <c r="J1585" s="12">
        <v>12508</v>
      </c>
      <c r="K1585" s="11">
        <v>100154</v>
      </c>
      <c r="L1585" s="11">
        <v>8706</v>
      </c>
      <c r="M1585" s="14">
        <v>3156</v>
      </c>
      <c r="N1585" s="13">
        <v>28562</v>
      </c>
      <c r="O1585" s="13">
        <v>712</v>
      </c>
      <c r="P1585" s="25">
        <v>13383</v>
      </c>
      <c r="Q1585" s="26">
        <v>219737</v>
      </c>
      <c r="R1585" s="26">
        <v>2</v>
      </c>
      <c r="S1585" s="27" t="s">
        <v>25</v>
      </c>
      <c r="T1585" s="28" t="s">
        <v>25</v>
      </c>
      <c r="U1585" s="28" t="s">
        <v>25</v>
      </c>
      <c r="V1585" s="12">
        <v>29047</v>
      </c>
      <c r="W1585" s="11">
        <v>348453</v>
      </c>
      <c r="X1585" s="11">
        <v>9420</v>
      </c>
    </row>
    <row r="1586" spans="1:24" x14ac:dyDescent="0.35">
      <c r="A1586" s="8">
        <v>2020</v>
      </c>
      <c r="B1586" s="9">
        <v>40222</v>
      </c>
      <c r="C1586" s="10" t="s">
        <v>1536</v>
      </c>
      <c r="D1586" s="8" t="s">
        <v>709</v>
      </c>
      <c r="E1586" s="10" t="s">
        <v>710</v>
      </c>
      <c r="F1586" s="8" t="s">
        <v>711</v>
      </c>
      <c r="G1586" s="10" t="s">
        <v>197</v>
      </c>
      <c r="H1586" s="10" t="s">
        <v>714</v>
      </c>
      <c r="I1586" s="10" t="s">
        <v>45</v>
      </c>
      <c r="J1586" s="12">
        <v>28194</v>
      </c>
      <c r="K1586" s="11">
        <v>218905</v>
      </c>
      <c r="L1586" s="11">
        <v>19724</v>
      </c>
      <c r="M1586" s="14">
        <v>6553</v>
      </c>
      <c r="N1586" s="13">
        <v>56677</v>
      </c>
      <c r="O1586" s="13">
        <v>2400</v>
      </c>
      <c r="P1586" s="25">
        <v>626</v>
      </c>
      <c r="Q1586" s="26">
        <v>6970</v>
      </c>
      <c r="R1586" s="26">
        <v>2</v>
      </c>
      <c r="S1586" s="27" t="s">
        <v>25</v>
      </c>
      <c r="T1586" s="28" t="s">
        <v>25</v>
      </c>
      <c r="U1586" s="28" t="s">
        <v>25</v>
      </c>
      <c r="V1586" s="12">
        <v>35373</v>
      </c>
      <c r="W1586" s="11">
        <v>282552</v>
      </c>
      <c r="X1586" s="11">
        <v>22126</v>
      </c>
    </row>
    <row r="1587" spans="1:24" x14ac:dyDescent="0.35">
      <c r="A1587" s="8">
        <v>2020</v>
      </c>
      <c r="B1587" s="9">
        <v>40224</v>
      </c>
      <c r="C1587" s="10" t="s">
        <v>1537</v>
      </c>
      <c r="D1587" s="8" t="s">
        <v>709</v>
      </c>
      <c r="E1587" s="10" t="s">
        <v>710</v>
      </c>
      <c r="F1587" s="8" t="s">
        <v>711</v>
      </c>
      <c r="G1587" s="10" t="s">
        <v>197</v>
      </c>
      <c r="H1587" s="10" t="s">
        <v>714</v>
      </c>
      <c r="I1587" s="10" t="s">
        <v>45</v>
      </c>
      <c r="J1587" s="12">
        <v>32719</v>
      </c>
      <c r="K1587" s="11">
        <v>220933</v>
      </c>
      <c r="L1587" s="11">
        <v>23433</v>
      </c>
      <c r="M1587" s="14">
        <v>7393</v>
      </c>
      <c r="N1587" s="13">
        <v>58599</v>
      </c>
      <c r="O1587" s="13">
        <v>1974</v>
      </c>
      <c r="P1587" s="25">
        <v>2083</v>
      </c>
      <c r="Q1587" s="26">
        <v>20964</v>
      </c>
      <c r="R1587" s="26">
        <v>9</v>
      </c>
      <c r="S1587" s="27" t="s">
        <v>25</v>
      </c>
      <c r="T1587" s="28" t="s">
        <v>25</v>
      </c>
      <c r="U1587" s="28" t="s">
        <v>25</v>
      </c>
      <c r="V1587" s="12">
        <v>42195</v>
      </c>
      <c r="W1587" s="11">
        <v>300496</v>
      </c>
      <c r="X1587" s="11">
        <v>25416</v>
      </c>
    </row>
    <row r="1588" spans="1:24" x14ac:dyDescent="0.35">
      <c r="A1588" s="8">
        <v>2020</v>
      </c>
      <c r="B1588" s="9">
        <v>40228</v>
      </c>
      <c r="C1588" s="10" t="s">
        <v>1538</v>
      </c>
      <c r="D1588" s="8" t="s">
        <v>709</v>
      </c>
      <c r="E1588" s="10" t="s">
        <v>710</v>
      </c>
      <c r="F1588" s="8" t="s">
        <v>711</v>
      </c>
      <c r="G1588" s="10" t="s">
        <v>44</v>
      </c>
      <c r="H1588" s="10" t="s">
        <v>714</v>
      </c>
      <c r="I1588" s="10" t="s">
        <v>45</v>
      </c>
      <c r="J1588" s="12">
        <v>279409</v>
      </c>
      <c r="K1588" s="11">
        <v>2241418</v>
      </c>
      <c r="L1588" s="11">
        <v>155618</v>
      </c>
      <c r="M1588" s="14">
        <v>38638</v>
      </c>
      <c r="N1588" s="13">
        <v>334562</v>
      </c>
      <c r="O1588" s="13">
        <v>12000</v>
      </c>
      <c r="P1588" s="25">
        <v>93569</v>
      </c>
      <c r="Q1588" s="26">
        <v>1124969</v>
      </c>
      <c r="R1588" s="26">
        <v>559</v>
      </c>
      <c r="S1588" s="27" t="s">
        <v>25</v>
      </c>
      <c r="T1588" s="28" t="s">
        <v>25</v>
      </c>
      <c r="U1588" s="28" t="s">
        <v>25</v>
      </c>
      <c r="V1588" s="12">
        <v>411616</v>
      </c>
      <c r="W1588" s="11">
        <v>3700949</v>
      </c>
      <c r="X1588" s="11">
        <v>168177</v>
      </c>
    </row>
    <row r="1589" spans="1:24" x14ac:dyDescent="0.35">
      <c r="A1589" s="8">
        <v>2020</v>
      </c>
      <c r="B1589" s="9">
        <v>40236</v>
      </c>
      <c r="C1589" s="10" t="s">
        <v>1539</v>
      </c>
      <c r="D1589" s="8" t="s">
        <v>709</v>
      </c>
      <c r="E1589" s="10" t="s">
        <v>710</v>
      </c>
      <c r="F1589" s="8" t="s">
        <v>711</v>
      </c>
      <c r="G1589" s="10" t="s">
        <v>567</v>
      </c>
      <c r="H1589" s="10" t="s">
        <v>714</v>
      </c>
      <c r="I1589" s="10" t="s">
        <v>566</v>
      </c>
      <c r="J1589" s="12">
        <v>15180</v>
      </c>
      <c r="K1589" s="11">
        <v>128314</v>
      </c>
      <c r="L1589" s="11">
        <v>8354</v>
      </c>
      <c r="M1589" s="14">
        <v>5368</v>
      </c>
      <c r="N1589" s="13">
        <v>42702</v>
      </c>
      <c r="O1589" s="13">
        <v>1657</v>
      </c>
      <c r="P1589" s="25">
        <v>0</v>
      </c>
      <c r="Q1589" s="26">
        <v>0</v>
      </c>
      <c r="R1589" s="26">
        <v>0</v>
      </c>
      <c r="S1589" s="27">
        <v>0</v>
      </c>
      <c r="T1589" s="28">
        <v>0</v>
      </c>
      <c r="U1589" s="28">
        <v>0</v>
      </c>
      <c r="V1589" s="12">
        <v>20548</v>
      </c>
      <c r="W1589" s="11">
        <v>171016</v>
      </c>
      <c r="X1589" s="11">
        <v>10011</v>
      </c>
    </row>
    <row r="1590" spans="1:24" x14ac:dyDescent="0.35">
      <c r="A1590" s="8">
        <v>2020</v>
      </c>
      <c r="B1590" s="9">
        <v>40289</v>
      </c>
      <c r="C1590" s="10" t="s">
        <v>1540</v>
      </c>
      <c r="D1590" s="8" t="s">
        <v>709</v>
      </c>
      <c r="E1590" s="10" t="s">
        <v>710</v>
      </c>
      <c r="F1590" s="8" t="s">
        <v>711</v>
      </c>
      <c r="G1590" s="10" t="s">
        <v>197</v>
      </c>
      <c r="H1590" s="10" t="s">
        <v>714</v>
      </c>
      <c r="I1590" s="10" t="s">
        <v>45</v>
      </c>
      <c r="J1590" s="12">
        <v>24142</v>
      </c>
      <c r="K1590" s="11">
        <v>175112</v>
      </c>
      <c r="L1590" s="11">
        <v>17150</v>
      </c>
      <c r="M1590" s="14">
        <v>6746</v>
      </c>
      <c r="N1590" s="13">
        <v>65328</v>
      </c>
      <c r="O1590" s="13">
        <v>1677</v>
      </c>
      <c r="P1590" s="25">
        <v>6140</v>
      </c>
      <c r="Q1590" s="26">
        <v>130611</v>
      </c>
      <c r="R1590" s="26">
        <v>4</v>
      </c>
      <c r="S1590" s="27" t="s">
        <v>25</v>
      </c>
      <c r="T1590" s="28" t="s">
        <v>25</v>
      </c>
      <c r="U1590" s="28" t="s">
        <v>25</v>
      </c>
      <c r="V1590" s="12">
        <v>37028</v>
      </c>
      <c r="W1590" s="11">
        <v>371051</v>
      </c>
      <c r="X1590" s="11">
        <v>18831</v>
      </c>
    </row>
    <row r="1591" spans="1:24" x14ac:dyDescent="0.35">
      <c r="A1591" s="8">
        <v>2020</v>
      </c>
      <c r="B1591" s="9">
        <v>40290</v>
      </c>
      <c r="C1591" s="10" t="s">
        <v>1541</v>
      </c>
      <c r="D1591" s="8" t="s">
        <v>709</v>
      </c>
      <c r="E1591" s="10" t="s">
        <v>710</v>
      </c>
      <c r="F1591" s="8" t="s">
        <v>711</v>
      </c>
      <c r="G1591" s="10" t="s">
        <v>197</v>
      </c>
      <c r="H1591" s="10" t="s">
        <v>714</v>
      </c>
      <c r="I1591" s="10" t="s">
        <v>45</v>
      </c>
      <c r="J1591" s="12">
        <v>20327</v>
      </c>
      <c r="K1591" s="11">
        <v>123019</v>
      </c>
      <c r="L1591" s="11">
        <v>18040</v>
      </c>
      <c r="M1591" s="14">
        <v>5788</v>
      </c>
      <c r="N1591" s="13">
        <v>50343</v>
      </c>
      <c r="O1591" s="13">
        <v>1373</v>
      </c>
      <c r="P1591" s="25">
        <v>3453</v>
      </c>
      <c r="Q1591" s="26">
        <v>42715</v>
      </c>
      <c r="R1591" s="26">
        <v>4</v>
      </c>
      <c r="S1591" s="27" t="s">
        <v>25</v>
      </c>
      <c r="T1591" s="28" t="s">
        <v>25</v>
      </c>
      <c r="U1591" s="28" t="s">
        <v>25</v>
      </c>
      <c r="V1591" s="12">
        <v>29568</v>
      </c>
      <c r="W1591" s="11">
        <v>216077</v>
      </c>
      <c r="X1591" s="11">
        <v>19417</v>
      </c>
    </row>
    <row r="1592" spans="1:24" x14ac:dyDescent="0.35">
      <c r="A1592" s="8">
        <v>2020</v>
      </c>
      <c r="B1592" s="9">
        <v>40292</v>
      </c>
      <c r="C1592" s="10" t="s">
        <v>1542</v>
      </c>
      <c r="D1592" s="8" t="s">
        <v>709</v>
      </c>
      <c r="E1592" s="10" t="s">
        <v>710</v>
      </c>
      <c r="F1592" s="8" t="s">
        <v>711</v>
      </c>
      <c r="G1592" s="10" t="s">
        <v>197</v>
      </c>
      <c r="H1592" s="10" t="s">
        <v>714</v>
      </c>
      <c r="I1592" s="10" t="s">
        <v>45</v>
      </c>
      <c r="J1592" s="12">
        <v>29564</v>
      </c>
      <c r="K1592" s="11">
        <v>235126</v>
      </c>
      <c r="L1592" s="11">
        <v>20836</v>
      </c>
      <c r="M1592" s="14">
        <v>7083</v>
      </c>
      <c r="N1592" s="13">
        <v>65412</v>
      </c>
      <c r="O1592" s="13">
        <v>1841</v>
      </c>
      <c r="P1592" s="25">
        <v>7379</v>
      </c>
      <c r="Q1592" s="26">
        <v>73083</v>
      </c>
      <c r="R1592" s="26">
        <v>14</v>
      </c>
      <c r="S1592" s="27" t="s">
        <v>25</v>
      </c>
      <c r="T1592" s="28" t="s">
        <v>25</v>
      </c>
      <c r="U1592" s="28" t="s">
        <v>25</v>
      </c>
      <c r="V1592" s="12">
        <v>44026</v>
      </c>
      <c r="W1592" s="11">
        <v>373621</v>
      </c>
      <c r="X1592" s="11">
        <v>22691</v>
      </c>
    </row>
    <row r="1593" spans="1:24" x14ac:dyDescent="0.35">
      <c r="A1593" s="8">
        <v>2020</v>
      </c>
      <c r="B1593" s="9">
        <v>40293</v>
      </c>
      <c r="C1593" s="10" t="s">
        <v>1543</v>
      </c>
      <c r="D1593" s="8" t="s">
        <v>709</v>
      </c>
      <c r="E1593" s="10" t="s">
        <v>710</v>
      </c>
      <c r="F1593" s="8" t="s">
        <v>711</v>
      </c>
      <c r="G1593" s="10" t="s">
        <v>197</v>
      </c>
      <c r="H1593" s="10" t="s">
        <v>714</v>
      </c>
      <c r="I1593" s="10" t="s">
        <v>45</v>
      </c>
      <c r="J1593" s="12">
        <v>26628</v>
      </c>
      <c r="K1593" s="11">
        <v>196739</v>
      </c>
      <c r="L1593" s="11">
        <v>18096</v>
      </c>
      <c r="M1593" s="14">
        <v>5506</v>
      </c>
      <c r="N1593" s="13">
        <v>48098</v>
      </c>
      <c r="O1593" s="13">
        <v>1440</v>
      </c>
      <c r="P1593" s="25">
        <v>254</v>
      </c>
      <c r="Q1593" s="26">
        <v>3143</v>
      </c>
      <c r="R1593" s="26">
        <v>1</v>
      </c>
      <c r="S1593" s="27" t="s">
        <v>25</v>
      </c>
      <c r="T1593" s="28" t="s">
        <v>25</v>
      </c>
      <c r="U1593" s="28" t="s">
        <v>25</v>
      </c>
      <c r="V1593" s="12">
        <v>32388</v>
      </c>
      <c r="W1593" s="11">
        <v>247980</v>
      </c>
      <c r="X1593" s="11">
        <v>19537</v>
      </c>
    </row>
    <row r="1594" spans="1:24" x14ac:dyDescent="0.35">
      <c r="A1594" s="8">
        <v>2020</v>
      </c>
      <c r="B1594" s="9">
        <v>40302</v>
      </c>
      <c r="C1594" s="10" t="s">
        <v>1544</v>
      </c>
      <c r="D1594" s="8" t="s">
        <v>709</v>
      </c>
      <c r="E1594" s="10" t="s">
        <v>710</v>
      </c>
      <c r="F1594" s="8" t="s">
        <v>711</v>
      </c>
      <c r="G1594" s="10" t="s">
        <v>152</v>
      </c>
      <c r="H1594" s="10" t="s">
        <v>714</v>
      </c>
      <c r="I1594" s="10" t="s">
        <v>566</v>
      </c>
      <c r="J1594" s="12">
        <v>38219</v>
      </c>
      <c r="K1594" s="11">
        <v>323747</v>
      </c>
      <c r="L1594" s="11">
        <v>24463</v>
      </c>
      <c r="M1594" s="14">
        <v>21845</v>
      </c>
      <c r="N1594" s="13">
        <v>237476</v>
      </c>
      <c r="O1594" s="13">
        <v>3237</v>
      </c>
      <c r="P1594" s="25">
        <v>4472</v>
      </c>
      <c r="Q1594" s="26">
        <v>67012</v>
      </c>
      <c r="R1594" s="26">
        <v>4</v>
      </c>
      <c r="S1594" s="27">
        <v>0</v>
      </c>
      <c r="T1594" s="28">
        <v>0</v>
      </c>
      <c r="U1594" s="28">
        <v>0</v>
      </c>
      <c r="V1594" s="12">
        <v>64536</v>
      </c>
      <c r="W1594" s="11">
        <v>628235</v>
      </c>
      <c r="X1594" s="11">
        <v>27704</v>
      </c>
    </row>
    <row r="1595" spans="1:24" x14ac:dyDescent="0.35">
      <c r="A1595" s="8">
        <v>2020</v>
      </c>
      <c r="B1595" s="9">
        <v>40303</v>
      </c>
      <c r="C1595" s="10" t="s">
        <v>1545</v>
      </c>
      <c r="D1595" s="8" t="s">
        <v>709</v>
      </c>
      <c r="E1595" s="10" t="s">
        <v>710</v>
      </c>
      <c r="F1595" s="8" t="s">
        <v>711</v>
      </c>
      <c r="G1595" s="10" t="s">
        <v>152</v>
      </c>
      <c r="H1595" s="10" t="s">
        <v>714</v>
      </c>
      <c r="I1595" s="10" t="s">
        <v>566</v>
      </c>
      <c r="J1595" s="12">
        <v>17144</v>
      </c>
      <c r="K1595" s="11">
        <v>154875</v>
      </c>
      <c r="L1595" s="11">
        <v>9804</v>
      </c>
      <c r="M1595" s="14">
        <v>5351</v>
      </c>
      <c r="N1595" s="13">
        <v>40620</v>
      </c>
      <c r="O1595" s="13">
        <v>1562</v>
      </c>
      <c r="P1595" s="25">
        <v>0</v>
      </c>
      <c r="Q1595" s="26">
        <v>0</v>
      </c>
      <c r="R1595" s="26">
        <v>0</v>
      </c>
      <c r="S1595" s="27">
        <v>0</v>
      </c>
      <c r="T1595" s="28">
        <v>0</v>
      </c>
      <c r="U1595" s="28">
        <v>0</v>
      </c>
      <c r="V1595" s="12">
        <v>22495</v>
      </c>
      <c r="W1595" s="11">
        <v>195495</v>
      </c>
      <c r="X1595" s="11">
        <v>11366</v>
      </c>
    </row>
    <row r="1596" spans="1:24" x14ac:dyDescent="0.35">
      <c r="A1596" s="8">
        <v>2020</v>
      </c>
      <c r="B1596" s="9">
        <v>40304</v>
      </c>
      <c r="C1596" s="10" t="s">
        <v>1546</v>
      </c>
      <c r="D1596" s="8" t="s">
        <v>709</v>
      </c>
      <c r="E1596" s="10" t="s">
        <v>710</v>
      </c>
      <c r="F1596" s="8" t="s">
        <v>711</v>
      </c>
      <c r="G1596" s="10" t="s">
        <v>35</v>
      </c>
      <c r="H1596" s="10" t="s">
        <v>714</v>
      </c>
      <c r="I1596" s="10" t="s">
        <v>36</v>
      </c>
      <c r="J1596" s="12">
        <v>13688.3</v>
      </c>
      <c r="K1596" s="11">
        <v>125162</v>
      </c>
      <c r="L1596" s="11">
        <v>4945</v>
      </c>
      <c r="M1596" s="14">
        <v>2171.4</v>
      </c>
      <c r="N1596" s="13">
        <v>20020</v>
      </c>
      <c r="O1596" s="13">
        <v>306</v>
      </c>
      <c r="P1596" s="25">
        <v>3972.9</v>
      </c>
      <c r="Q1596" s="26">
        <v>49165</v>
      </c>
      <c r="R1596" s="26">
        <v>37</v>
      </c>
      <c r="S1596" s="27" t="s">
        <v>25</v>
      </c>
      <c r="T1596" s="28" t="s">
        <v>25</v>
      </c>
      <c r="U1596" s="28" t="s">
        <v>25</v>
      </c>
      <c r="V1596" s="12">
        <v>19832.599999999999</v>
      </c>
      <c r="W1596" s="11">
        <v>194347</v>
      </c>
      <c r="X1596" s="11">
        <v>5288</v>
      </c>
    </row>
    <row r="1597" spans="1:24" x14ac:dyDescent="0.35">
      <c r="A1597" s="8">
        <v>2020</v>
      </c>
      <c r="B1597" s="9">
        <v>40364</v>
      </c>
      <c r="C1597" s="10" t="s">
        <v>1547</v>
      </c>
      <c r="D1597" s="8" t="s">
        <v>709</v>
      </c>
      <c r="E1597" s="10" t="s">
        <v>710</v>
      </c>
      <c r="F1597" s="8" t="s">
        <v>711</v>
      </c>
      <c r="G1597" s="10" t="s">
        <v>27</v>
      </c>
      <c r="H1597" s="10" t="s">
        <v>712</v>
      </c>
      <c r="I1597" s="10" t="s">
        <v>566</v>
      </c>
      <c r="J1597" s="12">
        <v>759</v>
      </c>
      <c r="K1597" s="11">
        <v>7576</v>
      </c>
      <c r="L1597" s="11">
        <v>570</v>
      </c>
      <c r="M1597" s="14">
        <v>1395</v>
      </c>
      <c r="N1597" s="13">
        <v>13947</v>
      </c>
      <c r="O1597" s="13">
        <v>205</v>
      </c>
      <c r="P1597" s="25">
        <v>0</v>
      </c>
      <c r="Q1597" s="26">
        <v>0</v>
      </c>
      <c r="R1597" s="26">
        <v>0</v>
      </c>
      <c r="S1597" s="27">
        <v>0</v>
      </c>
      <c r="T1597" s="28">
        <v>0</v>
      </c>
      <c r="U1597" s="28">
        <v>0</v>
      </c>
      <c r="V1597" s="12">
        <v>2154</v>
      </c>
      <c r="W1597" s="11">
        <v>21523</v>
      </c>
      <c r="X1597" s="11">
        <v>775</v>
      </c>
    </row>
    <row r="1598" spans="1:24" x14ac:dyDescent="0.35">
      <c r="A1598" s="8">
        <v>2020</v>
      </c>
      <c r="B1598" s="9">
        <v>40437</v>
      </c>
      <c r="C1598" s="10" t="s">
        <v>652</v>
      </c>
      <c r="D1598" s="8" t="s">
        <v>709</v>
      </c>
      <c r="E1598" s="10" t="s">
        <v>710</v>
      </c>
      <c r="F1598" s="8" t="s">
        <v>711</v>
      </c>
      <c r="G1598" s="10" t="s">
        <v>116</v>
      </c>
      <c r="H1598" s="10" t="s">
        <v>773</v>
      </c>
      <c r="I1598" s="10" t="s">
        <v>435</v>
      </c>
      <c r="J1598" s="12">
        <v>30274.1</v>
      </c>
      <c r="K1598" s="11">
        <v>292114</v>
      </c>
      <c r="L1598" s="11">
        <v>19243</v>
      </c>
      <c r="M1598" s="14">
        <v>10609.3</v>
      </c>
      <c r="N1598" s="13">
        <v>105715</v>
      </c>
      <c r="O1598" s="13">
        <v>2019</v>
      </c>
      <c r="P1598" s="25">
        <v>6609.5</v>
      </c>
      <c r="Q1598" s="26">
        <v>79305</v>
      </c>
      <c r="R1598" s="26">
        <v>695</v>
      </c>
      <c r="S1598" s="27">
        <v>0</v>
      </c>
      <c r="T1598" s="28">
        <v>0</v>
      </c>
      <c r="U1598" s="28">
        <v>0</v>
      </c>
      <c r="V1598" s="12">
        <v>47492.9</v>
      </c>
      <c r="W1598" s="11">
        <v>477134</v>
      </c>
      <c r="X1598" s="11">
        <v>21957</v>
      </c>
    </row>
    <row r="1599" spans="1:24" x14ac:dyDescent="0.35">
      <c r="A1599" s="8">
        <v>2020</v>
      </c>
      <c r="B1599" s="9">
        <v>40437</v>
      </c>
      <c r="C1599" s="10" t="s">
        <v>652</v>
      </c>
      <c r="D1599" s="8" t="s">
        <v>751</v>
      </c>
      <c r="E1599" s="10" t="s">
        <v>752</v>
      </c>
      <c r="F1599" s="8" t="s">
        <v>711</v>
      </c>
      <c r="G1599" s="10" t="s">
        <v>116</v>
      </c>
      <c r="H1599" s="10" t="s">
        <v>773</v>
      </c>
      <c r="I1599" s="10" t="s">
        <v>435</v>
      </c>
      <c r="J1599" s="12">
        <v>0</v>
      </c>
      <c r="K1599" s="11">
        <v>0</v>
      </c>
      <c r="L1599" s="11">
        <v>0</v>
      </c>
      <c r="M1599" s="14">
        <v>0</v>
      </c>
      <c r="N1599" s="13">
        <v>0</v>
      </c>
      <c r="O1599" s="13">
        <v>0</v>
      </c>
      <c r="P1599" s="25">
        <v>1528.2</v>
      </c>
      <c r="Q1599" s="26">
        <v>275583</v>
      </c>
      <c r="R1599" s="26">
        <v>2</v>
      </c>
      <c r="S1599" s="27">
        <v>0</v>
      </c>
      <c r="T1599" s="28">
        <v>0</v>
      </c>
      <c r="U1599" s="28">
        <v>0</v>
      </c>
      <c r="V1599" s="12">
        <v>1528.2</v>
      </c>
      <c r="W1599" s="11">
        <v>275583</v>
      </c>
      <c r="X1599" s="11">
        <v>2</v>
      </c>
    </row>
    <row r="1600" spans="1:24" x14ac:dyDescent="0.35">
      <c r="A1600" s="8">
        <v>2020</v>
      </c>
      <c r="B1600" s="9">
        <v>40438</v>
      </c>
      <c r="C1600" s="10" t="s">
        <v>653</v>
      </c>
      <c r="D1600" s="8" t="s">
        <v>709</v>
      </c>
      <c r="E1600" s="10" t="s">
        <v>710</v>
      </c>
      <c r="F1600" s="8" t="s">
        <v>711</v>
      </c>
      <c r="G1600" s="10" t="s">
        <v>116</v>
      </c>
      <c r="H1600" s="10" t="s">
        <v>773</v>
      </c>
      <c r="I1600" s="10" t="s">
        <v>75</v>
      </c>
      <c r="J1600" s="12">
        <v>18824.5</v>
      </c>
      <c r="K1600" s="11">
        <v>221253</v>
      </c>
      <c r="L1600" s="11">
        <v>15713</v>
      </c>
      <c r="M1600" s="14">
        <v>7589.8</v>
      </c>
      <c r="N1600" s="13">
        <v>90615</v>
      </c>
      <c r="O1600" s="13">
        <v>1029</v>
      </c>
      <c r="P1600" s="25">
        <v>8097.7</v>
      </c>
      <c r="Q1600" s="26">
        <v>155310</v>
      </c>
      <c r="R1600" s="26">
        <v>26</v>
      </c>
      <c r="S1600" s="27" t="s">
        <v>25</v>
      </c>
      <c r="T1600" s="28" t="s">
        <v>25</v>
      </c>
      <c r="U1600" s="28" t="s">
        <v>25</v>
      </c>
      <c r="V1600" s="12">
        <v>34512</v>
      </c>
      <c r="W1600" s="11">
        <v>467178</v>
      </c>
      <c r="X1600" s="11">
        <v>16768</v>
      </c>
    </row>
    <row r="1601" spans="1:24" x14ac:dyDescent="0.35">
      <c r="A1601" s="8">
        <v>2020</v>
      </c>
      <c r="B1601" s="9">
        <v>40441</v>
      </c>
      <c r="C1601" s="10" t="s">
        <v>1548</v>
      </c>
      <c r="D1601" s="8" t="s">
        <v>709</v>
      </c>
      <c r="E1601" s="10" t="s">
        <v>710</v>
      </c>
      <c r="F1601" s="8" t="s">
        <v>711</v>
      </c>
      <c r="G1601" s="10" t="s">
        <v>87</v>
      </c>
      <c r="H1601" s="10" t="s">
        <v>712</v>
      </c>
      <c r="I1601" s="10" t="s">
        <v>566</v>
      </c>
      <c r="J1601" s="12">
        <v>5242</v>
      </c>
      <c r="K1601" s="11">
        <v>44398</v>
      </c>
      <c r="L1601" s="11">
        <v>3551</v>
      </c>
      <c r="M1601" s="14">
        <v>8223</v>
      </c>
      <c r="N1601" s="13">
        <v>69340</v>
      </c>
      <c r="O1601" s="13">
        <v>1595</v>
      </c>
      <c r="P1601" s="25">
        <v>7053</v>
      </c>
      <c r="Q1601" s="26">
        <v>192452</v>
      </c>
      <c r="R1601" s="26">
        <v>3</v>
      </c>
      <c r="S1601" s="27">
        <v>0</v>
      </c>
      <c r="T1601" s="28">
        <v>0</v>
      </c>
      <c r="U1601" s="28">
        <v>0</v>
      </c>
      <c r="V1601" s="12">
        <v>20518</v>
      </c>
      <c r="W1601" s="11">
        <v>306190</v>
      </c>
      <c r="X1601" s="11">
        <v>5149</v>
      </c>
    </row>
    <row r="1602" spans="1:24" x14ac:dyDescent="0.35">
      <c r="A1602" s="8">
        <v>2020</v>
      </c>
      <c r="B1602" s="9">
        <v>40456</v>
      </c>
      <c r="C1602" s="10" t="s">
        <v>1549</v>
      </c>
      <c r="D1602" s="8" t="s">
        <v>709</v>
      </c>
      <c r="E1602" s="10" t="s">
        <v>710</v>
      </c>
      <c r="F1602" s="8" t="s">
        <v>711</v>
      </c>
      <c r="G1602" s="10" t="s">
        <v>74</v>
      </c>
      <c r="H1602" s="10" t="s">
        <v>773</v>
      </c>
      <c r="I1602" s="10" t="s">
        <v>75</v>
      </c>
      <c r="J1602" s="12" t="s">
        <v>25</v>
      </c>
      <c r="K1602" s="11" t="s">
        <v>25</v>
      </c>
      <c r="L1602" s="11" t="s">
        <v>25</v>
      </c>
      <c r="M1602" s="14" t="s">
        <v>25</v>
      </c>
      <c r="N1602" s="13" t="s">
        <v>25</v>
      </c>
      <c r="O1602" s="13" t="s">
        <v>25</v>
      </c>
      <c r="P1602" s="25">
        <v>11424</v>
      </c>
      <c r="Q1602" s="26">
        <v>221717</v>
      </c>
      <c r="R1602" s="26">
        <v>1</v>
      </c>
      <c r="S1602" s="27" t="s">
        <v>25</v>
      </c>
      <c r="T1602" s="28" t="s">
        <v>25</v>
      </c>
      <c r="U1602" s="28" t="s">
        <v>25</v>
      </c>
      <c r="V1602" s="12">
        <v>11424</v>
      </c>
      <c r="W1602" s="11">
        <v>221717</v>
      </c>
      <c r="X1602" s="11">
        <v>1</v>
      </c>
    </row>
    <row r="1603" spans="1:24" x14ac:dyDescent="0.35">
      <c r="A1603" s="8">
        <v>2020</v>
      </c>
      <c r="B1603" s="9">
        <v>40606</v>
      </c>
      <c r="C1603" s="10" t="s">
        <v>1550</v>
      </c>
      <c r="D1603" s="8" t="s">
        <v>709</v>
      </c>
      <c r="E1603" s="10" t="s">
        <v>710</v>
      </c>
      <c r="F1603" s="8" t="s">
        <v>711</v>
      </c>
      <c r="G1603" s="10" t="s">
        <v>114</v>
      </c>
      <c r="H1603" s="10" t="s">
        <v>712</v>
      </c>
      <c r="I1603" s="10" t="s">
        <v>54</v>
      </c>
      <c r="J1603" s="12">
        <v>21160</v>
      </c>
      <c r="K1603" s="11">
        <v>218823</v>
      </c>
      <c r="L1603" s="11">
        <v>21737</v>
      </c>
      <c r="M1603" s="14">
        <v>18789</v>
      </c>
      <c r="N1603" s="13">
        <v>183873</v>
      </c>
      <c r="O1603" s="13">
        <v>4498</v>
      </c>
      <c r="P1603" s="25">
        <v>23877</v>
      </c>
      <c r="Q1603" s="26">
        <v>295871</v>
      </c>
      <c r="R1603" s="26">
        <v>96</v>
      </c>
      <c r="S1603" s="27" t="s">
        <v>25</v>
      </c>
      <c r="T1603" s="28" t="s">
        <v>25</v>
      </c>
      <c r="U1603" s="28" t="s">
        <v>25</v>
      </c>
      <c r="V1603" s="12">
        <v>63826</v>
      </c>
      <c r="W1603" s="11">
        <v>698567</v>
      </c>
      <c r="X1603" s="11">
        <v>26331</v>
      </c>
    </row>
    <row r="1604" spans="1:24" x14ac:dyDescent="0.35">
      <c r="A1604" s="8">
        <v>2020</v>
      </c>
      <c r="B1604" s="9">
        <v>40613</v>
      </c>
      <c r="C1604" s="10" t="s">
        <v>1551</v>
      </c>
      <c r="D1604" s="8" t="s">
        <v>717</v>
      </c>
      <c r="E1604" s="10" t="s">
        <v>718</v>
      </c>
      <c r="F1604" s="8" t="s">
        <v>711</v>
      </c>
      <c r="G1604" s="10" t="s">
        <v>32</v>
      </c>
      <c r="H1604" s="10" t="s">
        <v>773</v>
      </c>
      <c r="I1604" s="10" t="s">
        <v>33</v>
      </c>
      <c r="J1604" s="12" t="s">
        <v>25</v>
      </c>
      <c r="K1604" s="11" t="s">
        <v>25</v>
      </c>
      <c r="L1604" s="11" t="s">
        <v>25</v>
      </c>
      <c r="M1604" s="14" t="s">
        <v>25</v>
      </c>
      <c r="N1604" s="13" t="s">
        <v>25</v>
      </c>
      <c r="O1604" s="13" t="s">
        <v>25</v>
      </c>
      <c r="P1604" s="25" t="s">
        <v>25</v>
      </c>
      <c r="Q1604" s="26" t="s">
        <v>25</v>
      </c>
      <c r="R1604" s="26" t="s">
        <v>25</v>
      </c>
      <c r="S1604" s="27">
        <v>15609</v>
      </c>
      <c r="T1604" s="28">
        <v>368033</v>
      </c>
      <c r="U1604" s="28">
        <v>1</v>
      </c>
      <c r="V1604" s="12">
        <v>15609</v>
      </c>
      <c r="W1604" s="11">
        <v>368033</v>
      </c>
      <c r="X1604" s="11">
        <v>1</v>
      </c>
    </row>
    <row r="1605" spans="1:24" x14ac:dyDescent="0.35">
      <c r="A1605" s="8">
        <v>2020</v>
      </c>
      <c r="B1605" s="9">
        <v>49730</v>
      </c>
      <c r="C1605" s="10" t="s">
        <v>1552</v>
      </c>
      <c r="D1605" s="8" t="s">
        <v>717</v>
      </c>
      <c r="E1605" s="10" t="s">
        <v>718</v>
      </c>
      <c r="F1605" s="8" t="s">
        <v>711</v>
      </c>
      <c r="G1605" s="10" t="s">
        <v>32</v>
      </c>
      <c r="H1605" s="10" t="s">
        <v>719</v>
      </c>
      <c r="I1605" s="10" t="s">
        <v>33</v>
      </c>
      <c r="J1605" s="12">
        <v>0</v>
      </c>
      <c r="K1605" s="11">
        <v>0</v>
      </c>
      <c r="L1605" s="11">
        <v>0</v>
      </c>
      <c r="M1605" s="14">
        <v>0</v>
      </c>
      <c r="N1605" s="13">
        <v>0</v>
      </c>
      <c r="O1605" s="13">
        <v>0</v>
      </c>
      <c r="P1605" s="25">
        <v>3826.1</v>
      </c>
      <c r="Q1605" s="26">
        <v>63643</v>
      </c>
      <c r="R1605" s="26">
        <v>1</v>
      </c>
      <c r="S1605" s="27">
        <v>0</v>
      </c>
      <c r="T1605" s="28">
        <v>0</v>
      </c>
      <c r="U1605" s="28">
        <v>0</v>
      </c>
      <c r="V1605" s="12">
        <v>3826.1</v>
      </c>
      <c r="W1605" s="11">
        <v>63643</v>
      </c>
      <c r="X1605" s="11">
        <v>1</v>
      </c>
    </row>
    <row r="1606" spans="1:24" x14ac:dyDescent="0.35">
      <c r="A1606" s="8">
        <v>2020</v>
      </c>
      <c r="B1606" s="9">
        <v>49730</v>
      </c>
      <c r="C1606" s="10" t="s">
        <v>1552</v>
      </c>
      <c r="D1606" s="8" t="s">
        <v>717</v>
      </c>
      <c r="E1606" s="10" t="s">
        <v>718</v>
      </c>
      <c r="F1606" s="8" t="s">
        <v>711</v>
      </c>
      <c r="G1606" s="10" t="s">
        <v>163</v>
      </c>
      <c r="H1606" s="10" t="s">
        <v>719</v>
      </c>
      <c r="I1606" s="10" t="s">
        <v>45</v>
      </c>
      <c r="J1606" s="12">
        <v>0</v>
      </c>
      <c r="K1606" s="11">
        <v>0</v>
      </c>
      <c r="L1606" s="11">
        <v>0</v>
      </c>
      <c r="M1606" s="14">
        <v>18492.900000000001</v>
      </c>
      <c r="N1606" s="13">
        <v>384268</v>
      </c>
      <c r="O1606" s="13">
        <v>4</v>
      </c>
      <c r="P1606" s="25">
        <v>0</v>
      </c>
      <c r="Q1606" s="26">
        <v>0</v>
      </c>
      <c r="R1606" s="26">
        <v>0</v>
      </c>
      <c r="S1606" s="27">
        <v>0</v>
      </c>
      <c r="T1606" s="28">
        <v>0</v>
      </c>
      <c r="U1606" s="28">
        <v>0</v>
      </c>
      <c r="V1606" s="12">
        <v>18492.900000000001</v>
      </c>
      <c r="W1606" s="11">
        <v>384268</v>
      </c>
      <c r="X1606" s="11">
        <v>4</v>
      </c>
    </row>
    <row r="1607" spans="1:24" x14ac:dyDescent="0.35">
      <c r="A1607" s="8">
        <v>2020</v>
      </c>
      <c r="B1607" s="9">
        <v>49730</v>
      </c>
      <c r="C1607" s="10" t="s">
        <v>1552</v>
      </c>
      <c r="D1607" s="8" t="s">
        <v>717</v>
      </c>
      <c r="E1607" s="10" t="s">
        <v>718</v>
      </c>
      <c r="F1607" s="8" t="s">
        <v>711</v>
      </c>
      <c r="G1607" s="10" t="s">
        <v>63</v>
      </c>
      <c r="H1607" s="10" t="s">
        <v>719</v>
      </c>
      <c r="I1607" s="10" t="s">
        <v>45</v>
      </c>
      <c r="J1607" s="12">
        <v>0</v>
      </c>
      <c r="K1607" s="11">
        <v>0</v>
      </c>
      <c r="L1607" s="11">
        <v>0</v>
      </c>
      <c r="M1607" s="14">
        <v>0</v>
      </c>
      <c r="N1607" s="13">
        <v>0</v>
      </c>
      <c r="O1607" s="13">
        <v>0</v>
      </c>
      <c r="P1607" s="25">
        <v>1949.3</v>
      </c>
      <c r="Q1607" s="26">
        <v>58358</v>
      </c>
      <c r="R1607" s="26">
        <v>1</v>
      </c>
      <c r="S1607" s="27">
        <v>0</v>
      </c>
      <c r="T1607" s="28">
        <v>0</v>
      </c>
      <c r="U1607" s="28">
        <v>0</v>
      </c>
      <c r="V1607" s="12">
        <v>1949.3</v>
      </c>
      <c r="W1607" s="11">
        <v>58358</v>
      </c>
      <c r="X1607" s="11">
        <v>1</v>
      </c>
    </row>
    <row r="1608" spans="1:24" x14ac:dyDescent="0.35">
      <c r="A1608" s="8">
        <v>2020</v>
      </c>
      <c r="B1608" s="9">
        <v>49730</v>
      </c>
      <c r="C1608" s="10" t="s">
        <v>1552</v>
      </c>
      <c r="D1608" s="8" t="s">
        <v>717</v>
      </c>
      <c r="E1608" s="10" t="s">
        <v>718</v>
      </c>
      <c r="F1608" s="8" t="s">
        <v>711</v>
      </c>
      <c r="G1608" s="10" t="s">
        <v>671</v>
      </c>
      <c r="H1608" s="10" t="s">
        <v>719</v>
      </c>
      <c r="I1608" s="10" t="s">
        <v>95</v>
      </c>
      <c r="J1608" s="12">
        <v>0</v>
      </c>
      <c r="K1608" s="11">
        <v>0</v>
      </c>
      <c r="L1608" s="11">
        <v>0</v>
      </c>
      <c r="M1608" s="14">
        <v>0</v>
      </c>
      <c r="N1608" s="13">
        <v>0</v>
      </c>
      <c r="O1608" s="13">
        <v>0</v>
      </c>
      <c r="P1608" s="25">
        <v>2524.6999999999998</v>
      </c>
      <c r="Q1608" s="26">
        <v>73989</v>
      </c>
      <c r="R1608" s="26">
        <v>2</v>
      </c>
      <c r="S1608" s="27">
        <v>0</v>
      </c>
      <c r="T1608" s="28">
        <v>0</v>
      </c>
      <c r="U1608" s="28">
        <v>0</v>
      </c>
      <c r="V1608" s="12">
        <v>2524.6999999999998</v>
      </c>
      <c r="W1608" s="11">
        <v>73989</v>
      </c>
      <c r="X1608" s="11">
        <v>2</v>
      </c>
    </row>
    <row r="1609" spans="1:24" x14ac:dyDescent="0.35">
      <c r="A1609" s="8">
        <v>2020</v>
      </c>
      <c r="B1609" s="9">
        <v>49730</v>
      </c>
      <c r="C1609" s="10" t="s">
        <v>1552</v>
      </c>
      <c r="D1609" s="8" t="s">
        <v>717</v>
      </c>
      <c r="E1609" s="10" t="s">
        <v>718</v>
      </c>
      <c r="F1609" s="8" t="s">
        <v>711</v>
      </c>
      <c r="G1609" s="10" t="s">
        <v>56</v>
      </c>
      <c r="H1609" s="10" t="s">
        <v>719</v>
      </c>
      <c r="I1609" s="10" t="s">
        <v>45</v>
      </c>
      <c r="J1609" s="12">
        <v>0</v>
      </c>
      <c r="K1609" s="11">
        <v>0</v>
      </c>
      <c r="L1609" s="11">
        <v>0</v>
      </c>
      <c r="M1609" s="14">
        <v>0</v>
      </c>
      <c r="N1609" s="13">
        <v>0</v>
      </c>
      <c r="O1609" s="13">
        <v>0</v>
      </c>
      <c r="P1609" s="25">
        <v>574.79999999999995</v>
      </c>
      <c r="Q1609" s="26">
        <v>12642</v>
      </c>
      <c r="R1609" s="26">
        <v>1</v>
      </c>
      <c r="S1609" s="27">
        <v>0</v>
      </c>
      <c r="T1609" s="28">
        <v>0</v>
      </c>
      <c r="U1609" s="28">
        <v>0</v>
      </c>
      <c r="V1609" s="12">
        <v>574.79999999999995</v>
      </c>
      <c r="W1609" s="11">
        <v>12642</v>
      </c>
      <c r="X1609" s="11">
        <v>1</v>
      </c>
    </row>
    <row r="1610" spans="1:24" x14ac:dyDescent="0.35">
      <c r="A1610" s="8">
        <v>2020</v>
      </c>
      <c r="B1610" s="9">
        <v>49730</v>
      </c>
      <c r="C1610" s="10" t="s">
        <v>1552</v>
      </c>
      <c r="D1610" s="8" t="s">
        <v>717</v>
      </c>
      <c r="E1610" s="10" t="s">
        <v>718</v>
      </c>
      <c r="F1610" s="8" t="s">
        <v>711</v>
      </c>
      <c r="G1610" s="10" t="s">
        <v>122</v>
      </c>
      <c r="H1610" s="10" t="s">
        <v>719</v>
      </c>
      <c r="I1610" s="10" t="s">
        <v>123</v>
      </c>
      <c r="J1610" s="12">
        <v>0</v>
      </c>
      <c r="K1610" s="11">
        <v>0</v>
      </c>
      <c r="L1610" s="11">
        <v>0</v>
      </c>
      <c r="M1610" s="14">
        <v>915</v>
      </c>
      <c r="N1610" s="13">
        <v>13549</v>
      </c>
      <c r="O1610" s="13">
        <v>1</v>
      </c>
      <c r="P1610" s="25">
        <v>0</v>
      </c>
      <c r="Q1610" s="26">
        <v>0</v>
      </c>
      <c r="R1610" s="26">
        <v>0</v>
      </c>
      <c r="S1610" s="27">
        <v>0</v>
      </c>
      <c r="T1610" s="28">
        <v>0</v>
      </c>
      <c r="U1610" s="28">
        <v>0</v>
      </c>
      <c r="V1610" s="12">
        <v>915</v>
      </c>
      <c r="W1610" s="11">
        <v>13549</v>
      </c>
      <c r="X1610" s="11">
        <v>1</v>
      </c>
    </row>
    <row r="1611" spans="1:24" x14ac:dyDescent="0.35">
      <c r="A1611" s="8">
        <v>2020</v>
      </c>
      <c r="B1611" s="9">
        <v>49730</v>
      </c>
      <c r="C1611" s="10" t="s">
        <v>1552</v>
      </c>
      <c r="D1611" s="8" t="s">
        <v>717</v>
      </c>
      <c r="E1611" s="10" t="s">
        <v>718</v>
      </c>
      <c r="F1611" s="8" t="s">
        <v>711</v>
      </c>
      <c r="G1611" s="10" t="s">
        <v>143</v>
      </c>
      <c r="H1611" s="10" t="s">
        <v>719</v>
      </c>
      <c r="I1611" s="10" t="s">
        <v>45</v>
      </c>
      <c r="J1611" s="12">
        <v>0</v>
      </c>
      <c r="K1611" s="11">
        <v>0</v>
      </c>
      <c r="L1611" s="11">
        <v>0</v>
      </c>
      <c r="M1611" s="14">
        <v>0</v>
      </c>
      <c r="N1611" s="13">
        <v>0</v>
      </c>
      <c r="O1611" s="13">
        <v>0</v>
      </c>
      <c r="P1611" s="25">
        <v>7128.2</v>
      </c>
      <c r="Q1611" s="26">
        <v>203008</v>
      </c>
      <c r="R1611" s="26">
        <v>2</v>
      </c>
      <c r="S1611" s="27">
        <v>0</v>
      </c>
      <c r="T1611" s="28">
        <v>0</v>
      </c>
      <c r="U1611" s="28">
        <v>0</v>
      </c>
      <c r="V1611" s="12">
        <v>7128.2</v>
      </c>
      <c r="W1611" s="11">
        <v>203008</v>
      </c>
      <c r="X1611" s="11">
        <v>2</v>
      </c>
    </row>
    <row r="1612" spans="1:24" x14ac:dyDescent="0.35">
      <c r="A1612" s="8">
        <v>2020</v>
      </c>
      <c r="B1612" s="9">
        <v>49730</v>
      </c>
      <c r="C1612" s="10" t="s">
        <v>1552</v>
      </c>
      <c r="D1612" s="8" t="s">
        <v>717</v>
      </c>
      <c r="E1612" s="10" t="s">
        <v>718</v>
      </c>
      <c r="F1612" s="8" t="s">
        <v>711</v>
      </c>
      <c r="G1612" s="10" t="s">
        <v>197</v>
      </c>
      <c r="H1612" s="10" t="s">
        <v>719</v>
      </c>
      <c r="I1612" s="10" t="s">
        <v>45</v>
      </c>
      <c r="J1612" s="12">
        <v>0</v>
      </c>
      <c r="K1612" s="11">
        <v>0</v>
      </c>
      <c r="L1612" s="11">
        <v>0</v>
      </c>
      <c r="M1612" s="14">
        <v>22201.4</v>
      </c>
      <c r="N1612" s="13">
        <v>451110</v>
      </c>
      <c r="O1612" s="13">
        <v>11</v>
      </c>
      <c r="P1612" s="25">
        <v>12578.9</v>
      </c>
      <c r="Q1612" s="26">
        <v>282662</v>
      </c>
      <c r="R1612" s="26">
        <v>8</v>
      </c>
      <c r="S1612" s="27">
        <v>0</v>
      </c>
      <c r="T1612" s="28">
        <v>0</v>
      </c>
      <c r="U1612" s="28">
        <v>0</v>
      </c>
      <c r="V1612" s="12">
        <v>34780.300000000003</v>
      </c>
      <c r="W1612" s="11">
        <v>733772</v>
      </c>
      <c r="X1612" s="11">
        <v>19</v>
      </c>
    </row>
    <row r="1613" spans="1:24" x14ac:dyDescent="0.35">
      <c r="A1613" s="8">
        <v>2020</v>
      </c>
      <c r="B1613" s="9">
        <v>49730</v>
      </c>
      <c r="C1613" s="10" t="s">
        <v>1552</v>
      </c>
      <c r="D1613" s="8" t="s">
        <v>717</v>
      </c>
      <c r="E1613" s="10" t="s">
        <v>718</v>
      </c>
      <c r="F1613" s="8" t="s">
        <v>711</v>
      </c>
      <c r="G1613" s="10" t="s">
        <v>44</v>
      </c>
      <c r="H1613" s="10" t="s">
        <v>719</v>
      </c>
      <c r="I1613" s="10" t="s">
        <v>45</v>
      </c>
      <c r="J1613" s="12">
        <v>0</v>
      </c>
      <c r="K1613" s="11">
        <v>0</v>
      </c>
      <c r="L1613" s="11">
        <v>0</v>
      </c>
      <c r="M1613" s="14">
        <v>5936.3</v>
      </c>
      <c r="N1613" s="13">
        <v>167303</v>
      </c>
      <c r="O1613" s="13">
        <v>1</v>
      </c>
      <c r="P1613" s="25">
        <v>0</v>
      </c>
      <c r="Q1613" s="26">
        <v>0</v>
      </c>
      <c r="R1613" s="26">
        <v>0</v>
      </c>
      <c r="S1613" s="27">
        <v>0</v>
      </c>
      <c r="T1613" s="28">
        <v>0</v>
      </c>
      <c r="U1613" s="28">
        <v>0</v>
      </c>
      <c r="V1613" s="12">
        <v>5936.3</v>
      </c>
      <c r="W1613" s="11">
        <v>167303</v>
      </c>
      <c r="X1613" s="11">
        <v>1</v>
      </c>
    </row>
    <row r="1614" spans="1:24" x14ac:dyDescent="0.35">
      <c r="A1614" s="8">
        <v>2020</v>
      </c>
      <c r="B1614" s="9">
        <v>49730</v>
      </c>
      <c r="C1614" s="10" t="s">
        <v>1552</v>
      </c>
      <c r="D1614" s="8" t="s">
        <v>739</v>
      </c>
      <c r="E1614" s="10" t="s">
        <v>710</v>
      </c>
      <c r="F1614" s="8" t="s">
        <v>711</v>
      </c>
      <c r="G1614" s="10" t="s">
        <v>59</v>
      </c>
      <c r="H1614" s="10" t="s">
        <v>719</v>
      </c>
      <c r="I1614" s="10" t="s">
        <v>60</v>
      </c>
      <c r="J1614" s="12">
        <v>0</v>
      </c>
      <c r="K1614" s="11">
        <v>0</v>
      </c>
      <c r="L1614" s="11">
        <v>0</v>
      </c>
      <c r="M1614" s="14">
        <v>0</v>
      </c>
      <c r="N1614" s="13">
        <v>0</v>
      </c>
      <c r="O1614" s="13">
        <v>0</v>
      </c>
      <c r="P1614" s="25">
        <v>8262.9</v>
      </c>
      <c r="Q1614" s="26">
        <v>165133</v>
      </c>
      <c r="R1614" s="26">
        <v>1</v>
      </c>
      <c r="S1614" s="27">
        <v>0</v>
      </c>
      <c r="T1614" s="28">
        <v>0</v>
      </c>
      <c r="U1614" s="28">
        <v>0</v>
      </c>
      <c r="V1614" s="12">
        <v>8262.9</v>
      </c>
      <c r="W1614" s="11">
        <v>165133</v>
      </c>
      <c r="X1614" s="11">
        <v>1</v>
      </c>
    </row>
    <row r="1615" spans="1:24" x14ac:dyDescent="0.35">
      <c r="A1615" s="8">
        <v>2020</v>
      </c>
      <c r="B1615" s="9">
        <v>49746</v>
      </c>
      <c r="C1615" s="10" t="s">
        <v>1553</v>
      </c>
      <c r="D1615" s="8" t="s">
        <v>717</v>
      </c>
      <c r="E1615" s="10" t="s">
        <v>718</v>
      </c>
      <c r="F1615" s="8" t="s">
        <v>711</v>
      </c>
      <c r="G1615" s="10" t="s">
        <v>197</v>
      </c>
      <c r="H1615" s="10" t="s">
        <v>714</v>
      </c>
      <c r="I1615" s="10" t="s">
        <v>45</v>
      </c>
      <c r="J1615" s="12">
        <v>2797.3</v>
      </c>
      <c r="K1615" s="11">
        <v>23812</v>
      </c>
      <c r="L1615" s="11">
        <v>2248</v>
      </c>
      <c r="M1615" s="14">
        <v>273.8</v>
      </c>
      <c r="N1615" s="13">
        <v>2204</v>
      </c>
      <c r="O1615" s="13">
        <v>125</v>
      </c>
      <c r="P1615" s="25">
        <v>0</v>
      </c>
      <c r="Q1615" s="26">
        <v>0</v>
      </c>
      <c r="R1615" s="26">
        <v>0</v>
      </c>
      <c r="S1615" s="27">
        <v>0</v>
      </c>
      <c r="T1615" s="28">
        <v>0</v>
      </c>
      <c r="U1615" s="28">
        <v>0</v>
      </c>
      <c r="V1615" s="12">
        <v>3071.1</v>
      </c>
      <c r="W1615" s="11">
        <v>26016</v>
      </c>
      <c r="X1615" s="11">
        <v>2373</v>
      </c>
    </row>
    <row r="1616" spans="1:24" x14ac:dyDescent="0.35">
      <c r="A1616" s="8">
        <v>2020</v>
      </c>
      <c r="B1616" s="9">
        <v>49818</v>
      </c>
      <c r="C1616" s="10" t="s">
        <v>1554</v>
      </c>
      <c r="D1616" s="8" t="s">
        <v>739</v>
      </c>
      <c r="E1616" s="10" t="s">
        <v>710</v>
      </c>
      <c r="F1616" s="8" t="s">
        <v>711</v>
      </c>
      <c r="G1616" s="10" t="s">
        <v>59</v>
      </c>
      <c r="H1616" s="10" t="s">
        <v>719</v>
      </c>
      <c r="I1616" s="10" t="s">
        <v>60</v>
      </c>
      <c r="J1616" s="12">
        <v>5130</v>
      </c>
      <c r="K1616" s="11">
        <v>77652</v>
      </c>
      <c r="L1616" s="11">
        <v>4897</v>
      </c>
      <c r="M1616" s="14">
        <v>7228</v>
      </c>
      <c r="N1616" s="13">
        <v>124701</v>
      </c>
      <c r="O1616" s="13">
        <v>2743</v>
      </c>
      <c r="P1616" s="25">
        <v>0</v>
      </c>
      <c r="Q1616" s="26">
        <v>0</v>
      </c>
      <c r="R1616" s="26">
        <v>0</v>
      </c>
      <c r="S1616" s="27">
        <v>0</v>
      </c>
      <c r="T1616" s="28">
        <v>0</v>
      </c>
      <c r="U1616" s="28">
        <v>0</v>
      </c>
      <c r="V1616" s="12">
        <v>12358</v>
      </c>
      <c r="W1616" s="11">
        <v>202353</v>
      </c>
      <c r="X1616" s="11">
        <v>7640</v>
      </c>
    </row>
    <row r="1617" spans="1:24" x14ac:dyDescent="0.35">
      <c r="A1617" s="8">
        <v>2020</v>
      </c>
      <c r="B1617" s="9">
        <v>49848</v>
      </c>
      <c r="C1617" s="10" t="s">
        <v>1555</v>
      </c>
      <c r="D1617" s="8" t="s">
        <v>717</v>
      </c>
      <c r="E1617" s="10" t="s">
        <v>718</v>
      </c>
      <c r="F1617" s="8" t="s">
        <v>711</v>
      </c>
      <c r="G1617" s="10" t="s">
        <v>139</v>
      </c>
      <c r="H1617" s="10" t="s">
        <v>773</v>
      </c>
      <c r="I1617" s="10" t="s">
        <v>95</v>
      </c>
      <c r="J1617" s="12">
        <v>0</v>
      </c>
      <c r="K1617" s="11">
        <v>0</v>
      </c>
      <c r="L1617" s="11">
        <v>0</v>
      </c>
      <c r="M1617" s="14">
        <v>771.4</v>
      </c>
      <c r="N1617" s="13">
        <v>2770</v>
      </c>
      <c r="O1617" s="13">
        <v>66</v>
      </c>
      <c r="P1617" s="25">
        <v>0</v>
      </c>
      <c r="Q1617" s="26">
        <v>0</v>
      </c>
      <c r="R1617" s="26">
        <v>0</v>
      </c>
      <c r="S1617" s="27">
        <v>5584.5</v>
      </c>
      <c r="T1617" s="28">
        <v>42982</v>
      </c>
      <c r="U1617" s="28">
        <v>3</v>
      </c>
      <c r="V1617" s="12">
        <v>6355.9</v>
      </c>
      <c r="W1617" s="11">
        <v>45752</v>
      </c>
      <c r="X1617" s="11">
        <v>69</v>
      </c>
    </row>
    <row r="1618" spans="1:24" x14ac:dyDescent="0.35">
      <c r="A1618" s="8">
        <v>2020</v>
      </c>
      <c r="B1618" s="9">
        <v>49853</v>
      </c>
      <c r="C1618" s="10" t="s">
        <v>1556</v>
      </c>
      <c r="D1618" s="8" t="s">
        <v>739</v>
      </c>
      <c r="E1618" s="10" t="s">
        <v>710</v>
      </c>
      <c r="F1618" s="8" t="s">
        <v>711</v>
      </c>
      <c r="G1618" s="10" t="s">
        <v>59</v>
      </c>
      <c r="H1618" s="10" t="s">
        <v>719</v>
      </c>
      <c r="I1618" s="10" t="s">
        <v>60</v>
      </c>
      <c r="J1618" s="12">
        <v>168519.3</v>
      </c>
      <c r="K1618" s="11">
        <v>1276672</v>
      </c>
      <c r="L1618" s="11">
        <v>94428</v>
      </c>
      <c r="M1618" s="14">
        <v>21187.599999999999</v>
      </c>
      <c r="N1618" s="13">
        <v>241342</v>
      </c>
      <c r="O1618" s="13">
        <v>5081</v>
      </c>
      <c r="P1618" s="25">
        <v>0</v>
      </c>
      <c r="Q1618" s="26">
        <v>0</v>
      </c>
      <c r="R1618" s="26">
        <v>0</v>
      </c>
      <c r="S1618" s="27">
        <v>0</v>
      </c>
      <c r="T1618" s="28">
        <v>0</v>
      </c>
      <c r="U1618" s="28">
        <v>0</v>
      </c>
      <c r="V1618" s="12">
        <v>189706.9</v>
      </c>
      <c r="W1618" s="11">
        <v>1518014</v>
      </c>
      <c r="X1618" s="11">
        <v>99509</v>
      </c>
    </row>
    <row r="1619" spans="1:24" x14ac:dyDescent="0.35">
      <c r="A1619" s="8">
        <v>2020</v>
      </c>
      <c r="B1619" s="9">
        <v>49922</v>
      </c>
      <c r="C1619" s="10" t="s">
        <v>1557</v>
      </c>
      <c r="D1619" s="8" t="s">
        <v>717</v>
      </c>
      <c r="E1619" s="10" t="s">
        <v>718</v>
      </c>
      <c r="F1619" s="8" t="s">
        <v>711</v>
      </c>
      <c r="G1619" s="10" t="s">
        <v>122</v>
      </c>
      <c r="H1619" s="10" t="s">
        <v>719</v>
      </c>
      <c r="I1619" s="10" t="s">
        <v>123</v>
      </c>
      <c r="J1619" s="12">
        <v>481</v>
      </c>
      <c r="K1619" s="11">
        <v>12466</v>
      </c>
      <c r="L1619" s="11">
        <v>1318</v>
      </c>
      <c r="M1619" s="14">
        <v>9406</v>
      </c>
      <c r="N1619" s="13">
        <v>245131</v>
      </c>
      <c r="O1619" s="13">
        <v>2199</v>
      </c>
      <c r="P1619" s="25">
        <v>0</v>
      </c>
      <c r="Q1619" s="26">
        <v>0</v>
      </c>
      <c r="R1619" s="26">
        <v>0</v>
      </c>
      <c r="S1619" s="27">
        <v>0</v>
      </c>
      <c r="T1619" s="28">
        <v>0</v>
      </c>
      <c r="U1619" s="28">
        <v>0</v>
      </c>
      <c r="V1619" s="12">
        <v>9887</v>
      </c>
      <c r="W1619" s="11">
        <v>257597</v>
      </c>
      <c r="X1619" s="11">
        <v>3517</v>
      </c>
    </row>
    <row r="1620" spans="1:24" x14ac:dyDescent="0.35">
      <c r="A1620" s="8">
        <v>2020</v>
      </c>
      <c r="B1620" s="9">
        <v>49952</v>
      </c>
      <c r="C1620" s="10" t="s">
        <v>1558</v>
      </c>
      <c r="D1620" s="8" t="s">
        <v>739</v>
      </c>
      <c r="E1620" s="10" t="s">
        <v>710</v>
      </c>
      <c r="F1620" s="8" t="s">
        <v>711</v>
      </c>
      <c r="G1620" s="10" t="s">
        <v>59</v>
      </c>
      <c r="H1620" s="10" t="s">
        <v>719</v>
      </c>
      <c r="I1620" s="10" t="s">
        <v>60</v>
      </c>
      <c r="J1620" s="12">
        <v>4199.5</v>
      </c>
      <c r="K1620" s="11">
        <v>34939</v>
      </c>
      <c r="L1620" s="11">
        <v>3029</v>
      </c>
      <c r="M1620" s="14">
        <v>428</v>
      </c>
      <c r="N1620" s="13">
        <v>3032</v>
      </c>
      <c r="O1620" s="13">
        <v>95</v>
      </c>
      <c r="P1620" s="25">
        <v>0</v>
      </c>
      <c r="Q1620" s="26">
        <v>0</v>
      </c>
      <c r="R1620" s="26">
        <v>0</v>
      </c>
      <c r="S1620" s="27">
        <v>0</v>
      </c>
      <c r="T1620" s="28">
        <v>0</v>
      </c>
      <c r="U1620" s="28">
        <v>0</v>
      </c>
      <c r="V1620" s="12">
        <v>4627.5</v>
      </c>
      <c r="W1620" s="11">
        <v>37971</v>
      </c>
      <c r="X1620" s="11">
        <v>3124</v>
      </c>
    </row>
    <row r="1621" spans="1:24" x14ac:dyDescent="0.35">
      <c r="A1621" s="8">
        <v>2020</v>
      </c>
      <c r="B1621" s="9">
        <v>49987</v>
      </c>
      <c r="C1621" s="10" t="s">
        <v>1559</v>
      </c>
      <c r="D1621" s="8" t="s">
        <v>717</v>
      </c>
      <c r="E1621" s="10" t="s">
        <v>718</v>
      </c>
      <c r="F1621" s="8" t="s">
        <v>711</v>
      </c>
      <c r="G1621" s="10" t="s">
        <v>139</v>
      </c>
      <c r="H1621" s="10" t="s">
        <v>719</v>
      </c>
      <c r="I1621" s="10" t="s">
        <v>95</v>
      </c>
      <c r="J1621" s="12">
        <v>0</v>
      </c>
      <c r="K1621" s="11">
        <v>0</v>
      </c>
      <c r="L1621" s="11">
        <v>0</v>
      </c>
      <c r="M1621" s="14">
        <v>11790.6</v>
      </c>
      <c r="N1621" s="13">
        <v>144104</v>
      </c>
      <c r="O1621" s="13">
        <v>1</v>
      </c>
      <c r="P1621" s="25">
        <v>0</v>
      </c>
      <c r="Q1621" s="26">
        <v>0</v>
      </c>
      <c r="R1621" s="26">
        <v>0</v>
      </c>
      <c r="S1621" s="27">
        <v>0</v>
      </c>
      <c r="T1621" s="28">
        <v>0</v>
      </c>
      <c r="U1621" s="28">
        <v>0</v>
      </c>
      <c r="V1621" s="12">
        <v>11790.6</v>
      </c>
      <c r="W1621" s="11">
        <v>144104</v>
      </c>
      <c r="X1621" s="11">
        <v>1</v>
      </c>
    </row>
    <row r="1622" spans="1:24" x14ac:dyDescent="0.35">
      <c r="A1622" s="8">
        <v>2020</v>
      </c>
      <c r="B1622" s="9">
        <v>49998</v>
      </c>
      <c r="C1622" s="10" t="s">
        <v>1560</v>
      </c>
      <c r="D1622" s="8" t="s">
        <v>709</v>
      </c>
      <c r="E1622" s="10" t="s">
        <v>710</v>
      </c>
      <c r="F1622" s="8" t="s">
        <v>711</v>
      </c>
      <c r="G1622" s="10" t="s">
        <v>79</v>
      </c>
      <c r="H1622" s="10" t="s">
        <v>712</v>
      </c>
      <c r="I1622" s="10" t="s">
        <v>309</v>
      </c>
      <c r="J1622" s="12">
        <v>5239.8</v>
      </c>
      <c r="K1622" s="11">
        <v>58221</v>
      </c>
      <c r="L1622" s="11">
        <v>4648</v>
      </c>
      <c r="M1622" s="14">
        <v>1809.4</v>
      </c>
      <c r="N1622" s="13">
        <v>20835</v>
      </c>
      <c r="O1622" s="13">
        <v>588</v>
      </c>
      <c r="P1622" s="25">
        <v>2743.2</v>
      </c>
      <c r="Q1622" s="26">
        <v>38459</v>
      </c>
      <c r="R1622" s="26">
        <v>58</v>
      </c>
      <c r="S1622" s="27">
        <v>0</v>
      </c>
      <c r="T1622" s="28">
        <v>0</v>
      </c>
      <c r="U1622" s="28">
        <v>0</v>
      </c>
      <c r="V1622" s="12">
        <v>9792.4</v>
      </c>
      <c r="W1622" s="11">
        <v>117515</v>
      </c>
      <c r="X1622" s="11">
        <v>5294</v>
      </c>
    </row>
    <row r="1623" spans="1:24" x14ac:dyDescent="0.35">
      <c r="A1623" s="8">
        <v>2020</v>
      </c>
      <c r="B1623" s="9">
        <v>50041</v>
      </c>
      <c r="C1623" s="10" t="s">
        <v>1561</v>
      </c>
      <c r="D1623" s="8" t="s">
        <v>739</v>
      </c>
      <c r="E1623" s="10" t="s">
        <v>710</v>
      </c>
      <c r="F1623" s="8" t="s">
        <v>711</v>
      </c>
      <c r="G1623" s="10" t="s">
        <v>59</v>
      </c>
      <c r="H1623" s="10" t="s">
        <v>719</v>
      </c>
      <c r="I1623" s="10" t="s">
        <v>60</v>
      </c>
      <c r="J1623" s="12">
        <v>442568.7</v>
      </c>
      <c r="K1623" s="11">
        <v>3508183</v>
      </c>
      <c r="L1623" s="11">
        <v>237922</v>
      </c>
      <c r="M1623" s="14">
        <v>44489.3</v>
      </c>
      <c r="N1623" s="13">
        <v>312925</v>
      </c>
      <c r="O1623" s="13">
        <v>18139</v>
      </c>
      <c r="P1623" s="25">
        <v>0</v>
      </c>
      <c r="Q1623" s="26">
        <v>0</v>
      </c>
      <c r="R1623" s="26">
        <v>0</v>
      </c>
      <c r="S1623" s="27">
        <v>0</v>
      </c>
      <c r="T1623" s="28">
        <v>0</v>
      </c>
      <c r="U1623" s="28">
        <v>0</v>
      </c>
      <c r="V1623" s="12">
        <v>487058</v>
      </c>
      <c r="W1623" s="11">
        <v>3821108</v>
      </c>
      <c r="X1623" s="11">
        <v>256061</v>
      </c>
    </row>
    <row r="1624" spans="1:24" x14ac:dyDescent="0.35">
      <c r="A1624" s="8">
        <v>2020</v>
      </c>
      <c r="B1624" s="9">
        <v>50043</v>
      </c>
      <c r="C1624" s="10" t="s">
        <v>1562</v>
      </c>
      <c r="D1624" s="8" t="s">
        <v>717</v>
      </c>
      <c r="E1624" s="10" t="s">
        <v>718</v>
      </c>
      <c r="F1624" s="8" t="s">
        <v>711</v>
      </c>
      <c r="G1624" s="10" t="s">
        <v>91</v>
      </c>
      <c r="H1624" s="10" t="s">
        <v>719</v>
      </c>
      <c r="I1624" s="10" t="s">
        <v>394</v>
      </c>
      <c r="J1624" s="12">
        <v>0</v>
      </c>
      <c r="K1624" s="11">
        <v>0</v>
      </c>
      <c r="L1624" s="11">
        <v>0</v>
      </c>
      <c r="M1624" s="14">
        <v>7254.8</v>
      </c>
      <c r="N1624" s="13">
        <v>141962</v>
      </c>
      <c r="O1624" s="13">
        <v>1</v>
      </c>
      <c r="P1624" s="25">
        <v>0</v>
      </c>
      <c r="Q1624" s="26">
        <v>0</v>
      </c>
      <c r="R1624" s="26">
        <v>0</v>
      </c>
      <c r="S1624" s="27">
        <v>0</v>
      </c>
      <c r="T1624" s="28">
        <v>0</v>
      </c>
      <c r="U1624" s="28">
        <v>0</v>
      </c>
      <c r="V1624" s="12">
        <v>7254.8</v>
      </c>
      <c r="W1624" s="11">
        <v>141962</v>
      </c>
      <c r="X1624" s="11">
        <v>1</v>
      </c>
    </row>
    <row r="1625" spans="1:24" x14ac:dyDescent="0.35">
      <c r="A1625" s="8">
        <v>2020</v>
      </c>
      <c r="B1625" s="9">
        <v>50046</v>
      </c>
      <c r="C1625" s="10" t="s">
        <v>1563</v>
      </c>
      <c r="D1625" s="8" t="s">
        <v>717</v>
      </c>
      <c r="E1625" s="10" t="s">
        <v>718</v>
      </c>
      <c r="F1625" s="8" t="s">
        <v>711</v>
      </c>
      <c r="G1625" s="10" t="s">
        <v>94</v>
      </c>
      <c r="H1625" s="10" t="s">
        <v>719</v>
      </c>
      <c r="I1625" s="10" t="s">
        <v>95</v>
      </c>
      <c r="J1625" s="12">
        <v>0</v>
      </c>
      <c r="K1625" s="11">
        <v>0</v>
      </c>
      <c r="L1625" s="11">
        <v>0</v>
      </c>
      <c r="M1625" s="14">
        <v>4833.8999999999996</v>
      </c>
      <c r="N1625" s="13">
        <v>52908</v>
      </c>
      <c r="O1625" s="13">
        <v>56</v>
      </c>
      <c r="P1625" s="25">
        <v>0</v>
      </c>
      <c r="Q1625" s="26">
        <v>0</v>
      </c>
      <c r="R1625" s="26">
        <v>0</v>
      </c>
      <c r="S1625" s="27">
        <v>0</v>
      </c>
      <c r="T1625" s="28">
        <v>0</v>
      </c>
      <c r="U1625" s="28">
        <v>0</v>
      </c>
      <c r="V1625" s="12">
        <v>4833.8999999999996</v>
      </c>
      <c r="W1625" s="11">
        <v>52908</v>
      </c>
      <c r="X1625" s="11">
        <v>56</v>
      </c>
    </row>
    <row r="1626" spans="1:24" x14ac:dyDescent="0.35">
      <c r="A1626" s="8">
        <v>2020</v>
      </c>
      <c r="B1626" s="9">
        <v>50046</v>
      </c>
      <c r="C1626" s="10" t="s">
        <v>1563</v>
      </c>
      <c r="D1626" s="8" t="s">
        <v>717</v>
      </c>
      <c r="E1626" s="10" t="s">
        <v>718</v>
      </c>
      <c r="F1626" s="8" t="s">
        <v>711</v>
      </c>
      <c r="G1626" s="10" t="s">
        <v>163</v>
      </c>
      <c r="H1626" s="10" t="s">
        <v>719</v>
      </c>
      <c r="I1626" s="10" t="s">
        <v>45</v>
      </c>
      <c r="J1626" s="12">
        <v>0</v>
      </c>
      <c r="K1626" s="11">
        <v>0</v>
      </c>
      <c r="L1626" s="11">
        <v>0</v>
      </c>
      <c r="M1626" s="14">
        <v>16534.400000000001</v>
      </c>
      <c r="N1626" s="13">
        <v>311185</v>
      </c>
      <c r="O1626" s="13">
        <v>116</v>
      </c>
      <c r="P1626" s="25">
        <v>0</v>
      </c>
      <c r="Q1626" s="26">
        <v>0</v>
      </c>
      <c r="R1626" s="26">
        <v>0</v>
      </c>
      <c r="S1626" s="27">
        <v>0</v>
      </c>
      <c r="T1626" s="28">
        <v>0</v>
      </c>
      <c r="U1626" s="28">
        <v>0</v>
      </c>
      <c r="V1626" s="12">
        <v>16534.400000000001</v>
      </c>
      <c r="W1626" s="11">
        <v>311185</v>
      </c>
      <c r="X1626" s="11">
        <v>116</v>
      </c>
    </row>
    <row r="1627" spans="1:24" x14ac:dyDescent="0.35">
      <c r="A1627" s="8">
        <v>2020</v>
      </c>
      <c r="B1627" s="9">
        <v>50046</v>
      </c>
      <c r="C1627" s="10" t="s">
        <v>1563</v>
      </c>
      <c r="D1627" s="8" t="s">
        <v>717</v>
      </c>
      <c r="E1627" s="10" t="s">
        <v>718</v>
      </c>
      <c r="F1627" s="8" t="s">
        <v>711</v>
      </c>
      <c r="G1627" s="10" t="s">
        <v>163</v>
      </c>
      <c r="H1627" s="10" t="s">
        <v>719</v>
      </c>
      <c r="I1627" s="10" t="s">
        <v>36</v>
      </c>
      <c r="J1627" s="12">
        <v>0</v>
      </c>
      <c r="K1627" s="11">
        <v>0</v>
      </c>
      <c r="L1627" s="11">
        <v>0</v>
      </c>
      <c r="M1627" s="14">
        <v>8009.8</v>
      </c>
      <c r="N1627" s="13">
        <v>216349</v>
      </c>
      <c r="O1627" s="13">
        <v>85</v>
      </c>
      <c r="P1627" s="25">
        <v>0</v>
      </c>
      <c r="Q1627" s="26">
        <v>0</v>
      </c>
      <c r="R1627" s="26">
        <v>0</v>
      </c>
      <c r="S1627" s="27">
        <v>0</v>
      </c>
      <c r="T1627" s="28">
        <v>0</v>
      </c>
      <c r="U1627" s="28">
        <v>0</v>
      </c>
      <c r="V1627" s="12">
        <v>8009.8</v>
      </c>
      <c r="W1627" s="11">
        <v>216349</v>
      </c>
      <c r="X1627" s="11">
        <v>85</v>
      </c>
    </row>
    <row r="1628" spans="1:24" x14ac:dyDescent="0.35">
      <c r="A1628" s="8">
        <v>2020</v>
      </c>
      <c r="B1628" s="9">
        <v>50046</v>
      </c>
      <c r="C1628" s="10" t="s">
        <v>1563</v>
      </c>
      <c r="D1628" s="8" t="s">
        <v>717</v>
      </c>
      <c r="E1628" s="10" t="s">
        <v>718</v>
      </c>
      <c r="F1628" s="8" t="s">
        <v>711</v>
      </c>
      <c r="G1628" s="10" t="s">
        <v>139</v>
      </c>
      <c r="H1628" s="10" t="s">
        <v>719</v>
      </c>
      <c r="I1628" s="10" t="s">
        <v>95</v>
      </c>
      <c r="J1628" s="12">
        <v>0</v>
      </c>
      <c r="K1628" s="11">
        <v>0</v>
      </c>
      <c r="L1628" s="11">
        <v>0</v>
      </c>
      <c r="M1628" s="14">
        <v>8533</v>
      </c>
      <c r="N1628" s="13">
        <v>80099</v>
      </c>
      <c r="O1628" s="13">
        <v>49</v>
      </c>
      <c r="P1628" s="25">
        <v>0</v>
      </c>
      <c r="Q1628" s="26">
        <v>0</v>
      </c>
      <c r="R1628" s="26">
        <v>0</v>
      </c>
      <c r="S1628" s="27">
        <v>0</v>
      </c>
      <c r="T1628" s="28">
        <v>0</v>
      </c>
      <c r="U1628" s="28">
        <v>0</v>
      </c>
      <c r="V1628" s="12">
        <v>8533</v>
      </c>
      <c r="W1628" s="11">
        <v>80099</v>
      </c>
      <c r="X1628" s="11">
        <v>49</v>
      </c>
    </row>
    <row r="1629" spans="1:24" x14ac:dyDescent="0.35">
      <c r="A1629" s="8">
        <v>2020</v>
      </c>
      <c r="B1629" s="9">
        <v>50046</v>
      </c>
      <c r="C1629" s="10" t="s">
        <v>1563</v>
      </c>
      <c r="D1629" s="8" t="s">
        <v>717</v>
      </c>
      <c r="E1629" s="10" t="s">
        <v>718</v>
      </c>
      <c r="F1629" s="8" t="s">
        <v>711</v>
      </c>
      <c r="G1629" s="10" t="s">
        <v>63</v>
      </c>
      <c r="H1629" s="10" t="s">
        <v>719</v>
      </c>
      <c r="I1629" s="10" t="s">
        <v>45</v>
      </c>
      <c r="J1629" s="12">
        <v>0</v>
      </c>
      <c r="K1629" s="11">
        <v>0</v>
      </c>
      <c r="L1629" s="11">
        <v>0</v>
      </c>
      <c r="M1629" s="14">
        <v>9672.2000000000007</v>
      </c>
      <c r="N1629" s="13">
        <v>159146</v>
      </c>
      <c r="O1629" s="13">
        <v>79</v>
      </c>
      <c r="P1629" s="25">
        <v>0</v>
      </c>
      <c r="Q1629" s="26">
        <v>0</v>
      </c>
      <c r="R1629" s="26">
        <v>0</v>
      </c>
      <c r="S1629" s="27">
        <v>0</v>
      </c>
      <c r="T1629" s="28">
        <v>0</v>
      </c>
      <c r="U1629" s="28">
        <v>0</v>
      </c>
      <c r="V1629" s="12">
        <v>9672.2000000000007</v>
      </c>
      <c r="W1629" s="11">
        <v>159146</v>
      </c>
      <c r="X1629" s="11">
        <v>79</v>
      </c>
    </row>
    <row r="1630" spans="1:24" x14ac:dyDescent="0.35">
      <c r="A1630" s="8">
        <v>2020</v>
      </c>
      <c r="B1630" s="9">
        <v>50046</v>
      </c>
      <c r="C1630" s="10" t="s">
        <v>1563</v>
      </c>
      <c r="D1630" s="8" t="s">
        <v>717</v>
      </c>
      <c r="E1630" s="10" t="s">
        <v>718</v>
      </c>
      <c r="F1630" s="8" t="s">
        <v>711</v>
      </c>
      <c r="G1630" s="10" t="s">
        <v>671</v>
      </c>
      <c r="H1630" s="10" t="s">
        <v>719</v>
      </c>
      <c r="I1630" s="10" t="s">
        <v>95</v>
      </c>
      <c r="J1630" s="12">
        <v>0</v>
      </c>
      <c r="K1630" s="11">
        <v>0</v>
      </c>
      <c r="L1630" s="11">
        <v>0</v>
      </c>
      <c r="M1630" s="14">
        <v>5421</v>
      </c>
      <c r="N1630" s="13">
        <v>81772</v>
      </c>
      <c r="O1630" s="13">
        <v>32</v>
      </c>
      <c r="P1630" s="25">
        <v>0</v>
      </c>
      <c r="Q1630" s="26">
        <v>0</v>
      </c>
      <c r="R1630" s="26">
        <v>0</v>
      </c>
      <c r="S1630" s="27">
        <v>0</v>
      </c>
      <c r="T1630" s="28">
        <v>0</v>
      </c>
      <c r="U1630" s="28">
        <v>0</v>
      </c>
      <c r="V1630" s="12">
        <v>5421</v>
      </c>
      <c r="W1630" s="11">
        <v>81772</v>
      </c>
      <c r="X1630" s="11">
        <v>32</v>
      </c>
    </row>
    <row r="1631" spans="1:24" x14ac:dyDescent="0.35">
      <c r="A1631" s="8">
        <v>2020</v>
      </c>
      <c r="B1631" s="9">
        <v>50046</v>
      </c>
      <c r="C1631" s="10" t="s">
        <v>1563</v>
      </c>
      <c r="D1631" s="8" t="s">
        <v>717</v>
      </c>
      <c r="E1631" s="10" t="s">
        <v>718</v>
      </c>
      <c r="F1631" s="8" t="s">
        <v>711</v>
      </c>
      <c r="G1631" s="10" t="s">
        <v>397</v>
      </c>
      <c r="H1631" s="10" t="s">
        <v>719</v>
      </c>
      <c r="I1631" s="10" t="s">
        <v>95</v>
      </c>
      <c r="J1631" s="12">
        <v>0</v>
      </c>
      <c r="K1631" s="11">
        <v>0</v>
      </c>
      <c r="L1631" s="11">
        <v>0</v>
      </c>
      <c r="M1631" s="14">
        <v>5835.2</v>
      </c>
      <c r="N1631" s="13">
        <v>79799</v>
      </c>
      <c r="O1631" s="13">
        <v>46</v>
      </c>
      <c r="P1631" s="25">
        <v>0</v>
      </c>
      <c r="Q1631" s="26">
        <v>0</v>
      </c>
      <c r="R1631" s="26">
        <v>0</v>
      </c>
      <c r="S1631" s="27">
        <v>0</v>
      </c>
      <c r="T1631" s="28">
        <v>0</v>
      </c>
      <c r="U1631" s="28">
        <v>0</v>
      </c>
      <c r="V1631" s="12">
        <v>5835.2</v>
      </c>
      <c r="W1631" s="11">
        <v>79799</v>
      </c>
      <c r="X1631" s="11">
        <v>46</v>
      </c>
    </row>
    <row r="1632" spans="1:24" x14ac:dyDescent="0.35">
      <c r="A1632" s="8">
        <v>2020</v>
      </c>
      <c r="B1632" s="9">
        <v>50046</v>
      </c>
      <c r="C1632" s="10" t="s">
        <v>1563</v>
      </c>
      <c r="D1632" s="8" t="s">
        <v>717</v>
      </c>
      <c r="E1632" s="10" t="s">
        <v>718</v>
      </c>
      <c r="F1632" s="8" t="s">
        <v>711</v>
      </c>
      <c r="G1632" s="10" t="s">
        <v>56</v>
      </c>
      <c r="H1632" s="10" t="s">
        <v>719</v>
      </c>
      <c r="I1632" s="10" t="s">
        <v>45</v>
      </c>
      <c r="J1632" s="12">
        <v>0</v>
      </c>
      <c r="K1632" s="11">
        <v>0</v>
      </c>
      <c r="L1632" s="11">
        <v>0</v>
      </c>
      <c r="M1632" s="14">
        <v>11402.2</v>
      </c>
      <c r="N1632" s="13">
        <v>177708</v>
      </c>
      <c r="O1632" s="13">
        <v>90</v>
      </c>
      <c r="P1632" s="25">
        <v>0</v>
      </c>
      <c r="Q1632" s="26">
        <v>0</v>
      </c>
      <c r="R1632" s="26">
        <v>0</v>
      </c>
      <c r="S1632" s="27">
        <v>0</v>
      </c>
      <c r="T1632" s="28">
        <v>0</v>
      </c>
      <c r="U1632" s="28">
        <v>0</v>
      </c>
      <c r="V1632" s="12">
        <v>11402.2</v>
      </c>
      <c r="W1632" s="11">
        <v>177708</v>
      </c>
      <c r="X1632" s="11">
        <v>90</v>
      </c>
    </row>
    <row r="1633" spans="1:24" x14ac:dyDescent="0.35">
      <c r="A1633" s="8">
        <v>2020</v>
      </c>
      <c r="B1633" s="9">
        <v>50046</v>
      </c>
      <c r="C1633" s="10" t="s">
        <v>1563</v>
      </c>
      <c r="D1633" s="8" t="s">
        <v>717</v>
      </c>
      <c r="E1633" s="10" t="s">
        <v>718</v>
      </c>
      <c r="F1633" s="8" t="s">
        <v>711</v>
      </c>
      <c r="G1633" s="10" t="s">
        <v>122</v>
      </c>
      <c r="H1633" s="10" t="s">
        <v>719</v>
      </c>
      <c r="I1633" s="10" t="s">
        <v>123</v>
      </c>
      <c r="J1633" s="12">
        <v>0</v>
      </c>
      <c r="K1633" s="11">
        <v>0</v>
      </c>
      <c r="L1633" s="11">
        <v>0</v>
      </c>
      <c r="M1633" s="14">
        <v>15549.7</v>
      </c>
      <c r="N1633" s="13">
        <v>330842</v>
      </c>
      <c r="O1633" s="13">
        <v>144</v>
      </c>
      <c r="P1633" s="25">
        <v>0</v>
      </c>
      <c r="Q1633" s="26">
        <v>0</v>
      </c>
      <c r="R1633" s="26">
        <v>0</v>
      </c>
      <c r="S1633" s="27">
        <v>0</v>
      </c>
      <c r="T1633" s="28">
        <v>0</v>
      </c>
      <c r="U1633" s="28">
        <v>0</v>
      </c>
      <c r="V1633" s="12">
        <v>15549.7</v>
      </c>
      <c r="W1633" s="11">
        <v>330842</v>
      </c>
      <c r="X1633" s="11">
        <v>144</v>
      </c>
    </row>
    <row r="1634" spans="1:24" x14ac:dyDescent="0.35">
      <c r="A1634" s="8">
        <v>2020</v>
      </c>
      <c r="B1634" s="9">
        <v>50046</v>
      </c>
      <c r="C1634" s="10" t="s">
        <v>1563</v>
      </c>
      <c r="D1634" s="8" t="s">
        <v>717</v>
      </c>
      <c r="E1634" s="10" t="s">
        <v>718</v>
      </c>
      <c r="F1634" s="8" t="s">
        <v>711</v>
      </c>
      <c r="G1634" s="10" t="s">
        <v>143</v>
      </c>
      <c r="H1634" s="10" t="s">
        <v>719</v>
      </c>
      <c r="I1634" s="10" t="s">
        <v>45</v>
      </c>
      <c r="J1634" s="12">
        <v>0</v>
      </c>
      <c r="K1634" s="11">
        <v>0</v>
      </c>
      <c r="L1634" s="11">
        <v>0</v>
      </c>
      <c r="M1634" s="14">
        <v>26203.9</v>
      </c>
      <c r="N1634" s="13">
        <v>552974</v>
      </c>
      <c r="O1634" s="13">
        <v>213</v>
      </c>
      <c r="P1634" s="25">
        <v>0</v>
      </c>
      <c r="Q1634" s="26">
        <v>0</v>
      </c>
      <c r="R1634" s="26">
        <v>0</v>
      </c>
      <c r="S1634" s="27">
        <v>0</v>
      </c>
      <c r="T1634" s="28">
        <v>0</v>
      </c>
      <c r="U1634" s="28">
        <v>0</v>
      </c>
      <c r="V1634" s="12">
        <v>26203.9</v>
      </c>
      <c r="W1634" s="11">
        <v>552974</v>
      </c>
      <c r="X1634" s="11">
        <v>213</v>
      </c>
    </row>
    <row r="1635" spans="1:24" x14ac:dyDescent="0.35">
      <c r="A1635" s="8">
        <v>2020</v>
      </c>
      <c r="B1635" s="9">
        <v>50046</v>
      </c>
      <c r="C1635" s="10" t="s">
        <v>1563</v>
      </c>
      <c r="D1635" s="8" t="s">
        <v>717</v>
      </c>
      <c r="E1635" s="10" t="s">
        <v>718</v>
      </c>
      <c r="F1635" s="8" t="s">
        <v>711</v>
      </c>
      <c r="G1635" s="10" t="s">
        <v>197</v>
      </c>
      <c r="H1635" s="10" t="s">
        <v>719</v>
      </c>
      <c r="I1635" s="10" t="s">
        <v>45</v>
      </c>
      <c r="J1635" s="12">
        <v>0</v>
      </c>
      <c r="K1635" s="11">
        <v>0</v>
      </c>
      <c r="L1635" s="11">
        <v>0</v>
      </c>
      <c r="M1635" s="14">
        <v>28379.4</v>
      </c>
      <c r="N1635" s="13">
        <v>556749</v>
      </c>
      <c r="O1635" s="13">
        <v>225</v>
      </c>
      <c r="P1635" s="25">
        <v>0</v>
      </c>
      <c r="Q1635" s="26">
        <v>0</v>
      </c>
      <c r="R1635" s="26">
        <v>0</v>
      </c>
      <c r="S1635" s="27">
        <v>0</v>
      </c>
      <c r="T1635" s="28">
        <v>0</v>
      </c>
      <c r="U1635" s="28">
        <v>0</v>
      </c>
      <c r="V1635" s="12">
        <v>28379.4</v>
      </c>
      <c r="W1635" s="11">
        <v>556749</v>
      </c>
      <c r="X1635" s="11">
        <v>225</v>
      </c>
    </row>
    <row r="1636" spans="1:24" x14ac:dyDescent="0.35">
      <c r="A1636" s="8">
        <v>2020</v>
      </c>
      <c r="B1636" s="9">
        <v>50046</v>
      </c>
      <c r="C1636" s="10" t="s">
        <v>1563</v>
      </c>
      <c r="D1636" s="8" t="s">
        <v>717</v>
      </c>
      <c r="E1636" s="10" t="s">
        <v>718</v>
      </c>
      <c r="F1636" s="8" t="s">
        <v>711</v>
      </c>
      <c r="G1636" s="10" t="s">
        <v>44</v>
      </c>
      <c r="H1636" s="10" t="s">
        <v>719</v>
      </c>
      <c r="I1636" s="10" t="s">
        <v>45</v>
      </c>
      <c r="J1636" s="12">
        <v>0</v>
      </c>
      <c r="K1636" s="11">
        <v>0</v>
      </c>
      <c r="L1636" s="11">
        <v>0</v>
      </c>
      <c r="M1636" s="14">
        <v>2465.9</v>
      </c>
      <c r="N1636" s="13">
        <v>54378</v>
      </c>
      <c r="O1636" s="13">
        <v>134</v>
      </c>
      <c r="P1636" s="25">
        <v>0</v>
      </c>
      <c r="Q1636" s="26">
        <v>0</v>
      </c>
      <c r="R1636" s="26">
        <v>0</v>
      </c>
      <c r="S1636" s="27">
        <v>0</v>
      </c>
      <c r="T1636" s="28">
        <v>0</v>
      </c>
      <c r="U1636" s="28">
        <v>0</v>
      </c>
      <c r="V1636" s="12">
        <v>2465.9</v>
      </c>
      <c r="W1636" s="11">
        <v>54378</v>
      </c>
      <c r="X1636" s="11">
        <v>134</v>
      </c>
    </row>
    <row r="1637" spans="1:24" x14ac:dyDescent="0.35">
      <c r="A1637" s="8">
        <v>2020</v>
      </c>
      <c r="B1637" s="9">
        <v>50046</v>
      </c>
      <c r="C1637" s="10" t="s">
        <v>1563</v>
      </c>
      <c r="D1637" s="8" t="s">
        <v>739</v>
      </c>
      <c r="E1637" s="10" t="s">
        <v>710</v>
      </c>
      <c r="F1637" s="8" t="s">
        <v>711</v>
      </c>
      <c r="G1637" s="10" t="s">
        <v>59</v>
      </c>
      <c r="H1637" s="10" t="s">
        <v>719</v>
      </c>
      <c r="I1637" s="10" t="s">
        <v>60</v>
      </c>
      <c r="J1637" s="12">
        <v>0</v>
      </c>
      <c r="K1637" s="11">
        <v>0</v>
      </c>
      <c r="L1637" s="11">
        <v>0</v>
      </c>
      <c r="M1637" s="14">
        <v>114397.8</v>
      </c>
      <c r="N1637" s="13">
        <v>1523874</v>
      </c>
      <c r="O1637" s="13">
        <v>591</v>
      </c>
      <c r="P1637" s="25">
        <v>0</v>
      </c>
      <c r="Q1637" s="26">
        <v>0</v>
      </c>
      <c r="R1637" s="26">
        <v>0</v>
      </c>
      <c r="S1637" s="27">
        <v>0</v>
      </c>
      <c r="T1637" s="28">
        <v>0</v>
      </c>
      <c r="U1637" s="28">
        <v>0</v>
      </c>
      <c r="V1637" s="12">
        <v>114397.8</v>
      </c>
      <c r="W1637" s="11">
        <v>1523874</v>
      </c>
      <c r="X1637" s="11">
        <v>591</v>
      </c>
    </row>
    <row r="1638" spans="1:24" x14ac:dyDescent="0.35">
      <c r="A1638" s="8">
        <v>2020</v>
      </c>
      <c r="B1638" s="9">
        <v>50153</v>
      </c>
      <c r="C1638" s="10" t="s">
        <v>1564</v>
      </c>
      <c r="D1638" s="8" t="s">
        <v>717</v>
      </c>
      <c r="E1638" s="10" t="s">
        <v>718</v>
      </c>
      <c r="F1638" s="8" t="s">
        <v>711</v>
      </c>
      <c r="G1638" s="10" t="s">
        <v>185</v>
      </c>
      <c r="H1638" s="10" t="s">
        <v>719</v>
      </c>
      <c r="I1638" s="10" t="s">
        <v>45</v>
      </c>
      <c r="J1638" s="12">
        <v>0</v>
      </c>
      <c r="K1638" s="11">
        <v>0</v>
      </c>
      <c r="L1638" s="11">
        <v>0</v>
      </c>
      <c r="M1638" s="14">
        <v>0</v>
      </c>
      <c r="N1638" s="13">
        <v>0</v>
      </c>
      <c r="O1638" s="13">
        <v>0</v>
      </c>
      <c r="P1638" s="25">
        <v>5.4</v>
      </c>
      <c r="Q1638" s="26">
        <v>126</v>
      </c>
      <c r="R1638" s="26">
        <v>1</v>
      </c>
      <c r="S1638" s="27">
        <v>0</v>
      </c>
      <c r="T1638" s="28">
        <v>0</v>
      </c>
      <c r="U1638" s="28">
        <v>0</v>
      </c>
      <c r="V1638" s="12">
        <v>5.4</v>
      </c>
      <c r="W1638" s="11">
        <v>126</v>
      </c>
      <c r="X1638" s="11">
        <v>1</v>
      </c>
    </row>
    <row r="1639" spans="1:24" x14ac:dyDescent="0.35">
      <c r="A1639" s="8">
        <v>2020</v>
      </c>
      <c r="B1639" s="9">
        <v>50153</v>
      </c>
      <c r="C1639" s="10" t="s">
        <v>1564</v>
      </c>
      <c r="D1639" s="8" t="s">
        <v>717</v>
      </c>
      <c r="E1639" s="10" t="s">
        <v>718</v>
      </c>
      <c r="F1639" s="8" t="s">
        <v>711</v>
      </c>
      <c r="G1639" s="10" t="s">
        <v>143</v>
      </c>
      <c r="H1639" s="10" t="s">
        <v>719</v>
      </c>
      <c r="I1639" s="10" t="s">
        <v>45</v>
      </c>
      <c r="J1639" s="12">
        <v>0</v>
      </c>
      <c r="K1639" s="11">
        <v>0</v>
      </c>
      <c r="L1639" s="11">
        <v>0</v>
      </c>
      <c r="M1639" s="14">
        <v>0</v>
      </c>
      <c r="N1639" s="13">
        <v>0</v>
      </c>
      <c r="O1639" s="13">
        <v>0</v>
      </c>
      <c r="P1639" s="25">
        <v>4397.3</v>
      </c>
      <c r="Q1639" s="26">
        <v>153580</v>
      </c>
      <c r="R1639" s="26">
        <v>7</v>
      </c>
      <c r="S1639" s="27">
        <v>0</v>
      </c>
      <c r="T1639" s="28">
        <v>0</v>
      </c>
      <c r="U1639" s="28">
        <v>0</v>
      </c>
      <c r="V1639" s="12">
        <v>4397.3</v>
      </c>
      <c r="W1639" s="11">
        <v>153580</v>
      </c>
      <c r="X1639" s="11">
        <v>7</v>
      </c>
    </row>
    <row r="1640" spans="1:24" x14ac:dyDescent="0.35">
      <c r="A1640" s="8">
        <v>2020</v>
      </c>
      <c r="B1640" s="9">
        <v>50153</v>
      </c>
      <c r="C1640" s="10" t="s">
        <v>1564</v>
      </c>
      <c r="D1640" s="8" t="s">
        <v>717</v>
      </c>
      <c r="E1640" s="10" t="s">
        <v>718</v>
      </c>
      <c r="F1640" s="8" t="s">
        <v>711</v>
      </c>
      <c r="G1640" s="10" t="s">
        <v>197</v>
      </c>
      <c r="H1640" s="10" t="s">
        <v>719</v>
      </c>
      <c r="I1640" s="10" t="s">
        <v>45</v>
      </c>
      <c r="J1640" s="12">
        <v>0</v>
      </c>
      <c r="K1640" s="11">
        <v>0</v>
      </c>
      <c r="L1640" s="11">
        <v>0</v>
      </c>
      <c r="M1640" s="14">
        <v>0</v>
      </c>
      <c r="N1640" s="13">
        <v>0</v>
      </c>
      <c r="O1640" s="13">
        <v>0</v>
      </c>
      <c r="P1640" s="25">
        <v>1741.8</v>
      </c>
      <c r="Q1640" s="26">
        <v>42454</v>
      </c>
      <c r="R1640" s="26">
        <v>3</v>
      </c>
      <c r="S1640" s="27" t="s">
        <v>25</v>
      </c>
      <c r="T1640" s="28" t="s">
        <v>25</v>
      </c>
      <c r="U1640" s="28" t="s">
        <v>25</v>
      </c>
      <c r="V1640" s="12">
        <v>1741.8</v>
      </c>
      <c r="W1640" s="11">
        <v>42454</v>
      </c>
      <c r="X1640" s="11">
        <v>3</v>
      </c>
    </row>
    <row r="1641" spans="1:24" x14ac:dyDescent="0.35">
      <c r="A1641" s="8">
        <v>2020</v>
      </c>
      <c r="B1641" s="9">
        <v>50156</v>
      </c>
      <c r="C1641" s="10" t="s">
        <v>1565</v>
      </c>
      <c r="D1641" s="8" t="s">
        <v>739</v>
      </c>
      <c r="E1641" s="10" t="s">
        <v>710</v>
      </c>
      <c r="F1641" s="8" t="s">
        <v>711</v>
      </c>
      <c r="G1641" s="10" t="s">
        <v>59</v>
      </c>
      <c r="H1641" s="10" t="s">
        <v>719</v>
      </c>
      <c r="I1641" s="10" t="s">
        <v>60</v>
      </c>
      <c r="J1641" s="12">
        <v>2393.6</v>
      </c>
      <c r="K1641" s="11">
        <v>22792</v>
      </c>
      <c r="L1641" s="11">
        <v>1209</v>
      </c>
      <c r="M1641" s="14">
        <v>54503.1</v>
      </c>
      <c r="N1641" s="13">
        <v>606551</v>
      </c>
      <c r="O1641" s="13">
        <v>11134</v>
      </c>
      <c r="P1641" s="25">
        <v>0</v>
      </c>
      <c r="Q1641" s="26">
        <v>0</v>
      </c>
      <c r="R1641" s="26">
        <v>0</v>
      </c>
      <c r="S1641" s="27">
        <v>0</v>
      </c>
      <c r="T1641" s="28">
        <v>0</v>
      </c>
      <c r="U1641" s="28">
        <v>0</v>
      </c>
      <c r="V1641" s="12">
        <v>56896.7</v>
      </c>
      <c r="W1641" s="11">
        <v>629343</v>
      </c>
      <c r="X1641" s="11">
        <v>12343</v>
      </c>
    </row>
    <row r="1642" spans="1:24" x14ac:dyDescent="0.35">
      <c r="A1642" s="8">
        <v>2020</v>
      </c>
      <c r="B1642" s="9">
        <v>54728</v>
      </c>
      <c r="C1642" s="10" t="s">
        <v>1566</v>
      </c>
      <c r="D1642" s="8" t="s">
        <v>739</v>
      </c>
      <c r="E1642" s="10" t="s">
        <v>710</v>
      </c>
      <c r="F1642" s="8" t="s">
        <v>711</v>
      </c>
      <c r="G1642" s="10" t="s">
        <v>59</v>
      </c>
      <c r="H1642" s="10" t="s">
        <v>719</v>
      </c>
      <c r="I1642" s="10" t="s">
        <v>60</v>
      </c>
      <c r="J1642" s="12">
        <v>0</v>
      </c>
      <c r="K1642" s="11">
        <v>0</v>
      </c>
      <c r="L1642" s="11">
        <v>0</v>
      </c>
      <c r="M1642" s="14">
        <v>335324</v>
      </c>
      <c r="N1642" s="13">
        <v>4649853</v>
      </c>
      <c r="O1642" s="13">
        <v>510</v>
      </c>
      <c r="P1642" s="25">
        <v>0</v>
      </c>
      <c r="Q1642" s="26">
        <v>0</v>
      </c>
      <c r="R1642" s="26">
        <v>0</v>
      </c>
      <c r="S1642" s="27">
        <v>10880</v>
      </c>
      <c r="T1642" s="28">
        <v>162168</v>
      </c>
      <c r="U1642" s="28">
        <v>2</v>
      </c>
      <c r="V1642" s="12">
        <v>346204</v>
      </c>
      <c r="W1642" s="11">
        <v>4812021</v>
      </c>
      <c r="X1642" s="11">
        <v>512</v>
      </c>
    </row>
    <row r="1643" spans="1:24" x14ac:dyDescent="0.35">
      <c r="A1643" s="8">
        <v>2020</v>
      </c>
      <c r="B1643" s="9">
        <v>54820</v>
      </c>
      <c r="C1643" s="10" t="s">
        <v>1567</v>
      </c>
      <c r="D1643" s="8" t="s">
        <v>717</v>
      </c>
      <c r="E1643" s="10" t="s">
        <v>718</v>
      </c>
      <c r="F1643" s="8" t="s">
        <v>711</v>
      </c>
      <c r="G1643" s="10" t="s">
        <v>94</v>
      </c>
      <c r="H1643" s="10" t="s">
        <v>719</v>
      </c>
      <c r="I1643" s="10" t="s">
        <v>95</v>
      </c>
      <c r="J1643" s="12">
        <v>26102.400000000001</v>
      </c>
      <c r="K1643" s="11">
        <v>282432</v>
      </c>
      <c r="L1643" s="11">
        <v>31245</v>
      </c>
      <c r="M1643" s="14">
        <v>11062.7</v>
      </c>
      <c r="N1643" s="13">
        <v>92144</v>
      </c>
      <c r="O1643" s="13">
        <v>5906</v>
      </c>
      <c r="P1643" s="25">
        <v>0</v>
      </c>
      <c r="Q1643" s="26">
        <v>0</v>
      </c>
      <c r="R1643" s="26">
        <v>0</v>
      </c>
      <c r="S1643" s="27">
        <v>0</v>
      </c>
      <c r="T1643" s="28">
        <v>0</v>
      </c>
      <c r="U1643" s="28">
        <v>0</v>
      </c>
      <c r="V1643" s="12">
        <v>37165.1</v>
      </c>
      <c r="W1643" s="11">
        <v>374576</v>
      </c>
      <c r="X1643" s="11">
        <v>37151</v>
      </c>
    </row>
    <row r="1644" spans="1:24" x14ac:dyDescent="0.35">
      <c r="A1644" s="8">
        <v>2020</v>
      </c>
      <c r="B1644" s="9">
        <v>54820</v>
      </c>
      <c r="C1644" s="10" t="s">
        <v>1567</v>
      </c>
      <c r="D1644" s="8" t="s">
        <v>717</v>
      </c>
      <c r="E1644" s="10" t="s">
        <v>718</v>
      </c>
      <c r="F1644" s="8" t="s">
        <v>711</v>
      </c>
      <c r="G1644" s="10" t="s">
        <v>682</v>
      </c>
      <c r="H1644" s="10" t="s">
        <v>719</v>
      </c>
      <c r="I1644" s="10" t="s">
        <v>45</v>
      </c>
      <c r="J1644" s="12">
        <v>435.7</v>
      </c>
      <c r="K1644" s="11">
        <v>4417</v>
      </c>
      <c r="L1644" s="11">
        <v>536</v>
      </c>
      <c r="M1644" s="14">
        <v>35.700000000000003</v>
      </c>
      <c r="N1644" s="13">
        <v>381</v>
      </c>
      <c r="O1644" s="13">
        <v>25</v>
      </c>
      <c r="P1644" s="25">
        <v>0</v>
      </c>
      <c r="Q1644" s="26">
        <v>0</v>
      </c>
      <c r="R1644" s="26">
        <v>0</v>
      </c>
      <c r="S1644" s="27">
        <v>0</v>
      </c>
      <c r="T1644" s="28">
        <v>0</v>
      </c>
      <c r="U1644" s="28">
        <v>0</v>
      </c>
      <c r="V1644" s="12">
        <v>471.4</v>
      </c>
      <c r="W1644" s="11">
        <v>4798</v>
      </c>
      <c r="X1644" s="11">
        <v>561</v>
      </c>
    </row>
    <row r="1645" spans="1:24" x14ac:dyDescent="0.35">
      <c r="A1645" s="8">
        <v>2020</v>
      </c>
      <c r="B1645" s="9">
        <v>54820</v>
      </c>
      <c r="C1645" s="10" t="s">
        <v>1567</v>
      </c>
      <c r="D1645" s="8" t="s">
        <v>717</v>
      </c>
      <c r="E1645" s="10" t="s">
        <v>718</v>
      </c>
      <c r="F1645" s="8" t="s">
        <v>711</v>
      </c>
      <c r="G1645" s="10" t="s">
        <v>185</v>
      </c>
      <c r="H1645" s="10" t="s">
        <v>719</v>
      </c>
      <c r="I1645" s="10" t="s">
        <v>45</v>
      </c>
      <c r="J1645" s="12">
        <v>5768.1</v>
      </c>
      <c r="K1645" s="11">
        <v>60881</v>
      </c>
      <c r="L1645" s="11">
        <v>5778</v>
      </c>
      <c r="M1645" s="14">
        <v>970.3</v>
      </c>
      <c r="N1645" s="13">
        <v>10248</v>
      </c>
      <c r="O1645" s="13">
        <v>470</v>
      </c>
      <c r="P1645" s="25">
        <v>0</v>
      </c>
      <c r="Q1645" s="26">
        <v>0</v>
      </c>
      <c r="R1645" s="26">
        <v>0</v>
      </c>
      <c r="S1645" s="27">
        <v>0</v>
      </c>
      <c r="T1645" s="28">
        <v>0</v>
      </c>
      <c r="U1645" s="28">
        <v>0</v>
      </c>
      <c r="V1645" s="12">
        <v>6738.4</v>
      </c>
      <c r="W1645" s="11">
        <v>71129</v>
      </c>
      <c r="X1645" s="11">
        <v>6248</v>
      </c>
    </row>
    <row r="1646" spans="1:24" x14ac:dyDescent="0.35">
      <c r="A1646" s="8">
        <v>2020</v>
      </c>
      <c r="B1646" s="9">
        <v>54820</v>
      </c>
      <c r="C1646" s="10" t="s">
        <v>1567</v>
      </c>
      <c r="D1646" s="8" t="s">
        <v>717</v>
      </c>
      <c r="E1646" s="10" t="s">
        <v>718</v>
      </c>
      <c r="F1646" s="8" t="s">
        <v>711</v>
      </c>
      <c r="G1646" s="10" t="s">
        <v>163</v>
      </c>
      <c r="H1646" s="10" t="s">
        <v>719</v>
      </c>
      <c r="I1646" s="10" t="s">
        <v>36</v>
      </c>
      <c r="J1646" s="12">
        <v>44655.9</v>
      </c>
      <c r="K1646" s="11">
        <v>394869</v>
      </c>
      <c r="L1646" s="11">
        <v>46592</v>
      </c>
      <c r="M1646" s="14">
        <v>16080.5</v>
      </c>
      <c r="N1646" s="13">
        <v>188886</v>
      </c>
      <c r="O1646" s="13">
        <v>10584</v>
      </c>
      <c r="P1646" s="25">
        <v>0</v>
      </c>
      <c r="Q1646" s="26">
        <v>0</v>
      </c>
      <c r="R1646" s="26">
        <v>0</v>
      </c>
      <c r="S1646" s="27">
        <v>0</v>
      </c>
      <c r="T1646" s="28">
        <v>0</v>
      </c>
      <c r="U1646" s="28">
        <v>0</v>
      </c>
      <c r="V1646" s="12">
        <v>60736.4</v>
      </c>
      <c r="W1646" s="11">
        <v>583755</v>
      </c>
      <c r="X1646" s="11">
        <v>57176</v>
      </c>
    </row>
    <row r="1647" spans="1:24" x14ac:dyDescent="0.35">
      <c r="A1647" s="8">
        <v>2020</v>
      </c>
      <c r="B1647" s="9">
        <v>54820</v>
      </c>
      <c r="C1647" s="10" t="s">
        <v>1567</v>
      </c>
      <c r="D1647" s="8" t="s">
        <v>717</v>
      </c>
      <c r="E1647" s="10" t="s">
        <v>718</v>
      </c>
      <c r="F1647" s="8" t="s">
        <v>711</v>
      </c>
      <c r="G1647" s="10" t="s">
        <v>139</v>
      </c>
      <c r="H1647" s="10" t="s">
        <v>719</v>
      </c>
      <c r="I1647" s="10" t="s">
        <v>95</v>
      </c>
      <c r="J1647" s="12">
        <v>242976.5</v>
      </c>
      <c r="K1647" s="11">
        <v>2085582</v>
      </c>
      <c r="L1647" s="11">
        <v>275402</v>
      </c>
      <c r="M1647" s="14">
        <v>7367.8</v>
      </c>
      <c r="N1647" s="13">
        <v>55986</v>
      </c>
      <c r="O1647" s="13">
        <v>3532</v>
      </c>
      <c r="P1647" s="25">
        <v>0</v>
      </c>
      <c r="Q1647" s="26">
        <v>0</v>
      </c>
      <c r="R1647" s="26">
        <v>0</v>
      </c>
      <c r="S1647" s="27">
        <v>0</v>
      </c>
      <c r="T1647" s="28">
        <v>0</v>
      </c>
      <c r="U1647" s="28">
        <v>0</v>
      </c>
      <c r="V1647" s="12">
        <v>250344.3</v>
      </c>
      <c r="W1647" s="11">
        <v>2141568</v>
      </c>
      <c r="X1647" s="11">
        <v>278934</v>
      </c>
    </row>
    <row r="1648" spans="1:24" x14ac:dyDescent="0.35">
      <c r="A1648" s="8">
        <v>2020</v>
      </c>
      <c r="B1648" s="9">
        <v>54820</v>
      </c>
      <c r="C1648" s="10" t="s">
        <v>1567</v>
      </c>
      <c r="D1648" s="8" t="s">
        <v>717</v>
      </c>
      <c r="E1648" s="10" t="s">
        <v>718</v>
      </c>
      <c r="F1648" s="8" t="s">
        <v>711</v>
      </c>
      <c r="G1648" s="10" t="s">
        <v>63</v>
      </c>
      <c r="H1648" s="10" t="s">
        <v>719</v>
      </c>
      <c r="I1648" s="10" t="s">
        <v>45</v>
      </c>
      <c r="J1648" s="12">
        <v>33069.4</v>
      </c>
      <c r="K1648" s="11">
        <v>356865</v>
      </c>
      <c r="L1648" s="11">
        <v>34387</v>
      </c>
      <c r="M1648" s="14">
        <v>9456</v>
      </c>
      <c r="N1648" s="13">
        <v>106766</v>
      </c>
      <c r="O1648" s="13">
        <v>5237</v>
      </c>
      <c r="P1648" s="25">
        <v>0</v>
      </c>
      <c r="Q1648" s="26">
        <v>0</v>
      </c>
      <c r="R1648" s="26">
        <v>0</v>
      </c>
      <c r="S1648" s="27">
        <v>0</v>
      </c>
      <c r="T1648" s="28">
        <v>0</v>
      </c>
      <c r="U1648" s="28">
        <v>0</v>
      </c>
      <c r="V1648" s="12">
        <v>42525.4</v>
      </c>
      <c r="W1648" s="11">
        <v>463631</v>
      </c>
      <c r="X1648" s="11">
        <v>39624</v>
      </c>
    </row>
    <row r="1649" spans="1:24" x14ac:dyDescent="0.35">
      <c r="A1649" s="8">
        <v>2020</v>
      </c>
      <c r="B1649" s="9">
        <v>54820</v>
      </c>
      <c r="C1649" s="10" t="s">
        <v>1567</v>
      </c>
      <c r="D1649" s="8" t="s">
        <v>717</v>
      </c>
      <c r="E1649" s="10" t="s">
        <v>718</v>
      </c>
      <c r="F1649" s="8" t="s">
        <v>711</v>
      </c>
      <c r="G1649" s="10" t="s">
        <v>397</v>
      </c>
      <c r="H1649" s="10" t="s">
        <v>719</v>
      </c>
      <c r="I1649" s="10" t="s">
        <v>95</v>
      </c>
      <c r="J1649" s="12">
        <v>16964.3</v>
      </c>
      <c r="K1649" s="11">
        <v>171010</v>
      </c>
      <c r="L1649" s="11">
        <v>20364</v>
      </c>
      <c r="M1649" s="14">
        <v>2243.1999999999998</v>
      </c>
      <c r="N1649" s="13">
        <v>22786</v>
      </c>
      <c r="O1649" s="13">
        <v>1643</v>
      </c>
      <c r="P1649" s="25">
        <v>0</v>
      </c>
      <c r="Q1649" s="26">
        <v>0</v>
      </c>
      <c r="R1649" s="26">
        <v>0</v>
      </c>
      <c r="S1649" s="27">
        <v>0</v>
      </c>
      <c r="T1649" s="28">
        <v>0</v>
      </c>
      <c r="U1649" s="28">
        <v>0</v>
      </c>
      <c r="V1649" s="12">
        <v>19207.5</v>
      </c>
      <c r="W1649" s="11">
        <v>193796</v>
      </c>
      <c r="X1649" s="11">
        <v>22007</v>
      </c>
    </row>
    <row r="1650" spans="1:24" x14ac:dyDescent="0.35">
      <c r="A1650" s="8">
        <v>2020</v>
      </c>
      <c r="B1650" s="9">
        <v>54820</v>
      </c>
      <c r="C1650" s="10" t="s">
        <v>1567</v>
      </c>
      <c r="D1650" s="8" t="s">
        <v>717</v>
      </c>
      <c r="E1650" s="10" t="s">
        <v>718</v>
      </c>
      <c r="F1650" s="8" t="s">
        <v>711</v>
      </c>
      <c r="G1650" s="10" t="s">
        <v>56</v>
      </c>
      <c r="H1650" s="10" t="s">
        <v>719</v>
      </c>
      <c r="I1650" s="10" t="s">
        <v>45</v>
      </c>
      <c r="J1650" s="12">
        <v>64721.9</v>
      </c>
      <c r="K1650" s="11">
        <v>543958</v>
      </c>
      <c r="L1650" s="11">
        <v>57310</v>
      </c>
      <c r="M1650" s="14">
        <v>28637.4</v>
      </c>
      <c r="N1650" s="13">
        <v>239917</v>
      </c>
      <c r="O1650" s="13">
        <v>13363</v>
      </c>
      <c r="P1650" s="25">
        <v>0</v>
      </c>
      <c r="Q1650" s="26">
        <v>0</v>
      </c>
      <c r="R1650" s="26">
        <v>0</v>
      </c>
      <c r="S1650" s="27">
        <v>0</v>
      </c>
      <c r="T1650" s="28">
        <v>0</v>
      </c>
      <c r="U1650" s="28">
        <v>0</v>
      </c>
      <c r="V1650" s="12">
        <v>93359.3</v>
      </c>
      <c r="W1650" s="11">
        <v>783875</v>
      </c>
      <c r="X1650" s="11">
        <v>70673</v>
      </c>
    </row>
    <row r="1651" spans="1:24" x14ac:dyDescent="0.35">
      <c r="A1651" s="8">
        <v>2020</v>
      </c>
      <c r="B1651" s="9">
        <v>54820</v>
      </c>
      <c r="C1651" s="10" t="s">
        <v>1567</v>
      </c>
      <c r="D1651" s="8" t="s">
        <v>717</v>
      </c>
      <c r="E1651" s="10" t="s">
        <v>718</v>
      </c>
      <c r="F1651" s="8" t="s">
        <v>711</v>
      </c>
      <c r="G1651" s="10" t="s">
        <v>122</v>
      </c>
      <c r="H1651" s="10" t="s">
        <v>719</v>
      </c>
      <c r="I1651" s="10" t="s">
        <v>123</v>
      </c>
      <c r="J1651" s="12">
        <v>80834.399999999994</v>
      </c>
      <c r="K1651" s="11">
        <v>847032</v>
      </c>
      <c r="L1651" s="11">
        <v>96179</v>
      </c>
      <c r="M1651" s="14">
        <v>18964.2</v>
      </c>
      <c r="N1651" s="13">
        <v>227879</v>
      </c>
      <c r="O1651" s="13">
        <v>14487</v>
      </c>
      <c r="P1651" s="25">
        <v>0</v>
      </c>
      <c r="Q1651" s="26">
        <v>0</v>
      </c>
      <c r="R1651" s="26">
        <v>0</v>
      </c>
      <c r="S1651" s="27">
        <v>0</v>
      </c>
      <c r="T1651" s="28">
        <v>0</v>
      </c>
      <c r="U1651" s="28">
        <v>0</v>
      </c>
      <c r="V1651" s="12">
        <v>99798.6</v>
      </c>
      <c r="W1651" s="11">
        <v>1074911</v>
      </c>
      <c r="X1651" s="11">
        <v>110666</v>
      </c>
    </row>
    <row r="1652" spans="1:24" x14ac:dyDescent="0.35">
      <c r="A1652" s="8">
        <v>2020</v>
      </c>
      <c r="B1652" s="9">
        <v>54820</v>
      </c>
      <c r="C1652" s="10" t="s">
        <v>1567</v>
      </c>
      <c r="D1652" s="8" t="s">
        <v>717</v>
      </c>
      <c r="E1652" s="10" t="s">
        <v>718</v>
      </c>
      <c r="F1652" s="8" t="s">
        <v>711</v>
      </c>
      <c r="G1652" s="10" t="s">
        <v>143</v>
      </c>
      <c r="H1652" s="10" t="s">
        <v>719</v>
      </c>
      <c r="I1652" s="10" t="s">
        <v>45</v>
      </c>
      <c r="J1652" s="12">
        <v>35948.9</v>
      </c>
      <c r="K1652" s="11">
        <v>509930</v>
      </c>
      <c r="L1652" s="11">
        <v>55878</v>
      </c>
      <c r="M1652" s="14">
        <v>11613.2</v>
      </c>
      <c r="N1652" s="13">
        <v>165398</v>
      </c>
      <c r="O1652" s="13">
        <v>8760</v>
      </c>
      <c r="P1652" s="25">
        <v>0</v>
      </c>
      <c r="Q1652" s="26">
        <v>0</v>
      </c>
      <c r="R1652" s="26">
        <v>0</v>
      </c>
      <c r="S1652" s="27">
        <v>0</v>
      </c>
      <c r="T1652" s="28">
        <v>0</v>
      </c>
      <c r="U1652" s="28">
        <v>0</v>
      </c>
      <c r="V1652" s="12">
        <v>47562.1</v>
      </c>
      <c r="W1652" s="11">
        <v>675328</v>
      </c>
      <c r="X1652" s="11">
        <v>64638</v>
      </c>
    </row>
    <row r="1653" spans="1:24" x14ac:dyDescent="0.35">
      <c r="A1653" s="8">
        <v>2020</v>
      </c>
      <c r="B1653" s="9">
        <v>54820</v>
      </c>
      <c r="C1653" s="10" t="s">
        <v>1567</v>
      </c>
      <c r="D1653" s="8" t="s">
        <v>717</v>
      </c>
      <c r="E1653" s="10" t="s">
        <v>718</v>
      </c>
      <c r="F1653" s="8" t="s">
        <v>711</v>
      </c>
      <c r="G1653" s="10" t="s">
        <v>197</v>
      </c>
      <c r="H1653" s="10" t="s">
        <v>719</v>
      </c>
      <c r="I1653" s="10" t="s">
        <v>45</v>
      </c>
      <c r="J1653" s="12">
        <v>56048.1</v>
      </c>
      <c r="K1653" s="11">
        <v>630372</v>
      </c>
      <c r="L1653" s="11">
        <v>58479</v>
      </c>
      <c r="M1653" s="14">
        <v>14941.5</v>
      </c>
      <c r="N1653" s="13">
        <v>179333</v>
      </c>
      <c r="O1653" s="13">
        <v>9548</v>
      </c>
      <c r="P1653" s="25">
        <v>0</v>
      </c>
      <c r="Q1653" s="26">
        <v>0</v>
      </c>
      <c r="R1653" s="26">
        <v>0</v>
      </c>
      <c r="S1653" s="27">
        <v>0</v>
      </c>
      <c r="T1653" s="28">
        <v>0</v>
      </c>
      <c r="U1653" s="28">
        <v>0</v>
      </c>
      <c r="V1653" s="12">
        <v>70989.600000000006</v>
      </c>
      <c r="W1653" s="11">
        <v>809705</v>
      </c>
      <c r="X1653" s="11">
        <v>68027</v>
      </c>
    </row>
    <row r="1654" spans="1:24" x14ac:dyDescent="0.35">
      <c r="A1654" s="8">
        <v>2020</v>
      </c>
      <c r="B1654" s="9">
        <v>54820</v>
      </c>
      <c r="C1654" s="10" t="s">
        <v>1567</v>
      </c>
      <c r="D1654" s="8" t="s">
        <v>717</v>
      </c>
      <c r="E1654" s="10" t="s">
        <v>718</v>
      </c>
      <c r="F1654" s="8" t="s">
        <v>711</v>
      </c>
      <c r="G1654" s="10" t="s">
        <v>390</v>
      </c>
      <c r="H1654" s="10" t="s">
        <v>719</v>
      </c>
      <c r="I1654" s="10" t="s">
        <v>95</v>
      </c>
      <c r="J1654" s="12">
        <v>2452.5</v>
      </c>
      <c r="K1654" s="11">
        <v>23531</v>
      </c>
      <c r="L1654" s="11">
        <v>3463</v>
      </c>
      <c r="M1654" s="14">
        <v>351</v>
      </c>
      <c r="N1654" s="13">
        <v>2882</v>
      </c>
      <c r="O1654" s="13">
        <v>195</v>
      </c>
      <c r="P1654" s="25">
        <v>0</v>
      </c>
      <c r="Q1654" s="26">
        <v>0</v>
      </c>
      <c r="R1654" s="26">
        <v>0</v>
      </c>
      <c r="S1654" s="27">
        <v>0</v>
      </c>
      <c r="T1654" s="28">
        <v>0</v>
      </c>
      <c r="U1654" s="28">
        <v>0</v>
      </c>
      <c r="V1654" s="12">
        <v>2803.5</v>
      </c>
      <c r="W1654" s="11">
        <v>26413</v>
      </c>
      <c r="X1654" s="11">
        <v>3658</v>
      </c>
    </row>
    <row r="1655" spans="1:24" x14ac:dyDescent="0.35">
      <c r="A1655" s="8">
        <v>2020</v>
      </c>
      <c r="B1655" s="9">
        <v>54820</v>
      </c>
      <c r="C1655" s="10" t="s">
        <v>1567</v>
      </c>
      <c r="D1655" s="8" t="s">
        <v>739</v>
      </c>
      <c r="E1655" s="10" t="s">
        <v>710</v>
      </c>
      <c r="F1655" s="8" t="s">
        <v>711</v>
      </c>
      <c r="G1655" s="10" t="s">
        <v>59</v>
      </c>
      <c r="H1655" s="10" t="s">
        <v>719</v>
      </c>
      <c r="I1655" s="10" t="s">
        <v>60</v>
      </c>
      <c r="J1655" s="12">
        <v>998560</v>
      </c>
      <c r="K1655" s="11">
        <v>7944127</v>
      </c>
      <c r="L1655" s="11">
        <v>604160</v>
      </c>
      <c r="M1655" s="14">
        <v>17725.900000000001</v>
      </c>
      <c r="N1655" s="13">
        <v>137124</v>
      </c>
      <c r="O1655" s="13">
        <v>11295</v>
      </c>
      <c r="P1655" s="25">
        <v>0</v>
      </c>
      <c r="Q1655" s="26">
        <v>0</v>
      </c>
      <c r="R1655" s="26">
        <v>0</v>
      </c>
      <c r="S1655" s="27">
        <v>0</v>
      </c>
      <c r="T1655" s="28">
        <v>0</v>
      </c>
      <c r="U1655" s="28">
        <v>0</v>
      </c>
      <c r="V1655" s="12">
        <v>1016285.9</v>
      </c>
      <c r="W1655" s="11">
        <v>8081251</v>
      </c>
      <c r="X1655" s="11">
        <v>615455</v>
      </c>
    </row>
    <row r="1656" spans="1:24" x14ac:dyDescent="0.35">
      <c r="A1656" s="8">
        <v>2020</v>
      </c>
      <c r="B1656" s="9">
        <v>54862</v>
      </c>
      <c r="C1656" s="10" t="s">
        <v>1568</v>
      </c>
      <c r="D1656" s="8" t="s">
        <v>717</v>
      </c>
      <c r="E1656" s="10" t="s">
        <v>718</v>
      </c>
      <c r="F1656" s="8" t="s">
        <v>711</v>
      </c>
      <c r="G1656" s="10" t="s">
        <v>94</v>
      </c>
      <c r="H1656" s="10" t="s">
        <v>719</v>
      </c>
      <c r="I1656" s="10" t="s">
        <v>95</v>
      </c>
      <c r="J1656" s="12">
        <v>0</v>
      </c>
      <c r="K1656" s="11">
        <v>0</v>
      </c>
      <c r="L1656" s="11">
        <v>0</v>
      </c>
      <c r="M1656" s="14">
        <v>6439.9</v>
      </c>
      <c r="N1656" s="13">
        <v>87489</v>
      </c>
      <c r="O1656" s="13">
        <v>92</v>
      </c>
      <c r="P1656" s="25">
        <v>0</v>
      </c>
      <c r="Q1656" s="26">
        <v>0</v>
      </c>
      <c r="R1656" s="26">
        <v>0</v>
      </c>
      <c r="S1656" s="27">
        <v>0</v>
      </c>
      <c r="T1656" s="28">
        <v>0</v>
      </c>
      <c r="U1656" s="28">
        <v>0</v>
      </c>
      <c r="V1656" s="12">
        <v>6439.9</v>
      </c>
      <c r="W1656" s="11">
        <v>87489</v>
      </c>
      <c r="X1656" s="11">
        <v>92</v>
      </c>
    </row>
    <row r="1657" spans="1:24" x14ac:dyDescent="0.35">
      <c r="A1657" s="8">
        <v>2020</v>
      </c>
      <c r="B1657" s="9">
        <v>54862</v>
      </c>
      <c r="C1657" s="10" t="s">
        <v>1568</v>
      </c>
      <c r="D1657" s="8" t="s">
        <v>717</v>
      </c>
      <c r="E1657" s="10" t="s">
        <v>718</v>
      </c>
      <c r="F1657" s="8" t="s">
        <v>711</v>
      </c>
      <c r="G1657" s="10" t="s">
        <v>682</v>
      </c>
      <c r="H1657" s="10" t="s">
        <v>719</v>
      </c>
      <c r="I1657" s="10" t="s">
        <v>45</v>
      </c>
      <c r="J1657" s="12">
        <v>0</v>
      </c>
      <c r="K1657" s="11">
        <v>0</v>
      </c>
      <c r="L1657" s="11">
        <v>0</v>
      </c>
      <c r="M1657" s="14">
        <v>1683.5</v>
      </c>
      <c r="N1657" s="13">
        <v>25050</v>
      </c>
      <c r="O1657" s="13">
        <v>56</v>
      </c>
      <c r="P1657" s="25">
        <v>0</v>
      </c>
      <c r="Q1657" s="26">
        <v>0</v>
      </c>
      <c r="R1657" s="26">
        <v>0</v>
      </c>
      <c r="S1657" s="27">
        <v>0</v>
      </c>
      <c r="T1657" s="28">
        <v>0</v>
      </c>
      <c r="U1657" s="28">
        <v>0</v>
      </c>
      <c r="V1657" s="12">
        <v>1683.5</v>
      </c>
      <c r="W1657" s="11">
        <v>25050</v>
      </c>
      <c r="X1657" s="11">
        <v>56</v>
      </c>
    </row>
    <row r="1658" spans="1:24" x14ac:dyDescent="0.35">
      <c r="A1658" s="8">
        <v>2020</v>
      </c>
      <c r="B1658" s="9">
        <v>54862</v>
      </c>
      <c r="C1658" s="10" t="s">
        <v>1568</v>
      </c>
      <c r="D1658" s="8" t="s">
        <v>717</v>
      </c>
      <c r="E1658" s="10" t="s">
        <v>718</v>
      </c>
      <c r="F1658" s="8" t="s">
        <v>711</v>
      </c>
      <c r="G1658" s="10" t="s">
        <v>185</v>
      </c>
      <c r="H1658" s="10" t="s">
        <v>719</v>
      </c>
      <c r="I1658" s="10" t="s">
        <v>45</v>
      </c>
      <c r="J1658" s="12">
        <v>0</v>
      </c>
      <c r="K1658" s="11">
        <v>0</v>
      </c>
      <c r="L1658" s="11">
        <v>0</v>
      </c>
      <c r="M1658" s="14">
        <v>2375.9</v>
      </c>
      <c r="N1658" s="13">
        <v>40963</v>
      </c>
      <c r="O1658" s="13">
        <v>84</v>
      </c>
      <c r="P1658" s="25">
        <v>0</v>
      </c>
      <c r="Q1658" s="26">
        <v>0</v>
      </c>
      <c r="R1658" s="26">
        <v>0</v>
      </c>
      <c r="S1658" s="27">
        <v>0</v>
      </c>
      <c r="T1658" s="28">
        <v>0</v>
      </c>
      <c r="U1658" s="28">
        <v>0</v>
      </c>
      <c r="V1658" s="12">
        <v>2375.9</v>
      </c>
      <c r="W1658" s="11">
        <v>40963</v>
      </c>
      <c r="X1658" s="11">
        <v>84</v>
      </c>
    </row>
    <row r="1659" spans="1:24" x14ac:dyDescent="0.35">
      <c r="A1659" s="8">
        <v>2020</v>
      </c>
      <c r="B1659" s="9">
        <v>54862</v>
      </c>
      <c r="C1659" s="10" t="s">
        <v>1568</v>
      </c>
      <c r="D1659" s="8" t="s">
        <v>717</v>
      </c>
      <c r="E1659" s="10" t="s">
        <v>718</v>
      </c>
      <c r="F1659" s="8" t="s">
        <v>711</v>
      </c>
      <c r="G1659" s="10" t="s">
        <v>163</v>
      </c>
      <c r="H1659" s="10" t="s">
        <v>719</v>
      </c>
      <c r="I1659" s="10" t="s">
        <v>36</v>
      </c>
      <c r="J1659" s="12">
        <v>79.5</v>
      </c>
      <c r="K1659" s="11">
        <v>951</v>
      </c>
      <c r="L1659" s="11">
        <v>1510</v>
      </c>
      <c r="M1659" s="14">
        <v>25535.1</v>
      </c>
      <c r="N1659" s="13">
        <v>567095</v>
      </c>
      <c r="O1659" s="13">
        <v>635</v>
      </c>
      <c r="P1659" s="25">
        <v>0</v>
      </c>
      <c r="Q1659" s="26">
        <v>0</v>
      </c>
      <c r="R1659" s="26">
        <v>0</v>
      </c>
      <c r="S1659" s="27">
        <v>0</v>
      </c>
      <c r="T1659" s="28">
        <v>0</v>
      </c>
      <c r="U1659" s="28">
        <v>0</v>
      </c>
      <c r="V1659" s="12">
        <v>25614.6</v>
      </c>
      <c r="W1659" s="11">
        <v>568046</v>
      </c>
      <c r="X1659" s="11">
        <v>2145</v>
      </c>
    </row>
    <row r="1660" spans="1:24" x14ac:dyDescent="0.35">
      <c r="A1660" s="8">
        <v>2020</v>
      </c>
      <c r="B1660" s="9">
        <v>54862</v>
      </c>
      <c r="C1660" s="10" t="s">
        <v>1568</v>
      </c>
      <c r="D1660" s="8" t="s">
        <v>717</v>
      </c>
      <c r="E1660" s="10" t="s">
        <v>718</v>
      </c>
      <c r="F1660" s="8" t="s">
        <v>711</v>
      </c>
      <c r="G1660" s="10" t="s">
        <v>139</v>
      </c>
      <c r="H1660" s="10" t="s">
        <v>719</v>
      </c>
      <c r="I1660" s="10" t="s">
        <v>95</v>
      </c>
      <c r="J1660" s="12">
        <v>0</v>
      </c>
      <c r="K1660" s="11">
        <v>0</v>
      </c>
      <c r="L1660" s="11">
        <v>0</v>
      </c>
      <c r="M1660" s="14">
        <v>24451.200000000001</v>
      </c>
      <c r="N1660" s="13">
        <v>299433</v>
      </c>
      <c r="O1660" s="13">
        <v>440</v>
      </c>
      <c r="P1660" s="25">
        <v>0</v>
      </c>
      <c r="Q1660" s="26">
        <v>0</v>
      </c>
      <c r="R1660" s="26">
        <v>0</v>
      </c>
      <c r="S1660" s="27">
        <v>0</v>
      </c>
      <c r="T1660" s="28">
        <v>0</v>
      </c>
      <c r="U1660" s="28">
        <v>0</v>
      </c>
      <c r="V1660" s="12">
        <v>24451.200000000001</v>
      </c>
      <c r="W1660" s="11">
        <v>299433</v>
      </c>
      <c r="X1660" s="11">
        <v>440</v>
      </c>
    </row>
    <row r="1661" spans="1:24" x14ac:dyDescent="0.35">
      <c r="A1661" s="8">
        <v>2020</v>
      </c>
      <c r="B1661" s="9">
        <v>54862</v>
      </c>
      <c r="C1661" s="10" t="s">
        <v>1568</v>
      </c>
      <c r="D1661" s="8" t="s">
        <v>717</v>
      </c>
      <c r="E1661" s="10" t="s">
        <v>718</v>
      </c>
      <c r="F1661" s="8" t="s">
        <v>711</v>
      </c>
      <c r="G1661" s="10" t="s">
        <v>63</v>
      </c>
      <c r="H1661" s="10" t="s">
        <v>719</v>
      </c>
      <c r="I1661" s="10" t="s">
        <v>45</v>
      </c>
      <c r="J1661" s="12">
        <v>0</v>
      </c>
      <c r="K1661" s="11">
        <v>0</v>
      </c>
      <c r="L1661" s="11">
        <v>0</v>
      </c>
      <c r="M1661" s="14">
        <v>22611.3</v>
      </c>
      <c r="N1661" s="13">
        <v>395924</v>
      </c>
      <c r="O1661" s="13">
        <v>1464</v>
      </c>
      <c r="P1661" s="25">
        <v>0</v>
      </c>
      <c r="Q1661" s="26">
        <v>0</v>
      </c>
      <c r="R1661" s="26">
        <v>0</v>
      </c>
      <c r="S1661" s="27">
        <v>0</v>
      </c>
      <c r="T1661" s="28">
        <v>0</v>
      </c>
      <c r="U1661" s="28">
        <v>0</v>
      </c>
      <c r="V1661" s="12">
        <v>22611.3</v>
      </c>
      <c r="W1661" s="11">
        <v>395924</v>
      </c>
      <c r="X1661" s="11">
        <v>1464</v>
      </c>
    </row>
    <row r="1662" spans="1:24" x14ac:dyDescent="0.35">
      <c r="A1662" s="8">
        <v>2020</v>
      </c>
      <c r="B1662" s="9">
        <v>54862</v>
      </c>
      <c r="C1662" s="10" t="s">
        <v>1568</v>
      </c>
      <c r="D1662" s="8" t="s">
        <v>717</v>
      </c>
      <c r="E1662" s="10" t="s">
        <v>718</v>
      </c>
      <c r="F1662" s="8" t="s">
        <v>711</v>
      </c>
      <c r="G1662" s="10" t="s">
        <v>671</v>
      </c>
      <c r="H1662" s="10" t="s">
        <v>719</v>
      </c>
      <c r="I1662" s="10" t="s">
        <v>95</v>
      </c>
      <c r="J1662" s="12">
        <v>0</v>
      </c>
      <c r="K1662" s="11">
        <v>0</v>
      </c>
      <c r="L1662" s="11">
        <v>0</v>
      </c>
      <c r="M1662" s="14">
        <v>2451.6999999999998</v>
      </c>
      <c r="N1662" s="13">
        <v>45136</v>
      </c>
      <c r="O1662" s="13">
        <v>60</v>
      </c>
      <c r="P1662" s="25">
        <v>0</v>
      </c>
      <c r="Q1662" s="26">
        <v>0</v>
      </c>
      <c r="R1662" s="26">
        <v>0</v>
      </c>
      <c r="S1662" s="27">
        <v>0</v>
      </c>
      <c r="T1662" s="28">
        <v>0</v>
      </c>
      <c r="U1662" s="28">
        <v>0</v>
      </c>
      <c r="V1662" s="12">
        <v>2451.6999999999998</v>
      </c>
      <c r="W1662" s="11">
        <v>45136</v>
      </c>
      <c r="X1662" s="11">
        <v>60</v>
      </c>
    </row>
    <row r="1663" spans="1:24" x14ac:dyDescent="0.35">
      <c r="A1663" s="8">
        <v>2020</v>
      </c>
      <c r="B1663" s="9">
        <v>54862</v>
      </c>
      <c r="C1663" s="10" t="s">
        <v>1568</v>
      </c>
      <c r="D1663" s="8" t="s">
        <v>717</v>
      </c>
      <c r="E1663" s="10" t="s">
        <v>718</v>
      </c>
      <c r="F1663" s="8" t="s">
        <v>711</v>
      </c>
      <c r="G1663" s="10" t="s">
        <v>397</v>
      </c>
      <c r="H1663" s="10" t="s">
        <v>719</v>
      </c>
      <c r="I1663" s="10" t="s">
        <v>95</v>
      </c>
      <c r="J1663" s="12">
        <v>0</v>
      </c>
      <c r="K1663" s="11">
        <v>0</v>
      </c>
      <c r="L1663" s="11">
        <v>0</v>
      </c>
      <c r="M1663" s="14">
        <v>4765.8999999999996</v>
      </c>
      <c r="N1663" s="13">
        <v>88395</v>
      </c>
      <c r="O1663" s="13">
        <v>42</v>
      </c>
      <c r="P1663" s="25">
        <v>0</v>
      </c>
      <c r="Q1663" s="26">
        <v>0</v>
      </c>
      <c r="R1663" s="26">
        <v>0</v>
      </c>
      <c r="S1663" s="27">
        <v>0</v>
      </c>
      <c r="T1663" s="28">
        <v>0</v>
      </c>
      <c r="U1663" s="28">
        <v>0</v>
      </c>
      <c r="V1663" s="12">
        <v>4765.8999999999996</v>
      </c>
      <c r="W1663" s="11">
        <v>88395</v>
      </c>
      <c r="X1663" s="11">
        <v>42</v>
      </c>
    </row>
    <row r="1664" spans="1:24" x14ac:dyDescent="0.35">
      <c r="A1664" s="8">
        <v>2020</v>
      </c>
      <c r="B1664" s="9">
        <v>54862</v>
      </c>
      <c r="C1664" s="10" t="s">
        <v>1568</v>
      </c>
      <c r="D1664" s="8" t="s">
        <v>717</v>
      </c>
      <c r="E1664" s="10" t="s">
        <v>718</v>
      </c>
      <c r="F1664" s="8" t="s">
        <v>711</v>
      </c>
      <c r="G1664" s="10" t="s">
        <v>56</v>
      </c>
      <c r="H1664" s="10" t="s">
        <v>719</v>
      </c>
      <c r="I1664" s="10" t="s">
        <v>45</v>
      </c>
      <c r="J1664" s="12">
        <v>0</v>
      </c>
      <c r="K1664" s="11">
        <v>0</v>
      </c>
      <c r="L1664" s="11">
        <v>0</v>
      </c>
      <c r="M1664" s="14">
        <v>44983.6</v>
      </c>
      <c r="N1664" s="13">
        <v>646002</v>
      </c>
      <c r="O1664" s="13">
        <v>1721</v>
      </c>
      <c r="P1664" s="25">
        <v>0</v>
      </c>
      <c r="Q1664" s="26">
        <v>0</v>
      </c>
      <c r="R1664" s="26">
        <v>0</v>
      </c>
      <c r="S1664" s="27">
        <v>0</v>
      </c>
      <c r="T1664" s="28">
        <v>0</v>
      </c>
      <c r="U1664" s="28">
        <v>0</v>
      </c>
      <c r="V1664" s="12">
        <v>44983.6</v>
      </c>
      <c r="W1664" s="11">
        <v>646002</v>
      </c>
      <c r="X1664" s="11">
        <v>1721</v>
      </c>
    </row>
    <row r="1665" spans="1:24" x14ac:dyDescent="0.35">
      <c r="A1665" s="8">
        <v>2020</v>
      </c>
      <c r="B1665" s="9">
        <v>54862</v>
      </c>
      <c r="C1665" s="10" t="s">
        <v>1568</v>
      </c>
      <c r="D1665" s="8" t="s">
        <v>717</v>
      </c>
      <c r="E1665" s="10" t="s">
        <v>718</v>
      </c>
      <c r="F1665" s="8" t="s">
        <v>711</v>
      </c>
      <c r="G1665" s="10" t="s">
        <v>122</v>
      </c>
      <c r="H1665" s="10" t="s">
        <v>719</v>
      </c>
      <c r="I1665" s="10" t="s">
        <v>123</v>
      </c>
      <c r="J1665" s="12">
        <v>0</v>
      </c>
      <c r="K1665" s="11">
        <v>0</v>
      </c>
      <c r="L1665" s="11">
        <v>0</v>
      </c>
      <c r="M1665" s="14">
        <v>37980.9</v>
      </c>
      <c r="N1665" s="13">
        <v>724838</v>
      </c>
      <c r="O1665" s="13">
        <v>889</v>
      </c>
      <c r="P1665" s="25">
        <v>0</v>
      </c>
      <c r="Q1665" s="26">
        <v>0</v>
      </c>
      <c r="R1665" s="26">
        <v>0</v>
      </c>
      <c r="S1665" s="27">
        <v>0</v>
      </c>
      <c r="T1665" s="28">
        <v>0</v>
      </c>
      <c r="U1665" s="28">
        <v>0</v>
      </c>
      <c r="V1665" s="12">
        <v>37980.9</v>
      </c>
      <c r="W1665" s="11">
        <v>724838</v>
      </c>
      <c r="X1665" s="11">
        <v>889</v>
      </c>
    </row>
    <row r="1666" spans="1:24" x14ac:dyDescent="0.35">
      <c r="A1666" s="8">
        <v>2020</v>
      </c>
      <c r="B1666" s="9">
        <v>54862</v>
      </c>
      <c r="C1666" s="10" t="s">
        <v>1568</v>
      </c>
      <c r="D1666" s="8" t="s">
        <v>717</v>
      </c>
      <c r="E1666" s="10" t="s">
        <v>718</v>
      </c>
      <c r="F1666" s="8" t="s">
        <v>711</v>
      </c>
      <c r="G1666" s="10" t="s">
        <v>143</v>
      </c>
      <c r="H1666" s="10" t="s">
        <v>719</v>
      </c>
      <c r="I1666" s="10" t="s">
        <v>45</v>
      </c>
      <c r="J1666" s="12">
        <v>0</v>
      </c>
      <c r="K1666" s="11">
        <v>0</v>
      </c>
      <c r="L1666" s="11">
        <v>0</v>
      </c>
      <c r="M1666" s="14">
        <v>98433.3</v>
      </c>
      <c r="N1666" s="13">
        <v>2161385</v>
      </c>
      <c r="O1666" s="13">
        <v>4158</v>
      </c>
      <c r="P1666" s="25">
        <v>0</v>
      </c>
      <c r="Q1666" s="26">
        <v>0</v>
      </c>
      <c r="R1666" s="26">
        <v>0</v>
      </c>
      <c r="S1666" s="27">
        <v>0</v>
      </c>
      <c r="T1666" s="28">
        <v>0</v>
      </c>
      <c r="U1666" s="28">
        <v>0</v>
      </c>
      <c r="V1666" s="12">
        <v>98433.3</v>
      </c>
      <c r="W1666" s="11">
        <v>2161385</v>
      </c>
      <c r="X1666" s="11">
        <v>4158</v>
      </c>
    </row>
    <row r="1667" spans="1:24" x14ac:dyDescent="0.35">
      <c r="A1667" s="8">
        <v>2020</v>
      </c>
      <c r="B1667" s="9">
        <v>54862</v>
      </c>
      <c r="C1667" s="10" t="s">
        <v>1568</v>
      </c>
      <c r="D1667" s="8" t="s">
        <v>717</v>
      </c>
      <c r="E1667" s="10" t="s">
        <v>718</v>
      </c>
      <c r="F1667" s="8" t="s">
        <v>711</v>
      </c>
      <c r="G1667" s="10" t="s">
        <v>197</v>
      </c>
      <c r="H1667" s="10" t="s">
        <v>719</v>
      </c>
      <c r="I1667" s="10" t="s">
        <v>45</v>
      </c>
      <c r="J1667" s="12">
        <v>0</v>
      </c>
      <c r="K1667" s="11">
        <v>0</v>
      </c>
      <c r="L1667" s="11">
        <v>0</v>
      </c>
      <c r="M1667" s="14">
        <v>79997.399999999994</v>
      </c>
      <c r="N1667" s="13">
        <v>1603226</v>
      </c>
      <c r="O1667" s="13">
        <v>3520</v>
      </c>
      <c r="P1667" s="25">
        <v>0</v>
      </c>
      <c r="Q1667" s="26">
        <v>0</v>
      </c>
      <c r="R1667" s="26">
        <v>0</v>
      </c>
      <c r="S1667" s="27">
        <v>0</v>
      </c>
      <c r="T1667" s="28">
        <v>0</v>
      </c>
      <c r="U1667" s="28">
        <v>0</v>
      </c>
      <c r="V1667" s="12">
        <v>79997.399999999994</v>
      </c>
      <c r="W1667" s="11">
        <v>1603226</v>
      </c>
      <c r="X1667" s="11">
        <v>3520</v>
      </c>
    </row>
    <row r="1668" spans="1:24" x14ac:dyDescent="0.35">
      <c r="A1668" s="8">
        <v>2020</v>
      </c>
      <c r="B1668" s="9">
        <v>54862</v>
      </c>
      <c r="C1668" s="10" t="s">
        <v>1568</v>
      </c>
      <c r="D1668" s="8" t="s">
        <v>717</v>
      </c>
      <c r="E1668" s="10" t="s">
        <v>718</v>
      </c>
      <c r="F1668" s="8" t="s">
        <v>711</v>
      </c>
      <c r="G1668" s="10" t="s">
        <v>390</v>
      </c>
      <c r="H1668" s="10" t="s">
        <v>719</v>
      </c>
      <c r="I1668" s="10" t="s">
        <v>95</v>
      </c>
      <c r="J1668" s="12">
        <v>0</v>
      </c>
      <c r="K1668" s="11">
        <v>0</v>
      </c>
      <c r="L1668" s="11">
        <v>0</v>
      </c>
      <c r="M1668" s="14">
        <v>4850.5</v>
      </c>
      <c r="N1668" s="13">
        <v>79945</v>
      </c>
      <c r="O1668" s="13">
        <v>67</v>
      </c>
      <c r="P1668" s="25">
        <v>0</v>
      </c>
      <c r="Q1668" s="26">
        <v>0</v>
      </c>
      <c r="R1668" s="26">
        <v>0</v>
      </c>
      <c r="S1668" s="27">
        <v>0</v>
      </c>
      <c r="T1668" s="28">
        <v>0</v>
      </c>
      <c r="U1668" s="28">
        <v>0</v>
      </c>
      <c r="V1668" s="12">
        <v>4850.5</v>
      </c>
      <c r="W1668" s="11">
        <v>79945</v>
      </c>
      <c r="X1668" s="11">
        <v>67</v>
      </c>
    </row>
    <row r="1669" spans="1:24" x14ac:dyDescent="0.35">
      <c r="A1669" s="8">
        <v>2020</v>
      </c>
      <c r="B1669" s="9">
        <v>54862</v>
      </c>
      <c r="C1669" s="10" t="s">
        <v>1568</v>
      </c>
      <c r="D1669" s="8" t="s">
        <v>739</v>
      </c>
      <c r="E1669" s="10" t="s">
        <v>710</v>
      </c>
      <c r="F1669" s="8" t="s">
        <v>711</v>
      </c>
      <c r="G1669" s="10" t="s">
        <v>59</v>
      </c>
      <c r="H1669" s="10" t="s">
        <v>719</v>
      </c>
      <c r="I1669" s="10" t="s">
        <v>60</v>
      </c>
      <c r="J1669" s="12">
        <v>266688.59999999998</v>
      </c>
      <c r="K1669" s="11">
        <v>2436288</v>
      </c>
      <c r="L1669" s="11">
        <v>148142</v>
      </c>
      <c r="M1669" s="14">
        <v>127836.5</v>
      </c>
      <c r="N1669" s="13">
        <v>1692441</v>
      </c>
      <c r="O1669" s="13">
        <v>4013</v>
      </c>
      <c r="P1669" s="25">
        <v>38301.800000000003</v>
      </c>
      <c r="Q1669" s="26">
        <v>723204</v>
      </c>
      <c r="R1669" s="26">
        <v>74</v>
      </c>
      <c r="S1669" s="27" t="s">
        <v>25</v>
      </c>
      <c r="T1669" s="28" t="s">
        <v>25</v>
      </c>
      <c r="U1669" s="28" t="s">
        <v>25</v>
      </c>
      <c r="V1669" s="12">
        <v>432826.9</v>
      </c>
      <c r="W1669" s="11">
        <v>4851933</v>
      </c>
      <c r="X1669" s="11">
        <v>152229</v>
      </c>
    </row>
    <row r="1670" spans="1:24" x14ac:dyDescent="0.35">
      <c r="A1670" s="8">
        <v>2020</v>
      </c>
      <c r="B1670" s="9">
        <v>54872</v>
      </c>
      <c r="C1670" s="10" t="s">
        <v>1569</v>
      </c>
      <c r="D1670" s="8" t="s">
        <v>717</v>
      </c>
      <c r="E1670" s="10" t="s">
        <v>718</v>
      </c>
      <c r="F1670" s="8" t="s">
        <v>711</v>
      </c>
      <c r="G1670" s="10" t="s">
        <v>122</v>
      </c>
      <c r="H1670" s="10" t="s">
        <v>719</v>
      </c>
      <c r="I1670" s="10" t="s">
        <v>123</v>
      </c>
      <c r="J1670" s="12">
        <v>1545</v>
      </c>
      <c r="K1670" s="11">
        <v>19159</v>
      </c>
      <c r="L1670" s="11">
        <v>4308</v>
      </c>
      <c r="M1670" s="14">
        <v>1821</v>
      </c>
      <c r="N1670" s="13">
        <v>19617</v>
      </c>
      <c r="O1670" s="13">
        <v>1347</v>
      </c>
      <c r="P1670" s="25">
        <v>0</v>
      </c>
      <c r="Q1670" s="26">
        <v>0</v>
      </c>
      <c r="R1670" s="26">
        <v>0</v>
      </c>
      <c r="S1670" s="27">
        <v>0</v>
      </c>
      <c r="T1670" s="28">
        <v>0</v>
      </c>
      <c r="U1670" s="28">
        <v>0</v>
      </c>
      <c r="V1670" s="12">
        <v>3366</v>
      </c>
      <c r="W1670" s="11">
        <v>38776</v>
      </c>
      <c r="X1670" s="11">
        <v>5655</v>
      </c>
    </row>
    <row r="1671" spans="1:24" x14ac:dyDescent="0.35">
      <c r="A1671" s="8">
        <v>2020</v>
      </c>
      <c r="B1671" s="9">
        <v>54872</v>
      </c>
      <c r="C1671" s="10" t="s">
        <v>1569</v>
      </c>
      <c r="D1671" s="8" t="s">
        <v>739</v>
      </c>
      <c r="E1671" s="10" t="s">
        <v>710</v>
      </c>
      <c r="F1671" s="8" t="s">
        <v>711</v>
      </c>
      <c r="G1671" s="10" t="s">
        <v>59</v>
      </c>
      <c r="H1671" s="10" t="s">
        <v>719</v>
      </c>
      <c r="I1671" s="10" t="s">
        <v>60</v>
      </c>
      <c r="J1671" s="12">
        <v>13341</v>
      </c>
      <c r="K1671" s="11">
        <v>100197</v>
      </c>
      <c r="L1671" s="11">
        <v>6573</v>
      </c>
      <c r="M1671" s="14">
        <v>2398</v>
      </c>
      <c r="N1671" s="13">
        <v>23927</v>
      </c>
      <c r="O1671" s="13">
        <v>739</v>
      </c>
      <c r="P1671" s="25">
        <v>0</v>
      </c>
      <c r="Q1671" s="26">
        <v>0</v>
      </c>
      <c r="R1671" s="26">
        <v>0</v>
      </c>
      <c r="S1671" s="27">
        <v>0</v>
      </c>
      <c r="T1671" s="28">
        <v>0</v>
      </c>
      <c r="U1671" s="28">
        <v>0</v>
      </c>
      <c r="V1671" s="12">
        <v>15739</v>
      </c>
      <c r="W1671" s="11">
        <v>124124</v>
      </c>
      <c r="X1671" s="11">
        <v>7312</v>
      </c>
    </row>
    <row r="1672" spans="1:24" x14ac:dyDescent="0.35">
      <c r="A1672" s="8">
        <v>2020</v>
      </c>
      <c r="B1672" s="9">
        <v>54873</v>
      </c>
      <c r="C1672" s="10" t="s">
        <v>1570</v>
      </c>
      <c r="D1672" s="8" t="s">
        <v>717</v>
      </c>
      <c r="E1672" s="10" t="s">
        <v>718</v>
      </c>
      <c r="F1672" s="8" t="s">
        <v>711</v>
      </c>
      <c r="G1672" s="10" t="s">
        <v>671</v>
      </c>
      <c r="H1672" s="10" t="s">
        <v>719</v>
      </c>
      <c r="I1672" s="10" t="s">
        <v>95</v>
      </c>
      <c r="J1672" s="12">
        <v>0</v>
      </c>
      <c r="K1672" s="11">
        <v>0</v>
      </c>
      <c r="L1672" s="11">
        <v>0</v>
      </c>
      <c r="M1672" s="14">
        <v>0</v>
      </c>
      <c r="N1672" s="13">
        <v>0</v>
      </c>
      <c r="O1672" s="13">
        <v>0</v>
      </c>
      <c r="P1672" s="25">
        <v>219</v>
      </c>
      <c r="Q1672" s="26">
        <v>8583</v>
      </c>
      <c r="R1672" s="26">
        <v>3</v>
      </c>
      <c r="S1672" s="27">
        <v>0</v>
      </c>
      <c r="T1672" s="28">
        <v>0</v>
      </c>
      <c r="U1672" s="28">
        <v>0</v>
      </c>
      <c r="V1672" s="12">
        <v>219</v>
      </c>
      <c r="W1672" s="11">
        <v>8583</v>
      </c>
      <c r="X1672" s="11">
        <v>3</v>
      </c>
    </row>
    <row r="1673" spans="1:24" x14ac:dyDescent="0.35">
      <c r="A1673" s="8">
        <v>2020</v>
      </c>
      <c r="B1673" s="9">
        <v>54873</v>
      </c>
      <c r="C1673" s="10" t="s">
        <v>1570</v>
      </c>
      <c r="D1673" s="8" t="s">
        <v>717</v>
      </c>
      <c r="E1673" s="10" t="s">
        <v>718</v>
      </c>
      <c r="F1673" s="8" t="s">
        <v>711</v>
      </c>
      <c r="G1673" s="10" t="s">
        <v>397</v>
      </c>
      <c r="H1673" s="10" t="s">
        <v>719</v>
      </c>
      <c r="I1673" s="10" t="s">
        <v>95</v>
      </c>
      <c r="J1673" s="12">
        <v>0</v>
      </c>
      <c r="K1673" s="11">
        <v>0</v>
      </c>
      <c r="L1673" s="11">
        <v>0</v>
      </c>
      <c r="M1673" s="14">
        <v>0</v>
      </c>
      <c r="N1673" s="13">
        <v>0</v>
      </c>
      <c r="O1673" s="13">
        <v>0</v>
      </c>
      <c r="P1673" s="25">
        <v>1413</v>
      </c>
      <c r="Q1673" s="26">
        <v>54725</v>
      </c>
      <c r="R1673" s="26">
        <v>9</v>
      </c>
      <c r="S1673" s="27">
        <v>0</v>
      </c>
      <c r="T1673" s="28">
        <v>0</v>
      </c>
      <c r="U1673" s="28">
        <v>0</v>
      </c>
      <c r="V1673" s="12">
        <v>1413</v>
      </c>
      <c r="W1673" s="11">
        <v>54725</v>
      </c>
      <c r="X1673" s="11">
        <v>9</v>
      </c>
    </row>
    <row r="1674" spans="1:24" x14ac:dyDescent="0.35">
      <c r="A1674" s="8">
        <v>2020</v>
      </c>
      <c r="B1674" s="9">
        <v>54873</v>
      </c>
      <c r="C1674" s="10" t="s">
        <v>1570</v>
      </c>
      <c r="D1674" s="8" t="s">
        <v>717</v>
      </c>
      <c r="E1674" s="10" t="s">
        <v>718</v>
      </c>
      <c r="F1674" s="8" t="s">
        <v>711</v>
      </c>
      <c r="G1674" s="10" t="s">
        <v>390</v>
      </c>
      <c r="H1674" s="10" t="s">
        <v>719</v>
      </c>
      <c r="I1674" s="10" t="s">
        <v>95</v>
      </c>
      <c r="J1674" s="12">
        <v>0</v>
      </c>
      <c r="K1674" s="11">
        <v>0</v>
      </c>
      <c r="L1674" s="11">
        <v>0</v>
      </c>
      <c r="M1674" s="14">
        <v>0</v>
      </c>
      <c r="N1674" s="13">
        <v>0</v>
      </c>
      <c r="O1674" s="13">
        <v>0</v>
      </c>
      <c r="P1674" s="25">
        <v>191</v>
      </c>
      <c r="Q1674" s="26">
        <v>7422</v>
      </c>
      <c r="R1674" s="26">
        <v>1</v>
      </c>
      <c r="S1674" s="27">
        <v>0</v>
      </c>
      <c r="T1674" s="28">
        <v>0</v>
      </c>
      <c r="U1674" s="28">
        <v>0</v>
      </c>
      <c r="V1674" s="12">
        <v>191</v>
      </c>
      <c r="W1674" s="11">
        <v>7422</v>
      </c>
      <c r="X1674" s="11">
        <v>1</v>
      </c>
    </row>
    <row r="1675" spans="1:24" x14ac:dyDescent="0.35">
      <c r="A1675" s="8">
        <v>2020</v>
      </c>
      <c r="B1675" s="9">
        <v>54875</v>
      </c>
      <c r="C1675" s="10" t="s">
        <v>1571</v>
      </c>
      <c r="D1675" s="8" t="s">
        <v>717</v>
      </c>
      <c r="E1675" s="10" t="s">
        <v>718</v>
      </c>
      <c r="F1675" s="8" t="s">
        <v>711</v>
      </c>
      <c r="G1675" s="10" t="s">
        <v>122</v>
      </c>
      <c r="H1675" s="10" t="s">
        <v>719</v>
      </c>
      <c r="I1675" s="10" t="s">
        <v>123</v>
      </c>
      <c r="J1675" s="12" t="s">
        <v>25</v>
      </c>
      <c r="K1675" s="11" t="s">
        <v>25</v>
      </c>
      <c r="L1675" s="11" t="s">
        <v>25</v>
      </c>
      <c r="M1675" s="14">
        <v>23</v>
      </c>
      <c r="N1675" s="13">
        <v>769</v>
      </c>
      <c r="O1675" s="13">
        <v>43</v>
      </c>
      <c r="P1675" s="25">
        <v>910</v>
      </c>
      <c r="Q1675" s="26">
        <v>29043</v>
      </c>
      <c r="R1675" s="26">
        <v>3</v>
      </c>
      <c r="S1675" s="27" t="s">
        <v>25</v>
      </c>
      <c r="T1675" s="28" t="s">
        <v>25</v>
      </c>
      <c r="U1675" s="28" t="s">
        <v>25</v>
      </c>
      <c r="V1675" s="12">
        <v>933</v>
      </c>
      <c r="W1675" s="11">
        <v>29812</v>
      </c>
      <c r="X1675" s="11">
        <v>46</v>
      </c>
    </row>
    <row r="1676" spans="1:24" x14ac:dyDescent="0.35">
      <c r="A1676" s="8">
        <v>2020</v>
      </c>
      <c r="B1676" s="9">
        <v>54893</v>
      </c>
      <c r="C1676" s="10" t="s">
        <v>1572</v>
      </c>
      <c r="D1676" s="8" t="s">
        <v>717</v>
      </c>
      <c r="E1676" s="10" t="s">
        <v>718</v>
      </c>
      <c r="F1676" s="8" t="s">
        <v>711</v>
      </c>
      <c r="G1676" s="10" t="s">
        <v>122</v>
      </c>
      <c r="H1676" s="10" t="s">
        <v>719</v>
      </c>
      <c r="I1676" s="10" t="s">
        <v>123</v>
      </c>
      <c r="J1676" s="12">
        <v>4822.3</v>
      </c>
      <c r="K1676" s="11">
        <v>112546</v>
      </c>
      <c r="L1676" s="11">
        <v>10654</v>
      </c>
      <c r="M1676" s="14">
        <v>17374</v>
      </c>
      <c r="N1676" s="13">
        <v>438461</v>
      </c>
      <c r="O1676" s="13">
        <v>6284</v>
      </c>
      <c r="P1676" s="25">
        <v>0</v>
      </c>
      <c r="Q1676" s="26">
        <v>0</v>
      </c>
      <c r="R1676" s="26">
        <v>0</v>
      </c>
      <c r="S1676" s="27">
        <v>0</v>
      </c>
      <c r="T1676" s="28">
        <v>0</v>
      </c>
      <c r="U1676" s="28">
        <v>0</v>
      </c>
      <c r="V1676" s="12">
        <v>22196.3</v>
      </c>
      <c r="W1676" s="11">
        <v>551007</v>
      </c>
      <c r="X1676" s="11">
        <v>16938</v>
      </c>
    </row>
    <row r="1677" spans="1:24" x14ac:dyDescent="0.35">
      <c r="A1677" s="8">
        <v>2020</v>
      </c>
      <c r="B1677" s="9">
        <v>54913</v>
      </c>
      <c r="C1677" s="10" t="s">
        <v>658</v>
      </c>
      <c r="D1677" s="8" t="s">
        <v>709</v>
      </c>
      <c r="E1677" s="10" t="s">
        <v>710</v>
      </c>
      <c r="F1677" s="8" t="s">
        <v>711</v>
      </c>
      <c r="G1677" s="10" t="s">
        <v>139</v>
      </c>
      <c r="H1677" s="10" t="s">
        <v>722</v>
      </c>
      <c r="I1677" s="10" t="s">
        <v>95</v>
      </c>
      <c r="J1677" s="12">
        <v>856721</v>
      </c>
      <c r="K1677" s="11">
        <v>3826408</v>
      </c>
      <c r="L1677" s="11">
        <v>599660</v>
      </c>
      <c r="M1677" s="14">
        <v>336060</v>
      </c>
      <c r="N1677" s="13">
        <v>1832727</v>
      </c>
      <c r="O1677" s="13">
        <v>69149</v>
      </c>
      <c r="P1677" s="25">
        <v>20560</v>
      </c>
      <c r="Q1677" s="26">
        <v>91086</v>
      </c>
      <c r="R1677" s="26">
        <v>771</v>
      </c>
      <c r="S1677" s="27">
        <v>0</v>
      </c>
      <c r="T1677" s="28">
        <v>0</v>
      </c>
      <c r="U1677" s="28">
        <v>0</v>
      </c>
      <c r="V1677" s="12">
        <v>1213341</v>
      </c>
      <c r="W1677" s="11">
        <v>5750221</v>
      </c>
      <c r="X1677" s="11">
        <v>669580</v>
      </c>
    </row>
    <row r="1678" spans="1:24" x14ac:dyDescent="0.35">
      <c r="A1678" s="8">
        <v>2020</v>
      </c>
      <c r="B1678" s="9">
        <v>54913</v>
      </c>
      <c r="C1678" s="10" t="s">
        <v>658</v>
      </c>
      <c r="D1678" s="8" t="s">
        <v>751</v>
      </c>
      <c r="E1678" s="10" t="s">
        <v>752</v>
      </c>
      <c r="F1678" s="8" t="s">
        <v>711</v>
      </c>
      <c r="G1678" s="10" t="s">
        <v>139</v>
      </c>
      <c r="H1678" s="10" t="s">
        <v>722</v>
      </c>
      <c r="I1678" s="10" t="s">
        <v>95</v>
      </c>
      <c r="J1678" s="12">
        <v>491533</v>
      </c>
      <c r="K1678" s="11">
        <v>4409444</v>
      </c>
      <c r="L1678" s="11">
        <v>646426</v>
      </c>
      <c r="M1678" s="14">
        <v>735627</v>
      </c>
      <c r="N1678" s="13">
        <v>10710381</v>
      </c>
      <c r="O1678" s="13">
        <v>127566</v>
      </c>
      <c r="P1678" s="25">
        <v>85172</v>
      </c>
      <c r="Q1678" s="26">
        <v>1474132</v>
      </c>
      <c r="R1678" s="26">
        <v>1492</v>
      </c>
      <c r="S1678" s="27">
        <v>3080</v>
      </c>
      <c r="T1678" s="28">
        <v>322533</v>
      </c>
      <c r="U1678" s="28">
        <v>1</v>
      </c>
      <c r="V1678" s="12">
        <v>1315412</v>
      </c>
      <c r="W1678" s="11">
        <v>16916490</v>
      </c>
      <c r="X1678" s="11">
        <v>775485</v>
      </c>
    </row>
    <row r="1679" spans="1:24" x14ac:dyDescent="0.35">
      <c r="A1679" s="8">
        <v>2020</v>
      </c>
      <c r="B1679" s="9">
        <v>55722</v>
      </c>
      <c r="C1679" s="10" t="s">
        <v>1573</v>
      </c>
      <c r="D1679" s="8" t="s">
        <v>717</v>
      </c>
      <c r="E1679" s="10" t="s">
        <v>718</v>
      </c>
      <c r="F1679" s="8" t="s">
        <v>711</v>
      </c>
      <c r="G1679" s="10" t="s">
        <v>682</v>
      </c>
      <c r="H1679" s="10" t="s">
        <v>719</v>
      </c>
      <c r="I1679" s="10" t="s">
        <v>45</v>
      </c>
      <c r="J1679" s="12">
        <v>0</v>
      </c>
      <c r="K1679" s="11">
        <v>0</v>
      </c>
      <c r="L1679" s="11">
        <v>0</v>
      </c>
      <c r="M1679" s="14">
        <v>685.9</v>
      </c>
      <c r="N1679" s="13">
        <v>9418</v>
      </c>
      <c r="O1679" s="13">
        <v>258</v>
      </c>
      <c r="P1679" s="25">
        <v>0</v>
      </c>
      <c r="Q1679" s="26">
        <v>0</v>
      </c>
      <c r="R1679" s="26">
        <v>0</v>
      </c>
      <c r="S1679" s="27">
        <v>0</v>
      </c>
      <c r="T1679" s="28">
        <v>0</v>
      </c>
      <c r="U1679" s="28">
        <v>0</v>
      </c>
      <c r="V1679" s="12">
        <v>685.9</v>
      </c>
      <c r="W1679" s="11">
        <v>9418</v>
      </c>
      <c r="X1679" s="11">
        <v>258</v>
      </c>
    </row>
    <row r="1680" spans="1:24" x14ac:dyDescent="0.35">
      <c r="A1680" s="8">
        <v>2020</v>
      </c>
      <c r="B1680" s="9">
        <v>55722</v>
      </c>
      <c r="C1680" s="10" t="s">
        <v>1573</v>
      </c>
      <c r="D1680" s="8" t="s">
        <v>717</v>
      </c>
      <c r="E1680" s="10" t="s">
        <v>718</v>
      </c>
      <c r="F1680" s="8" t="s">
        <v>711</v>
      </c>
      <c r="G1680" s="10" t="s">
        <v>185</v>
      </c>
      <c r="H1680" s="10" t="s">
        <v>719</v>
      </c>
      <c r="I1680" s="10" t="s">
        <v>45</v>
      </c>
      <c r="J1680" s="12">
        <v>0</v>
      </c>
      <c r="K1680" s="11">
        <v>0</v>
      </c>
      <c r="L1680" s="11">
        <v>0</v>
      </c>
      <c r="M1680" s="14">
        <v>3550.9</v>
      </c>
      <c r="N1680" s="13">
        <v>60268</v>
      </c>
      <c r="O1680" s="13">
        <v>592</v>
      </c>
      <c r="P1680" s="25">
        <v>0</v>
      </c>
      <c r="Q1680" s="26">
        <v>0</v>
      </c>
      <c r="R1680" s="26">
        <v>0</v>
      </c>
      <c r="S1680" s="27">
        <v>0</v>
      </c>
      <c r="T1680" s="28">
        <v>0</v>
      </c>
      <c r="U1680" s="28">
        <v>0</v>
      </c>
      <c r="V1680" s="12">
        <v>3550.9</v>
      </c>
      <c r="W1680" s="11">
        <v>60268</v>
      </c>
      <c r="X1680" s="11">
        <v>592</v>
      </c>
    </row>
    <row r="1681" spans="1:24" x14ac:dyDescent="0.35">
      <c r="A1681" s="8">
        <v>2020</v>
      </c>
      <c r="B1681" s="9">
        <v>55722</v>
      </c>
      <c r="C1681" s="10" t="s">
        <v>1573</v>
      </c>
      <c r="D1681" s="8" t="s">
        <v>717</v>
      </c>
      <c r="E1681" s="10" t="s">
        <v>718</v>
      </c>
      <c r="F1681" s="8" t="s">
        <v>711</v>
      </c>
      <c r="G1681" s="10" t="s">
        <v>163</v>
      </c>
      <c r="H1681" s="10" t="s">
        <v>719</v>
      </c>
      <c r="I1681" s="10" t="s">
        <v>45</v>
      </c>
      <c r="J1681" s="12">
        <v>14155.7</v>
      </c>
      <c r="K1681" s="11">
        <v>224700</v>
      </c>
      <c r="L1681" s="11">
        <v>21250</v>
      </c>
      <c r="M1681" s="14">
        <v>337962</v>
      </c>
      <c r="N1681" s="13">
        <v>5135745</v>
      </c>
      <c r="O1681" s="13">
        <v>22079</v>
      </c>
      <c r="P1681" s="25">
        <v>0</v>
      </c>
      <c r="Q1681" s="26">
        <v>0</v>
      </c>
      <c r="R1681" s="26">
        <v>0</v>
      </c>
      <c r="S1681" s="27">
        <v>0</v>
      </c>
      <c r="T1681" s="28">
        <v>0</v>
      </c>
      <c r="U1681" s="28">
        <v>0</v>
      </c>
      <c r="V1681" s="12">
        <v>352117.7</v>
      </c>
      <c r="W1681" s="11">
        <v>5360445</v>
      </c>
      <c r="X1681" s="11">
        <v>43329</v>
      </c>
    </row>
    <row r="1682" spans="1:24" x14ac:dyDescent="0.35">
      <c r="A1682" s="8">
        <v>2020</v>
      </c>
      <c r="B1682" s="9">
        <v>55722</v>
      </c>
      <c r="C1682" s="10" t="s">
        <v>1573</v>
      </c>
      <c r="D1682" s="8" t="s">
        <v>717</v>
      </c>
      <c r="E1682" s="10" t="s">
        <v>718</v>
      </c>
      <c r="F1682" s="8" t="s">
        <v>711</v>
      </c>
      <c r="G1682" s="10" t="s">
        <v>63</v>
      </c>
      <c r="H1682" s="10" t="s">
        <v>719</v>
      </c>
      <c r="I1682" s="10" t="s">
        <v>45</v>
      </c>
      <c r="J1682" s="12">
        <v>2570.1</v>
      </c>
      <c r="K1682" s="11">
        <v>40270</v>
      </c>
      <c r="L1682" s="11">
        <v>2756</v>
      </c>
      <c r="M1682" s="14">
        <v>69042</v>
      </c>
      <c r="N1682" s="13">
        <v>1505925</v>
      </c>
      <c r="O1682" s="13">
        <v>1311</v>
      </c>
      <c r="P1682" s="25">
        <v>0</v>
      </c>
      <c r="Q1682" s="26">
        <v>0</v>
      </c>
      <c r="R1682" s="26">
        <v>0</v>
      </c>
      <c r="S1682" s="27">
        <v>0</v>
      </c>
      <c r="T1682" s="28">
        <v>0</v>
      </c>
      <c r="U1682" s="28">
        <v>0</v>
      </c>
      <c r="V1682" s="12">
        <v>71612.100000000006</v>
      </c>
      <c r="W1682" s="11">
        <v>1546195</v>
      </c>
      <c r="X1682" s="11">
        <v>4067</v>
      </c>
    </row>
    <row r="1683" spans="1:24" x14ac:dyDescent="0.35">
      <c r="A1683" s="8">
        <v>2020</v>
      </c>
      <c r="B1683" s="9">
        <v>55722</v>
      </c>
      <c r="C1683" s="10" t="s">
        <v>1573</v>
      </c>
      <c r="D1683" s="8" t="s">
        <v>717</v>
      </c>
      <c r="E1683" s="10" t="s">
        <v>718</v>
      </c>
      <c r="F1683" s="8" t="s">
        <v>711</v>
      </c>
      <c r="G1683" s="10" t="s">
        <v>56</v>
      </c>
      <c r="H1683" s="10" t="s">
        <v>719</v>
      </c>
      <c r="I1683" s="10" t="s">
        <v>45</v>
      </c>
      <c r="J1683" s="12">
        <v>936.3</v>
      </c>
      <c r="K1683" s="11">
        <v>9874</v>
      </c>
      <c r="L1683" s="11">
        <v>819</v>
      </c>
      <c r="M1683" s="14">
        <v>32790.300000000003</v>
      </c>
      <c r="N1683" s="13">
        <v>469702</v>
      </c>
      <c r="O1683" s="13">
        <v>1353</v>
      </c>
      <c r="P1683" s="25">
        <v>0</v>
      </c>
      <c r="Q1683" s="26">
        <v>0</v>
      </c>
      <c r="R1683" s="26">
        <v>0</v>
      </c>
      <c r="S1683" s="27">
        <v>0</v>
      </c>
      <c r="T1683" s="28">
        <v>0</v>
      </c>
      <c r="U1683" s="28">
        <v>0</v>
      </c>
      <c r="V1683" s="12">
        <v>33726.6</v>
      </c>
      <c r="W1683" s="11">
        <v>479576</v>
      </c>
      <c r="X1683" s="11">
        <v>2172</v>
      </c>
    </row>
    <row r="1684" spans="1:24" x14ac:dyDescent="0.35">
      <c r="A1684" s="8">
        <v>2020</v>
      </c>
      <c r="B1684" s="9">
        <v>55722</v>
      </c>
      <c r="C1684" s="10" t="s">
        <v>1573</v>
      </c>
      <c r="D1684" s="8" t="s">
        <v>717</v>
      </c>
      <c r="E1684" s="10" t="s">
        <v>718</v>
      </c>
      <c r="F1684" s="8" t="s">
        <v>711</v>
      </c>
      <c r="G1684" s="10" t="s">
        <v>143</v>
      </c>
      <c r="H1684" s="10" t="s">
        <v>719</v>
      </c>
      <c r="I1684" s="10" t="s">
        <v>45</v>
      </c>
      <c r="J1684" s="12">
        <v>152297</v>
      </c>
      <c r="K1684" s="11">
        <v>2876481</v>
      </c>
      <c r="L1684" s="11">
        <v>243489</v>
      </c>
      <c r="M1684" s="14">
        <v>356876.1</v>
      </c>
      <c r="N1684" s="13">
        <v>8691258</v>
      </c>
      <c r="O1684" s="13">
        <v>44427</v>
      </c>
      <c r="P1684" s="25">
        <v>0</v>
      </c>
      <c r="Q1684" s="26">
        <v>0</v>
      </c>
      <c r="R1684" s="26">
        <v>0</v>
      </c>
      <c r="S1684" s="27">
        <v>0</v>
      </c>
      <c r="T1684" s="28">
        <v>0</v>
      </c>
      <c r="U1684" s="28">
        <v>0</v>
      </c>
      <c r="V1684" s="12">
        <v>509173.1</v>
      </c>
      <c r="W1684" s="11">
        <v>11567739</v>
      </c>
      <c r="X1684" s="11">
        <v>287916</v>
      </c>
    </row>
    <row r="1685" spans="1:24" x14ac:dyDescent="0.35">
      <c r="A1685" s="8">
        <v>2020</v>
      </c>
      <c r="B1685" s="9">
        <v>55722</v>
      </c>
      <c r="C1685" s="10" t="s">
        <v>1573</v>
      </c>
      <c r="D1685" s="8" t="s">
        <v>717</v>
      </c>
      <c r="E1685" s="10" t="s">
        <v>718</v>
      </c>
      <c r="F1685" s="8" t="s">
        <v>711</v>
      </c>
      <c r="G1685" s="10" t="s">
        <v>197</v>
      </c>
      <c r="H1685" s="10" t="s">
        <v>719</v>
      </c>
      <c r="I1685" s="10" t="s">
        <v>45</v>
      </c>
      <c r="J1685" s="12">
        <v>59161.4</v>
      </c>
      <c r="K1685" s="11">
        <v>919611</v>
      </c>
      <c r="L1685" s="11">
        <v>74038</v>
      </c>
      <c r="M1685" s="14">
        <v>131186.70000000001</v>
      </c>
      <c r="N1685" s="13">
        <v>2466285</v>
      </c>
      <c r="O1685" s="13">
        <v>7335</v>
      </c>
      <c r="P1685" s="25">
        <v>0</v>
      </c>
      <c r="Q1685" s="26">
        <v>0</v>
      </c>
      <c r="R1685" s="26">
        <v>0</v>
      </c>
      <c r="S1685" s="27">
        <v>0</v>
      </c>
      <c r="T1685" s="28">
        <v>0</v>
      </c>
      <c r="U1685" s="28">
        <v>0</v>
      </c>
      <c r="V1685" s="12">
        <v>190348.1</v>
      </c>
      <c r="W1685" s="11">
        <v>3385896</v>
      </c>
      <c r="X1685" s="11">
        <v>81373</v>
      </c>
    </row>
    <row r="1686" spans="1:24" x14ac:dyDescent="0.35">
      <c r="A1686" s="8">
        <v>2020</v>
      </c>
      <c r="B1686" s="9">
        <v>55781</v>
      </c>
      <c r="C1686" s="10" t="s">
        <v>1574</v>
      </c>
      <c r="D1686" s="8" t="s">
        <v>717</v>
      </c>
      <c r="E1686" s="10" t="s">
        <v>718</v>
      </c>
      <c r="F1686" s="8" t="s">
        <v>711</v>
      </c>
      <c r="G1686" s="10" t="s">
        <v>94</v>
      </c>
      <c r="H1686" s="10" t="s">
        <v>719</v>
      </c>
      <c r="I1686" s="10" t="s">
        <v>95</v>
      </c>
      <c r="J1686" s="12">
        <v>11636.2</v>
      </c>
      <c r="K1686" s="11">
        <v>117244</v>
      </c>
      <c r="L1686" s="11">
        <v>17244</v>
      </c>
      <c r="M1686" s="14">
        <v>24081.8</v>
      </c>
      <c r="N1686" s="13">
        <v>290124</v>
      </c>
      <c r="O1686" s="13">
        <v>1239</v>
      </c>
      <c r="P1686" s="25">
        <v>0</v>
      </c>
      <c r="Q1686" s="26">
        <v>0</v>
      </c>
      <c r="R1686" s="26">
        <v>0</v>
      </c>
      <c r="S1686" s="27">
        <v>0</v>
      </c>
      <c r="T1686" s="28">
        <v>0</v>
      </c>
      <c r="U1686" s="28">
        <v>0</v>
      </c>
      <c r="V1686" s="12">
        <v>35718</v>
      </c>
      <c r="W1686" s="11">
        <v>407368</v>
      </c>
      <c r="X1686" s="11">
        <v>18483</v>
      </c>
    </row>
    <row r="1687" spans="1:24" x14ac:dyDescent="0.35">
      <c r="A1687" s="8">
        <v>2020</v>
      </c>
      <c r="B1687" s="9">
        <v>55781</v>
      </c>
      <c r="C1687" s="10" t="s">
        <v>1574</v>
      </c>
      <c r="D1687" s="8" t="s">
        <v>717</v>
      </c>
      <c r="E1687" s="10" t="s">
        <v>718</v>
      </c>
      <c r="F1687" s="8" t="s">
        <v>711</v>
      </c>
      <c r="G1687" s="10" t="s">
        <v>682</v>
      </c>
      <c r="H1687" s="10" t="s">
        <v>719</v>
      </c>
      <c r="I1687" s="10" t="s">
        <v>45</v>
      </c>
      <c r="J1687" s="12">
        <v>736.1</v>
      </c>
      <c r="K1687" s="11">
        <v>7251</v>
      </c>
      <c r="L1687" s="11">
        <v>1000</v>
      </c>
      <c r="M1687" s="14">
        <v>5118.5</v>
      </c>
      <c r="N1687" s="13">
        <v>70557</v>
      </c>
      <c r="O1687" s="13">
        <v>240</v>
      </c>
      <c r="P1687" s="25">
        <v>0</v>
      </c>
      <c r="Q1687" s="26">
        <v>0</v>
      </c>
      <c r="R1687" s="26">
        <v>0</v>
      </c>
      <c r="S1687" s="27">
        <v>0</v>
      </c>
      <c r="T1687" s="28">
        <v>0</v>
      </c>
      <c r="U1687" s="28">
        <v>0</v>
      </c>
      <c r="V1687" s="12">
        <v>5854.6</v>
      </c>
      <c r="W1687" s="11">
        <v>77808</v>
      </c>
      <c r="X1687" s="11">
        <v>1240</v>
      </c>
    </row>
    <row r="1688" spans="1:24" x14ac:dyDescent="0.35">
      <c r="A1688" s="8">
        <v>2020</v>
      </c>
      <c r="B1688" s="9">
        <v>55781</v>
      </c>
      <c r="C1688" s="10" t="s">
        <v>1574</v>
      </c>
      <c r="D1688" s="8" t="s">
        <v>717</v>
      </c>
      <c r="E1688" s="10" t="s">
        <v>718</v>
      </c>
      <c r="F1688" s="8" t="s">
        <v>711</v>
      </c>
      <c r="G1688" s="10" t="s">
        <v>185</v>
      </c>
      <c r="H1688" s="10" t="s">
        <v>719</v>
      </c>
      <c r="I1688" s="10" t="s">
        <v>45</v>
      </c>
      <c r="J1688" s="12">
        <v>2563.6</v>
      </c>
      <c r="K1688" s="11">
        <v>26247</v>
      </c>
      <c r="L1688" s="11">
        <v>3206</v>
      </c>
      <c r="M1688" s="14">
        <v>3354.7</v>
      </c>
      <c r="N1688" s="13">
        <v>55649</v>
      </c>
      <c r="O1688" s="13">
        <v>144</v>
      </c>
      <c r="P1688" s="25">
        <v>0</v>
      </c>
      <c r="Q1688" s="26">
        <v>0</v>
      </c>
      <c r="R1688" s="26">
        <v>0</v>
      </c>
      <c r="S1688" s="27">
        <v>0</v>
      </c>
      <c r="T1688" s="28">
        <v>0</v>
      </c>
      <c r="U1688" s="28">
        <v>0</v>
      </c>
      <c r="V1688" s="12">
        <v>5918.3</v>
      </c>
      <c r="W1688" s="11">
        <v>81896</v>
      </c>
      <c r="X1688" s="11">
        <v>3350</v>
      </c>
    </row>
    <row r="1689" spans="1:24" x14ac:dyDescent="0.35">
      <c r="A1689" s="8">
        <v>2020</v>
      </c>
      <c r="B1689" s="9">
        <v>55781</v>
      </c>
      <c r="C1689" s="10" t="s">
        <v>1574</v>
      </c>
      <c r="D1689" s="8" t="s">
        <v>717</v>
      </c>
      <c r="E1689" s="10" t="s">
        <v>718</v>
      </c>
      <c r="F1689" s="8" t="s">
        <v>711</v>
      </c>
      <c r="G1689" s="10" t="s">
        <v>163</v>
      </c>
      <c r="H1689" s="10" t="s">
        <v>719</v>
      </c>
      <c r="I1689" s="10" t="s">
        <v>36</v>
      </c>
      <c r="J1689" s="12">
        <v>23257.3</v>
      </c>
      <c r="K1689" s="11">
        <v>240326</v>
      </c>
      <c r="L1689" s="11">
        <v>36398</v>
      </c>
      <c r="M1689" s="14">
        <v>12138.5</v>
      </c>
      <c r="N1689" s="13">
        <v>213035</v>
      </c>
      <c r="O1689" s="13">
        <v>1515</v>
      </c>
      <c r="P1689" s="25">
        <v>0</v>
      </c>
      <c r="Q1689" s="26">
        <v>0</v>
      </c>
      <c r="R1689" s="26">
        <v>0</v>
      </c>
      <c r="S1689" s="27">
        <v>0</v>
      </c>
      <c r="T1689" s="28">
        <v>0</v>
      </c>
      <c r="U1689" s="28">
        <v>0</v>
      </c>
      <c r="V1689" s="12">
        <v>35395.800000000003</v>
      </c>
      <c r="W1689" s="11">
        <v>453361</v>
      </c>
      <c r="X1689" s="11">
        <v>37913</v>
      </c>
    </row>
    <row r="1690" spans="1:24" x14ac:dyDescent="0.35">
      <c r="A1690" s="8">
        <v>2020</v>
      </c>
      <c r="B1690" s="9">
        <v>55781</v>
      </c>
      <c r="C1690" s="10" t="s">
        <v>1574</v>
      </c>
      <c r="D1690" s="8" t="s">
        <v>717</v>
      </c>
      <c r="E1690" s="10" t="s">
        <v>718</v>
      </c>
      <c r="F1690" s="8" t="s">
        <v>711</v>
      </c>
      <c r="G1690" s="10" t="s">
        <v>139</v>
      </c>
      <c r="H1690" s="10" t="s">
        <v>719</v>
      </c>
      <c r="I1690" s="10" t="s">
        <v>95</v>
      </c>
      <c r="J1690" s="12">
        <v>16078.1</v>
      </c>
      <c r="K1690" s="11">
        <v>104263</v>
      </c>
      <c r="L1690" s="11">
        <v>19885</v>
      </c>
      <c r="M1690" s="14">
        <v>31357.5</v>
      </c>
      <c r="N1690" s="13">
        <v>313998</v>
      </c>
      <c r="O1690" s="13">
        <v>844</v>
      </c>
      <c r="P1690" s="25">
        <v>0</v>
      </c>
      <c r="Q1690" s="26">
        <v>0</v>
      </c>
      <c r="R1690" s="26">
        <v>0</v>
      </c>
      <c r="S1690" s="27">
        <v>0</v>
      </c>
      <c r="T1690" s="28">
        <v>0</v>
      </c>
      <c r="U1690" s="28">
        <v>0</v>
      </c>
      <c r="V1690" s="12">
        <v>47435.6</v>
      </c>
      <c r="W1690" s="11">
        <v>418261</v>
      </c>
      <c r="X1690" s="11">
        <v>20729</v>
      </c>
    </row>
    <row r="1691" spans="1:24" x14ac:dyDescent="0.35">
      <c r="A1691" s="8">
        <v>2020</v>
      </c>
      <c r="B1691" s="9">
        <v>55781</v>
      </c>
      <c r="C1691" s="10" t="s">
        <v>1574</v>
      </c>
      <c r="D1691" s="8" t="s">
        <v>717</v>
      </c>
      <c r="E1691" s="10" t="s">
        <v>718</v>
      </c>
      <c r="F1691" s="8" t="s">
        <v>711</v>
      </c>
      <c r="G1691" s="10" t="s">
        <v>63</v>
      </c>
      <c r="H1691" s="10" t="s">
        <v>719</v>
      </c>
      <c r="I1691" s="10" t="s">
        <v>45</v>
      </c>
      <c r="J1691" s="12">
        <v>4581.8999999999996</v>
      </c>
      <c r="K1691" s="11">
        <v>44568</v>
      </c>
      <c r="L1691" s="11">
        <v>5952</v>
      </c>
      <c r="M1691" s="14">
        <v>8571.6</v>
      </c>
      <c r="N1691" s="13">
        <v>129561</v>
      </c>
      <c r="O1691" s="13">
        <v>513</v>
      </c>
      <c r="P1691" s="25">
        <v>0</v>
      </c>
      <c r="Q1691" s="26">
        <v>0</v>
      </c>
      <c r="R1691" s="26">
        <v>0</v>
      </c>
      <c r="S1691" s="27">
        <v>0</v>
      </c>
      <c r="T1691" s="28">
        <v>0</v>
      </c>
      <c r="U1691" s="28">
        <v>0</v>
      </c>
      <c r="V1691" s="12">
        <v>13153.5</v>
      </c>
      <c r="W1691" s="11">
        <v>174129</v>
      </c>
      <c r="X1691" s="11">
        <v>6465</v>
      </c>
    </row>
    <row r="1692" spans="1:24" x14ac:dyDescent="0.35">
      <c r="A1692" s="8">
        <v>2020</v>
      </c>
      <c r="B1692" s="9">
        <v>55781</v>
      </c>
      <c r="C1692" s="10" t="s">
        <v>1574</v>
      </c>
      <c r="D1692" s="8" t="s">
        <v>717</v>
      </c>
      <c r="E1692" s="10" t="s">
        <v>718</v>
      </c>
      <c r="F1692" s="8" t="s">
        <v>711</v>
      </c>
      <c r="G1692" s="10" t="s">
        <v>671</v>
      </c>
      <c r="H1692" s="10" t="s">
        <v>719</v>
      </c>
      <c r="I1692" s="10" t="s">
        <v>95</v>
      </c>
      <c r="J1692" s="12">
        <v>0</v>
      </c>
      <c r="K1692" s="11">
        <v>0</v>
      </c>
      <c r="L1692" s="11">
        <v>0</v>
      </c>
      <c r="M1692" s="14">
        <v>3885.3</v>
      </c>
      <c r="N1692" s="13">
        <v>51669</v>
      </c>
      <c r="O1692" s="13">
        <v>114</v>
      </c>
      <c r="P1692" s="25">
        <v>0</v>
      </c>
      <c r="Q1692" s="26">
        <v>0</v>
      </c>
      <c r="R1692" s="26">
        <v>0</v>
      </c>
      <c r="S1692" s="27">
        <v>0</v>
      </c>
      <c r="T1692" s="28">
        <v>0</v>
      </c>
      <c r="U1692" s="28">
        <v>0</v>
      </c>
      <c r="V1692" s="12">
        <v>3885.3</v>
      </c>
      <c r="W1692" s="11">
        <v>51669</v>
      </c>
      <c r="X1692" s="11">
        <v>114</v>
      </c>
    </row>
    <row r="1693" spans="1:24" x14ac:dyDescent="0.35">
      <c r="A1693" s="8">
        <v>2020</v>
      </c>
      <c r="B1693" s="9">
        <v>55781</v>
      </c>
      <c r="C1693" s="10" t="s">
        <v>1574</v>
      </c>
      <c r="D1693" s="8" t="s">
        <v>717</v>
      </c>
      <c r="E1693" s="10" t="s">
        <v>718</v>
      </c>
      <c r="F1693" s="8" t="s">
        <v>711</v>
      </c>
      <c r="G1693" s="10" t="s">
        <v>56</v>
      </c>
      <c r="H1693" s="10" t="s">
        <v>719</v>
      </c>
      <c r="I1693" s="10" t="s">
        <v>45</v>
      </c>
      <c r="J1693" s="12">
        <v>1532.8</v>
      </c>
      <c r="K1693" s="11">
        <v>11885</v>
      </c>
      <c r="L1693" s="11">
        <v>1820</v>
      </c>
      <c r="M1693" s="14">
        <v>18813.3</v>
      </c>
      <c r="N1693" s="13">
        <v>210298</v>
      </c>
      <c r="O1693" s="13">
        <v>612</v>
      </c>
      <c r="P1693" s="25">
        <v>0</v>
      </c>
      <c r="Q1693" s="26">
        <v>0</v>
      </c>
      <c r="R1693" s="26">
        <v>0</v>
      </c>
      <c r="S1693" s="27">
        <v>0</v>
      </c>
      <c r="T1693" s="28">
        <v>0</v>
      </c>
      <c r="U1693" s="28">
        <v>0</v>
      </c>
      <c r="V1693" s="12">
        <v>20346.099999999999</v>
      </c>
      <c r="W1693" s="11">
        <v>222183</v>
      </c>
      <c r="X1693" s="11">
        <v>2432</v>
      </c>
    </row>
    <row r="1694" spans="1:24" x14ac:dyDescent="0.35">
      <c r="A1694" s="8">
        <v>2020</v>
      </c>
      <c r="B1694" s="9">
        <v>55781</v>
      </c>
      <c r="C1694" s="10" t="s">
        <v>1574</v>
      </c>
      <c r="D1694" s="8" t="s">
        <v>717</v>
      </c>
      <c r="E1694" s="10" t="s">
        <v>718</v>
      </c>
      <c r="F1694" s="8" t="s">
        <v>711</v>
      </c>
      <c r="G1694" s="10" t="s">
        <v>122</v>
      </c>
      <c r="H1694" s="10" t="s">
        <v>719</v>
      </c>
      <c r="I1694" s="10" t="s">
        <v>123</v>
      </c>
      <c r="J1694" s="12">
        <v>2845.2</v>
      </c>
      <c r="K1694" s="11">
        <v>17970</v>
      </c>
      <c r="L1694" s="11">
        <v>4684</v>
      </c>
      <c r="M1694" s="14">
        <v>22882.3</v>
      </c>
      <c r="N1694" s="13">
        <v>318683</v>
      </c>
      <c r="O1694" s="13">
        <v>1373</v>
      </c>
      <c r="P1694" s="25">
        <v>0</v>
      </c>
      <c r="Q1694" s="26">
        <v>0</v>
      </c>
      <c r="R1694" s="26">
        <v>0</v>
      </c>
      <c r="S1694" s="27">
        <v>0</v>
      </c>
      <c r="T1694" s="28">
        <v>0</v>
      </c>
      <c r="U1694" s="28">
        <v>0</v>
      </c>
      <c r="V1694" s="12">
        <v>25727.5</v>
      </c>
      <c r="W1694" s="11">
        <v>336653</v>
      </c>
      <c r="X1694" s="11">
        <v>6057</v>
      </c>
    </row>
    <row r="1695" spans="1:24" x14ac:dyDescent="0.35">
      <c r="A1695" s="8">
        <v>2020</v>
      </c>
      <c r="B1695" s="9">
        <v>55781</v>
      </c>
      <c r="C1695" s="10" t="s">
        <v>1574</v>
      </c>
      <c r="D1695" s="8" t="s">
        <v>717</v>
      </c>
      <c r="E1695" s="10" t="s">
        <v>718</v>
      </c>
      <c r="F1695" s="8" t="s">
        <v>711</v>
      </c>
      <c r="G1695" s="10" t="s">
        <v>143</v>
      </c>
      <c r="H1695" s="10" t="s">
        <v>719</v>
      </c>
      <c r="I1695" s="10" t="s">
        <v>45</v>
      </c>
      <c r="J1695" s="12">
        <v>2750.6</v>
      </c>
      <c r="K1695" s="11">
        <v>31277</v>
      </c>
      <c r="L1695" s="11">
        <v>4348</v>
      </c>
      <c r="M1695" s="14">
        <v>6202.1</v>
      </c>
      <c r="N1695" s="13">
        <v>132900</v>
      </c>
      <c r="O1695" s="13">
        <v>201</v>
      </c>
      <c r="P1695" s="25">
        <v>0</v>
      </c>
      <c r="Q1695" s="26">
        <v>0</v>
      </c>
      <c r="R1695" s="26">
        <v>0</v>
      </c>
      <c r="S1695" s="27">
        <v>0</v>
      </c>
      <c r="T1695" s="28">
        <v>0</v>
      </c>
      <c r="U1695" s="28">
        <v>0</v>
      </c>
      <c r="V1695" s="12">
        <v>8952.7000000000007</v>
      </c>
      <c r="W1695" s="11">
        <v>164177</v>
      </c>
      <c r="X1695" s="11">
        <v>4549</v>
      </c>
    </row>
    <row r="1696" spans="1:24" x14ac:dyDescent="0.35">
      <c r="A1696" s="8">
        <v>2020</v>
      </c>
      <c r="B1696" s="9">
        <v>55781</v>
      </c>
      <c r="C1696" s="10" t="s">
        <v>1574</v>
      </c>
      <c r="D1696" s="8" t="s">
        <v>717</v>
      </c>
      <c r="E1696" s="10" t="s">
        <v>718</v>
      </c>
      <c r="F1696" s="8" t="s">
        <v>711</v>
      </c>
      <c r="G1696" s="10" t="s">
        <v>197</v>
      </c>
      <c r="H1696" s="10" t="s">
        <v>719</v>
      </c>
      <c r="I1696" s="10" t="s">
        <v>45</v>
      </c>
      <c r="J1696" s="12">
        <v>3376.3</v>
      </c>
      <c r="K1696" s="11">
        <v>36535</v>
      </c>
      <c r="L1696" s="11">
        <v>4546</v>
      </c>
      <c r="M1696" s="14">
        <v>21262.3</v>
      </c>
      <c r="N1696" s="13">
        <v>337537</v>
      </c>
      <c r="O1696" s="13">
        <v>1997</v>
      </c>
      <c r="P1696" s="25">
        <v>0</v>
      </c>
      <c r="Q1696" s="26">
        <v>0</v>
      </c>
      <c r="R1696" s="26">
        <v>0</v>
      </c>
      <c r="S1696" s="27">
        <v>0</v>
      </c>
      <c r="T1696" s="28">
        <v>0</v>
      </c>
      <c r="U1696" s="28">
        <v>0</v>
      </c>
      <c r="V1696" s="12">
        <v>24638.6</v>
      </c>
      <c r="W1696" s="11">
        <v>374072</v>
      </c>
      <c r="X1696" s="11">
        <v>6543</v>
      </c>
    </row>
    <row r="1697" spans="1:24" x14ac:dyDescent="0.35">
      <c r="A1697" s="8">
        <v>2020</v>
      </c>
      <c r="B1697" s="9">
        <v>55781</v>
      </c>
      <c r="C1697" s="10" t="s">
        <v>1574</v>
      </c>
      <c r="D1697" s="8" t="s">
        <v>717</v>
      </c>
      <c r="E1697" s="10" t="s">
        <v>718</v>
      </c>
      <c r="F1697" s="8" t="s">
        <v>711</v>
      </c>
      <c r="G1697" s="10" t="s">
        <v>390</v>
      </c>
      <c r="H1697" s="10" t="s">
        <v>719</v>
      </c>
      <c r="I1697" s="10" t="s">
        <v>95</v>
      </c>
      <c r="J1697" s="12">
        <v>1190.8</v>
      </c>
      <c r="K1697" s="11">
        <v>10088</v>
      </c>
      <c r="L1697" s="11">
        <v>1904</v>
      </c>
      <c r="M1697" s="14">
        <v>4769.8999999999996</v>
      </c>
      <c r="N1697" s="13">
        <v>57750</v>
      </c>
      <c r="O1697" s="13">
        <v>145</v>
      </c>
      <c r="P1697" s="25">
        <v>0</v>
      </c>
      <c r="Q1697" s="26">
        <v>0</v>
      </c>
      <c r="R1697" s="26">
        <v>0</v>
      </c>
      <c r="S1697" s="27">
        <v>0</v>
      </c>
      <c r="T1697" s="28">
        <v>0</v>
      </c>
      <c r="U1697" s="28">
        <v>0</v>
      </c>
      <c r="V1697" s="12">
        <v>5960.7</v>
      </c>
      <c r="W1697" s="11">
        <v>67838</v>
      </c>
      <c r="X1697" s="11">
        <v>2049</v>
      </c>
    </row>
    <row r="1698" spans="1:24" x14ac:dyDescent="0.35">
      <c r="A1698" s="8">
        <v>2020</v>
      </c>
      <c r="B1698" s="9">
        <v>55781</v>
      </c>
      <c r="C1698" s="10" t="s">
        <v>1574</v>
      </c>
      <c r="D1698" s="8" t="s">
        <v>739</v>
      </c>
      <c r="E1698" s="10" t="s">
        <v>710</v>
      </c>
      <c r="F1698" s="8" t="s">
        <v>711</v>
      </c>
      <c r="G1698" s="10" t="s">
        <v>59</v>
      </c>
      <c r="H1698" s="10" t="s">
        <v>719</v>
      </c>
      <c r="I1698" s="10" t="s">
        <v>60</v>
      </c>
      <c r="J1698" s="12">
        <v>31597.4</v>
      </c>
      <c r="K1698" s="11">
        <v>229001</v>
      </c>
      <c r="L1698" s="11">
        <v>19076</v>
      </c>
      <c r="M1698" s="14">
        <v>28390.9</v>
      </c>
      <c r="N1698" s="13">
        <v>323020</v>
      </c>
      <c r="O1698" s="13">
        <v>2467</v>
      </c>
      <c r="P1698" s="25">
        <v>0</v>
      </c>
      <c r="Q1698" s="26">
        <v>0</v>
      </c>
      <c r="R1698" s="26">
        <v>0</v>
      </c>
      <c r="S1698" s="27">
        <v>0</v>
      </c>
      <c r="T1698" s="28">
        <v>0</v>
      </c>
      <c r="U1698" s="28">
        <v>0</v>
      </c>
      <c r="V1698" s="12">
        <v>59988.3</v>
      </c>
      <c r="W1698" s="11">
        <v>552021</v>
      </c>
      <c r="X1698" s="11">
        <v>21543</v>
      </c>
    </row>
    <row r="1699" spans="1:24" x14ac:dyDescent="0.35">
      <c r="A1699" s="8">
        <v>2020</v>
      </c>
      <c r="B1699" s="9">
        <v>55787</v>
      </c>
      <c r="C1699" s="10" t="s">
        <v>659</v>
      </c>
      <c r="D1699" s="8" t="s">
        <v>709</v>
      </c>
      <c r="E1699" s="10" t="s">
        <v>710</v>
      </c>
      <c r="F1699" s="8" t="s">
        <v>711</v>
      </c>
      <c r="G1699" s="10" t="s">
        <v>32</v>
      </c>
      <c r="H1699" s="10" t="s">
        <v>712</v>
      </c>
      <c r="I1699" s="10" t="s">
        <v>33</v>
      </c>
      <c r="J1699" s="12">
        <v>11051.2</v>
      </c>
      <c r="K1699" s="11">
        <v>49213</v>
      </c>
      <c r="L1699" s="11">
        <v>6151</v>
      </c>
      <c r="M1699" s="14">
        <v>19958.7</v>
      </c>
      <c r="N1699" s="13">
        <v>140389</v>
      </c>
      <c r="O1699" s="13">
        <v>814</v>
      </c>
      <c r="P1699" s="25">
        <v>2163.8000000000002</v>
      </c>
      <c r="Q1699" s="26">
        <v>14402</v>
      </c>
      <c r="R1699" s="26">
        <v>8</v>
      </c>
      <c r="S1699" s="27" t="s">
        <v>25</v>
      </c>
      <c r="T1699" s="28" t="s">
        <v>25</v>
      </c>
      <c r="U1699" s="28" t="s">
        <v>25</v>
      </c>
      <c r="V1699" s="12">
        <v>33173.699999999997</v>
      </c>
      <c r="W1699" s="11">
        <v>204004</v>
      </c>
      <c r="X1699" s="11">
        <v>6973</v>
      </c>
    </row>
    <row r="1700" spans="1:24" x14ac:dyDescent="0.35">
      <c r="A1700" s="8">
        <v>2020</v>
      </c>
      <c r="B1700" s="9">
        <v>55814</v>
      </c>
      <c r="C1700" s="10" t="s">
        <v>1575</v>
      </c>
      <c r="D1700" s="8" t="s">
        <v>717</v>
      </c>
      <c r="E1700" s="10" t="s">
        <v>718</v>
      </c>
      <c r="F1700" s="8" t="s">
        <v>711</v>
      </c>
      <c r="G1700" s="10" t="s">
        <v>122</v>
      </c>
      <c r="H1700" s="10" t="s">
        <v>719</v>
      </c>
      <c r="I1700" s="10" t="s">
        <v>123</v>
      </c>
      <c r="J1700" s="12">
        <v>1844</v>
      </c>
      <c r="K1700" s="11">
        <v>10347</v>
      </c>
      <c r="L1700" s="11">
        <v>1702</v>
      </c>
      <c r="M1700" s="14">
        <v>2272</v>
      </c>
      <c r="N1700" s="13">
        <v>30602</v>
      </c>
      <c r="O1700" s="13">
        <v>420</v>
      </c>
      <c r="P1700" s="25">
        <v>0</v>
      </c>
      <c r="Q1700" s="26">
        <v>0</v>
      </c>
      <c r="R1700" s="26">
        <v>0</v>
      </c>
      <c r="S1700" s="27">
        <v>0</v>
      </c>
      <c r="T1700" s="28">
        <v>0</v>
      </c>
      <c r="U1700" s="28">
        <v>0</v>
      </c>
      <c r="V1700" s="12">
        <v>4116</v>
      </c>
      <c r="W1700" s="11">
        <v>40949</v>
      </c>
      <c r="X1700" s="11">
        <v>2122</v>
      </c>
    </row>
    <row r="1701" spans="1:24" x14ac:dyDescent="0.35">
      <c r="A1701" s="8">
        <v>2020</v>
      </c>
      <c r="B1701" s="9">
        <v>55815</v>
      </c>
      <c r="C1701" s="10" t="s">
        <v>1576</v>
      </c>
      <c r="D1701" s="8" t="s">
        <v>717</v>
      </c>
      <c r="E1701" s="10" t="s">
        <v>718</v>
      </c>
      <c r="F1701" s="8" t="s">
        <v>711</v>
      </c>
      <c r="G1701" s="10" t="s">
        <v>682</v>
      </c>
      <c r="H1701" s="10" t="s">
        <v>719</v>
      </c>
      <c r="I1701" s="10" t="s">
        <v>45</v>
      </c>
      <c r="J1701" s="12">
        <v>2175.9</v>
      </c>
      <c r="K1701" s="11">
        <v>15581</v>
      </c>
      <c r="L1701" s="11">
        <v>2077</v>
      </c>
      <c r="M1701" s="14">
        <v>421</v>
      </c>
      <c r="N1701" s="13">
        <v>5613</v>
      </c>
      <c r="O1701" s="13">
        <v>24</v>
      </c>
      <c r="P1701" s="25">
        <v>0</v>
      </c>
      <c r="Q1701" s="26">
        <v>0</v>
      </c>
      <c r="R1701" s="26">
        <v>0</v>
      </c>
      <c r="S1701" s="27">
        <v>0</v>
      </c>
      <c r="T1701" s="28">
        <v>0</v>
      </c>
      <c r="U1701" s="28">
        <v>0</v>
      </c>
      <c r="V1701" s="12">
        <v>2596.9</v>
      </c>
      <c r="W1701" s="11">
        <v>21194</v>
      </c>
      <c r="X1701" s="11">
        <v>2101</v>
      </c>
    </row>
    <row r="1702" spans="1:24" x14ac:dyDescent="0.35">
      <c r="A1702" s="8">
        <v>2020</v>
      </c>
      <c r="B1702" s="9">
        <v>55815</v>
      </c>
      <c r="C1702" s="10" t="s">
        <v>1576</v>
      </c>
      <c r="D1702" s="8" t="s">
        <v>717</v>
      </c>
      <c r="E1702" s="10" t="s">
        <v>718</v>
      </c>
      <c r="F1702" s="8" t="s">
        <v>711</v>
      </c>
      <c r="G1702" s="10" t="s">
        <v>163</v>
      </c>
      <c r="H1702" s="10" t="s">
        <v>719</v>
      </c>
      <c r="I1702" s="10" t="s">
        <v>45</v>
      </c>
      <c r="J1702" s="12">
        <v>6478.4</v>
      </c>
      <c r="K1702" s="11">
        <v>45794</v>
      </c>
      <c r="L1702" s="11">
        <v>7995</v>
      </c>
      <c r="M1702" s="14">
        <v>746.9</v>
      </c>
      <c r="N1702" s="13">
        <v>5893</v>
      </c>
      <c r="O1702" s="13">
        <v>170</v>
      </c>
      <c r="P1702" s="25">
        <v>0</v>
      </c>
      <c r="Q1702" s="26">
        <v>0</v>
      </c>
      <c r="R1702" s="26">
        <v>0</v>
      </c>
      <c r="S1702" s="27">
        <v>0</v>
      </c>
      <c r="T1702" s="28">
        <v>0</v>
      </c>
      <c r="U1702" s="28">
        <v>0</v>
      </c>
      <c r="V1702" s="12">
        <v>7225.3</v>
      </c>
      <c r="W1702" s="11">
        <v>51687</v>
      </c>
      <c r="X1702" s="11">
        <v>8165</v>
      </c>
    </row>
    <row r="1703" spans="1:24" x14ac:dyDescent="0.35">
      <c r="A1703" s="8">
        <v>2020</v>
      </c>
      <c r="B1703" s="9">
        <v>55815</v>
      </c>
      <c r="C1703" s="10" t="s">
        <v>1576</v>
      </c>
      <c r="D1703" s="8" t="s">
        <v>717</v>
      </c>
      <c r="E1703" s="10" t="s">
        <v>718</v>
      </c>
      <c r="F1703" s="8" t="s">
        <v>711</v>
      </c>
      <c r="G1703" s="10" t="s">
        <v>63</v>
      </c>
      <c r="H1703" s="10" t="s">
        <v>719</v>
      </c>
      <c r="I1703" s="10" t="s">
        <v>45</v>
      </c>
      <c r="J1703" s="12">
        <v>7583.3</v>
      </c>
      <c r="K1703" s="11">
        <v>63951</v>
      </c>
      <c r="L1703" s="11">
        <v>7215</v>
      </c>
      <c r="M1703" s="14">
        <v>367.6</v>
      </c>
      <c r="N1703" s="13">
        <v>4026</v>
      </c>
      <c r="O1703" s="13">
        <v>131</v>
      </c>
      <c r="P1703" s="25">
        <v>0</v>
      </c>
      <c r="Q1703" s="26">
        <v>0</v>
      </c>
      <c r="R1703" s="26">
        <v>0</v>
      </c>
      <c r="S1703" s="27">
        <v>0</v>
      </c>
      <c r="T1703" s="28">
        <v>0</v>
      </c>
      <c r="U1703" s="28">
        <v>0</v>
      </c>
      <c r="V1703" s="12">
        <v>7950.9</v>
      </c>
      <c r="W1703" s="11">
        <v>67977</v>
      </c>
      <c r="X1703" s="11">
        <v>7346</v>
      </c>
    </row>
    <row r="1704" spans="1:24" x14ac:dyDescent="0.35">
      <c r="A1704" s="8">
        <v>2020</v>
      </c>
      <c r="B1704" s="9">
        <v>55815</v>
      </c>
      <c r="C1704" s="10" t="s">
        <v>1576</v>
      </c>
      <c r="D1704" s="8" t="s">
        <v>717</v>
      </c>
      <c r="E1704" s="10" t="s">
        <v>718</v>
      </c>
      <c r="F1704" s="8" t="s">
        <v>711</v>
      </c>
      <c r="G1704" s="10" t="s">
        <v>56</v>
      </c>
      <c r="H1704" s="10" t="s">
        <v>719</v>
      </c>
      <c r="I1704" s="10" t="s">
        <v>45</v>
      </c>
      <c r="J1704" s="12">
        <v>40300.199999999997</v>
      </c>
      <c r="K1704" s="11">
        <v>460518</v>
      </c>
      <c r="L1704" s="11">
        <v>46267</v>
      </c>
      <c r="M1704" s="14">
        <v>2190.4</v>
      </c>
      <c r="N1704" s="13">
        <v>26914</v>
      </c>
      <c r="O1704" s="13">
        <v>308</v>
      </c>
      <c r="P1704" s="25">
        <v>0</v>
      </c>
      <c r="Q1704" s="26">
        <v>0</v>
      </c>
      <c r="R1704" s="26">
        <v>0</v>
      </c>
      <c r="S1704" s="27">
        <v>0</v>
      </c>
      <c r="T1704" s="28">
        <v>0</v>
      </c>
      <c r="U1704" s="28">
        <v>0</v>
      </c>
      <c r="V1704" s="12">
        <v>42490.6</v>
      </c>
      <c r="W1704" s="11">
        <v>487432</v>
      </c>
      <c r="X1704" s="11">
        <v>46575</v>
      </c>
    </row>
    <row r="1705" spans="1:24" x14ac:dyDescent="0.35">
      <c r="A1705" s="8">
        <v>2020</v>
      </c>
      <c r="B1705" s="9">
        <v>55815</v>
      </c>
      <c r="C1705" s="10" t="s">
        <v>1576</v>
      </c>
      <c r="D1705" s="8" t="s">
        <v>717</v>
      </c>
      <c r="E1705" s="10" t="s">
        <v>718</v>
      </c>
      <c r="F1705" s="8" t="s">
        <v>711</v>
      </c>
      <c r="G1705" s="10" t="s">
        <v>122</v>
      </c>
      <c r="H1705" s="10" t="s">
        <v>719</v>
      </c>
      <c r="I1705" s="10" t="s">
        <v>123</v>
      </c>
      <c r="J1705" s="12">
        <v>24715.1</v>
      </c>
      <c r="K1705" s="11">
        <v>164601</v>
      </c>
      <c r="L1705" s="11">
        <v>30253</v>
      </c>
      <c r="M1705" s="14">
        <v>8587.7000000000007</v>
      </c>
      <c r="N1705" s="13">
        <v>85858</v>
      </c>
      <c r="O1705" s="13">
        <v>3121</v>
      </c>
      <c r="P1705" s="25">
        <v>0</v>
      </c>
      <c r="Q1705" s="26">
        <v>0</v>
      </c>
      <c r="R1705" s="26">
        <v>0</v>
      </c>
      <c r="S1705" s="27">
        <v>0</v>
      </c>
      <c r="T1705" s="28">
        <v>0</v>
      </c>
      <c r="U1705" s="28">
        <v>0</v>
      </c>
      <c r="V1705" s="12">
        <v>33302.800000000003</v>
      </c>
      <c r="W1705" s="11">
        <v>250459</v>
      </c>
      <c r="X1705" s="11">
        <v>33374</v>
      </c>
    </row>
    <row r="1706" spans="1:24" x14ac:dyDescent="0.35">
      <c r="A1706" s="8">
        <v>2020</v>
      </c>
      <c r="B1706" s="9">
        <v>55815</v>
      </c>
      <c r="C1706" s="10" t="s">
        <v>1576</v>
      </c>
      <c r="D1706" s="8" t="s">
        <v>717</v>
      </c>
      <c r="E1706" s="10" t="s">
        <v>718</v>
      </c>
      <c r="F1706" s="8" t="s">
        <v>711</v>
      </c>
      <c r="G1706" s="10" t="s">
        <v>143</v>
      </c>
      <c r="H1706" s="10" t="s">
        <v>719</v>
      </c>
      <c r="I1706" s="10" t="s">
        <v>45</v>
      </c>
      <c r="J1706" s="12">
        <v>5157.2</v>
      </c>
      <c r="K1706" s="11">
        <v>51020</v>
      </c>
      <c r="L1706" s="11">
        <v>6300</v>
      </c>
      <c r="M1706" s="14">
        <v>64.400000000000006</v>
      </c>
      <c r="N1706" s="13">
        <v>968</v>
      </c>
      <c r="O1706" s="13">
        <v>47</v>
      </c>
      <c r="P1706" s="25">
        <v>0</v>
      </c>
      <c r="Q1706" s="26">
        <v>0</v>
      </c>
      <c r="R1706" s="26">
        <v>0</v>
      </c>
      <c r="S1706" s="27">
        <v>0</v>
      </c>
      <c r="T1706" s="28">
        <v>0</v>
      </c>
      <c r="U1706" s="28">
        <v>0</v>
      </c>
      <c r="V1706" s="12">
        <v>5221.6000000000004</v>
      </c>
      <c r="W1706" s="11">
        <v>51988</v>
      </c>
      <c r="X1706" s="11">
        <v>6347</v>
      </c>
    </row>
    <row r="1707" spans="1:24" x14ac:dyDescent="0.35">
      <c r="A1707" s="8">
        <v>2020</v>
      </c>
      <c r="B1707" s="9">
        <v>55815</v>
      </c>
      <c r="C1707" s="10" t="s">
        <v>1576</v>
      </c>
      <c r="D1707" s="8" t="s">
        <v>717</v>
      </c>
      <c r="E1707" s="10" t="s">
        <v>718</v>
      </c>
      <c r="F1707" s="8" t="s">
        <v>711</v>
      </c>
      <c r="G1707" s="10" t="s">
        <v>197</v>
      </c>
      <c r="H1707" s="10" t="s">
        <v>719</v>
      </c>
      <c r="I1707" s="10" t="s">
        <v>45</v>
      </c>
      <c r="J1707" s="12">
        <v>13599.4</v>
      </c>
      <c r="K1707" s="11">
        <v>122564</v>
      </c>
      <c r="L1707" s="11">
        <v>14028</v>
      </c>
      <c r="M1707" s="14">
        <v>1918.4</v>
      </c>
      <c r="N1707" s="13">
        <v>23839</v>
      </c>
      <c r="O1707" s="13">
        <v>1019</v>
      </c>
      <c r="P1707" s="25">
        <v>0</v>
      </c>
      <c r="Q1707" s="26">
        <v>0</v>
      </c>
      <c r="R1707" s="26">
        <v>0</v>
      </c>
      <c r="S1707" s="27">
        <v>0</v>
      </c>
      <c r="T1707" s="28">
        <v>0</v>
      </c>
      <c r="U1707" s="28">
        <v>0</v>
      </c>
      <c r="V1707" s="12">
        <v>15517.8</v>
      </c>
      <c r="W1707" s="11">
        <v>146403</v>
      </c>
      <c r="X1707" s="11">
        <v>15047</v>
      </c>
    </row>
    <row r="1708" spans="1:24" x14ac:dyDescent="0.35">
      <c r="A1708" s="8">
        <v>2020</v>
      </c>
      <c r="B1708" s="9">
        <v>55874</v>
      </c>
      <c r="C1708" s="10" t="s">
        <v>1577</v>
      </c>
      <c r="D1708" s="8" t="s">
        <v>717</v>
      </c>
      <c r="E1708" s="10" t="s">
        <v>718</v>
      </c>
      <c r="F1708" s="8" t="s">
        <v>711</v>
      </c>
      <c r="G1708" s="10" t="s">
        <v>94</v>
      </c>
      <c r="H1708" s="10" t="s">
        <v>719</v>
      </c>
      <c r="I1708" s="10" t="s">
        <v>95</v>
      </c>
      <c r="J1708" s="12">
        <v>1826.6</v>
      </c>
      <c r="K1708" s="11">
        <v>15948</v>
      </c>
      <c r="L1708" s="11">
        <v>2001</v>
      </c>
      <c r="M1708" s="14">
        <v>1792.1</v>
      </c>
      <c r="N1708" s="13">
        <v>11365</v>
      </c>
      <c r="O1708" s="13">
        <v>643</v>
      </c>
      <c r="P1708" s="25">
        <v>0</v>
      </c>
      <c r="Q1708" s="26">
        <v>0</v>
      </c>
      <c r="R1708" s="26">
        <v>0</v>
      </c>
      <c r="S1708" s="27">
        <v>0</v>
      </c>
      <c r="T1708" s="28">
        <v>0</v>
      </c>
      <c r="U1708" s="28">
        <v>0</v>
      </c>
      <c r="V1708" s="12">
        <v>3618.7</v>
      </c>
      <c r="W1708" s="11">
        <v>27313</v>
      </c>
      <c r="X1708" s="11">
        <v>2644</v>
      </c>
    </row>
    <row r="1709" spans="1:24" x14ac:dyDescent="0.35">
      <c r="A1709" s="8">
        <v>2020</v>
      </c>
      <c r="B1709" s="9">
        <v>55874</v>
      </c>
      <c r="C1709" s="10" t="s">
        <v>1577</v>
      </c>
      <c r="D1709" s="8" t="s">
        <v>717</v>
      </c>
      <c r="E1709" s="10" t="s">
        <v>718</v>
      </c>
      <c r="F1709" s="8" t="s">
        <v>711</v>
      </c>
      <c r="G1709" s="10" t="s">
        <v>682</v>
      </c>
      <c r="H1709" s="10" t="s">
        <v>719</v>
      </c>
      <c r="I1709" s="10" t="s">
        <v>45</v>
      </c>
      <c r="J1709" s="12">
        <v>549.20000000000005</v>
      </c>
      <c r="K1709" s="11">
        <v>4369</v>
      </c>
      <c r="L1709" s="11">
        <v>549</v>
      </c>
      <c r="M1709" s="14">
        <v>346.3</v>
      </c>
      <c r="N1709" s="13">
        <v>3418</v>
      </c>
      <c r="O1709" s="13">
        <v>49</v>
      </c>
      <c r="P1709" s="25">
        <v>0</v>
      </c>
      <c r="Q1709" s="26">
        <v>0</v>
      </c>
      <c r="R1709" s="26">
        <v>0</v>
      </c>
      <c r="S1709" s="27">
        <v>0</v>
      </c>
      <c r="T1709" s="28">
        <v>0</v>
      </c>
      <c r="U1709" s="28">
        <v>0</v>
      </c>
      <c r="V1709" s="12">
        <v>895.5</v>
      </c>
      <c r="W1709" s="11">
        <v>7787</v>
      </c>
      <c r="X1709" s="11">
        <v>598</v>
      </c>
    </row>
    <row r="1710" spans="1:24" x14ac:dyDescent="0.35">
      <c r="A1710" s="8">
        <v>2020</v>
      </c>
      <c r="B1710" s="9">
        <v>55874</v>
      </c>
      <c r="C1710" s="10" t="s">
        <v>1577</v>
      </c>
      <c r="D1710" s="8" t="s">
        <v>717</v>
      </c>
      <c r="E1710" s="10" t="s">
        <v>718</v>
      </c>
      <c r="F1710" s="8" t="s">
        <v>711</v>
      </c>
      <c r="G1710" s="10" t="s">
        <v>163</v>
      </c>
      <c r="H1710" s="10" t="s">
        <v>719</v>
      </c>
      <c r="I1710" s="10" t="s">
        <v>36</v>
      </c>
      <c r="J1710" s="12">
        <v>18310.900000000001</v>
      </c>
      <c r="K1710" s="11">
        <v>205429</v>
      </c>
      <c r="L1710" s="11">
        <v>23535</v>
      </c>
      <c r="M1710" s="14">
        <v>1910</v>
      </c>
      <c r="N1710" s="13">
        <v>23134</v>
      </c>
      <c r="O1710" s="13">
        <v>676</v>
      </c>
      <c r="P1710" s="25">
        <v>0</v>
      </c>
      <c r="Q1710" s="26">
        <v>0</v>
      </c>
      <c r="R1710" s="26">
        <v>0</v>
      </c>
      <c r="S1710" s="27">
        <v>0</v>
      </c>
      <c r="T1710" s="28">
        <v>0</v>
      </c>
      <c r="U1710" s="28">
        <v>0</v>
      </c>
      <c r="V1710" s="12">
        <v>20220.900000000001</v>
      </c>
      <c r="W1710" s="11">
        <v>228563</v>
      </c>
      <c r="X1710" s="11">
        <v>24211</v>
      </c>
    </row>
    <row r="1711" spans="1:24" x14ac:dyDescent="0.35">
      <c r="A1711" s="8">
        <v>2020</v>
      </c>
      <c r="B1711" s="9">
        <v>55874</v>
      </c>
      <c r="C1711" s="10" t="s">
        <v>1577</v>
      </c>
      <c r="D1711" s="8" t="s">
        <v>717</v>
      </c>
      <c r="E1711" s="10" t="s">
        <v>718</v>
      </c>
      <c r="F1711" s="8" t="s">
        <v>711</v>
      </c>
      <c r="G1711" s="10" t="s">
        <v>139</v>
      </c>
      <c r="H1711" s="10" t="s">
        <v>719</v>
      </c>
      <c r="I1711" s="10" t="s">
        <v>95</v>
      </c>
      <c r="J1711" s="12">
        <v>8703.7999999999993</v>
      </c>
      <c r="K1711" s="11">
        <v>53522</v>
      </c>
      <c r="L1711" s="11">
        <v>7798</v>
      </c>
      <c r="M1711" s="14">
        <v>5629.6</v>
      </c>
      <c r="N1711" s="13">
        <v>36064</v>
      </c>
      <c r="O1711" s="13">
        <v>2663</v>
      </c>
      <c r="P1711" s="25">
        <v>0</v>
      </c>
      <c r="Q1711" s="26">
        <v>0</v>
      </c>
      <c r="R1711" s="26">
        <v>0</v>
      </c>
      <c r="S1711" s="27">
        <v>0</v>
      </c>
      <c r="T1711" s="28">
        <v>0</v>
      </c>
      <c r="U1711" s="28">
        <v>0</v>
      </c>
      <c r="V1711" s="12">
        <v>14333.4</v>
      </c>
      <c r="W1711" s="11">
        <v>89586</v>
      </c>
      <c r="X1711" s="11">
        <v>10461</v>
      </c>
    </row>
    <row r="1712" spans="1:24" x14ac:dyDescent="0.35">
      <c r="A1712" s="8">
        <v>2020</v>
      </c>
      <c r="B1712" s="9">
        <v>55874</v>
      </c>
      <c r="C1712" s="10" t="s">
        <v>1577</v>
      </c>
      <c r="D1712" s="8" t="s">
        <v>717</v>
      </c>
      <c r="E1712" s="10" t="s">
        <v>718</v>
      </c>
      <c r="F1712" s="8" t="s">
        <v>711</v>
      </c>
      <c r="G1712" s="10" t="s">
        <v>63</v>
      </c>
      <c r="H1712" s="10" t="s">
        <v>719</v>
      </c>
      <c r="I1712" s="10" t="s">
        <v>45</v>
      </c>
      <c r="J1712" s="12">
        <v>17076.599999999999</v>
      </c>
      <c r="K1712" s="11">
        <v>132911</v>
      </c>
      <c r="L1712" s="11">
        <v>13879</v>
      </c>
      <c r="M1712" s="14">
        <v>1629</v>
      </c>
      <c r="N1712" s="13">
        <v>14761</v>
      </c>
      <c r="O1712" s="13">
        <v>503</v>
      </c>
      <c r="P1712" s="25">
        <v>0</v>
      </c>
      <c r="Q1712" s="26">
        <v>0</v>
      </c>
      <c r="R1712" s="26">
        <v>0</v>
      </c>
      <c r="S1712" s="27">
        <v>0</v>
      </c>
      <c r="T1712" s="28">
        <v>0</v>
      </c>
      <c r="U1712" s="28">
        <v>0</v>
      </c>
      <c r="V1712" s="12">
        <v>18705.599999999999</v>
      </c>
      <c r="W1712" s="11">
        <v>147672</v>
      </c>
      <c r="X1712" s="11">
        <v>14382</v>
      </c>
    </row>
    <row r="1713" spans="1:24" x14ac:dyDescent="0.35">
      <c r="A1713" s="8">
        <v>2020</v>
      </c>
      <c r="B1713" s="9">
        <v>55874</v>
      </c>
      <c r="C1713" s="10" t="s">
        <v>1577</v>
      </c>
      <c r="D1713" s="8" t="s">
        <v>717</v>
      </c>
      <c r="E1713" s="10" t="s">
        <v>718</v>
      </c>
      <c r="F1713" s="8" t="s">
        <v>711</v>
      </c>
      <c r="G1713" s="10" t="s">
        <v>56</v>
      </c>
      <c r="H1713" s="10" t="s">
        <v>719</v>
      </c>
      <c r="I1713" s="10" t="s">
        <v>45</v>
      </c>
      <c r="J1713" s="12">
        <v>3589.9</v>
      </c>
      <c r="K1713" s="11">
        <v>22687</v>
      </c>
      <c r="L1713" s="11">
        <v>2813</v>
      </c>
      <c r="M1713" s="14">
        <v>5334.8</v>
      </c>
      <c r="N1713" s="13">
        <v>49984</v>
      </c>
      <c r="O1713" s="13">
        <v>943</v>
      </c>
      <c r="P1713" s="25">
        <v>0</v>
      </c>
      <c r="Q1713" s="26">
        <v>0</v>
      </c>
      <c r="R1713" s="26">
        <v>0</v>
      </c>
      <c r="S1713" s="27">
        <v>0</v>
      </c>
      <c r="T1713" s="28">
        <v>0</v>
      </c>
      <c r="U1713" s="28">
        <v>0</v>
      </c>
      <c r="V1713" s="12">
        <v>8924.7000000000007</v>
      </c>
      <c r="W1713" s="11">
        <v>72671</v>
      </c>
      <c r="X1713" s="11">
        <v>3756</v>
      </c>
    </row>
    <row r="1714" spans="1:24" x14ac:dyDescent="0.35">
      <c r="A1714" s="8">
        <v>2020</v>
      </c>
      <c r="B1714" s="9">
        <v>55874</v>
      </c>
      <c r="C1714" s="10" t="s">
        <v>1577</v>
      </c>
      <c r="D1714" s="8" t="s">
        <v>717</v>
      </c>
      <c r="E1714" s="10" t="s">
        <v>718</v>
      </c>
      <c r="F1714" s="8" t="s">
        <v>711</v>
      </c>
      <c r="G1714" s="10" t="s">
        <v>122</v>
      </c>
      <c r="H1714" s="10" t="s">
        <v>719</v>
      </c>
      <c r="I1714" s="10" t="s">
        <v>123</v>
      </c>
      <c r="J1714" s="12">
        <v>15976.3</v>
      </c>
      <c r="K1714" s="11">
        <v>133928</v>
      </c>
      <c r="L1714" s="11">
        <v>19421</v>
      </c>
      <c r="M1714" s="14">
        <v>11646</v>
      </c>
      <c r="N1714" s="13">
        <v>119180</v>
      </c>
      <c r="O1714" s="13">
        <v>5047</v>
      </c>
      <c r="P1714" s="25">
        <v>0</v>
      </c>
      <c r="Q1714" s="26">
        <v>0</v>
      </c>
      <c r="R1714" s="26">
        <v>0</v>
      </c>
      <c r="S1714" s="27">
        <v>0</v>
      </c>
      <c r="T1714" s="28">
        <v>0</v>
      </c>
      <c r="U1714" s="28">
        <v>0</v>
      </c>
      <c r="V1714" s="12">
        <v>27622.3</v>
      </c>
      <c r="W1714" s="11">
        <v>253108</v>
      </c>
      <c r="X1714" s="11">
        <v>24468</v>
      </c>
    </row>
    <row r="1715" spans="1:24" x14ac:dyDescent="0.35">
      <c r="A1715" s="8">
        <v>2020</v>
      </c>
      <c r="B1715" s="9">
        <v>55874</v>
      </c>
      <c r="C1715" s="10" t="s">
        <v>1577</v>
      </c>
      <c r="D1715" s="8" t="s">
        <v>717</v>
      </c>
      <c r="E1715" s="10" t="s">
        <v>718</v>
      </c>
      <c r="F1715" s="8" t="s">
        <v>711</v>
      </c>
      <c r="G1715" s="10" t="s">
        <v>143</v>
      </c>
      <c r="H1715" s="10" t="s">
        <v>719</v>
      </c>
      <c r="I1715" s="10" t="s">
        <v>45</v>
      </c>
      <c r="J1715" s="12">
        <v>5152.3</v>
      </c>
      <c r="K1715" s="11">
        <v>47922</v>
      </c>
      <c r="L1715" s="11">
        <v>5135</v>
      </c>
      <c r="M1715" s="14">
        <v>220.2</v>
      </c>
      <c r="N1715" s="13">
        <v>3501</v>
      </c>
      <c r="O1715" s="13">
        <v>121</v>
      </c>
      <c r="P1715" s="25">
        <v>0</v>
      </c>
      <c r="Q1715" s="26">
        <v>0</v>
      </c>
      <c r="R1715" s="26">
        <v>0</v>
      </c>
      <c r="S1715" s="27">
        <v>0</v>
      </c>
      <c r="T1715" s="28">
        <v>0</v>
      </c>
      <c r="U1715" s="28">
        <v>0</v>
      </c>
      <c r="V1715" s="12">
        <v>5372.5</v>
      </c>
      <c r="W1715" s="11">
        <v>51423</v>
      </c>
      <c r="X1715" s="11">
        <v>5256</v>
      </c>
    </row>
    <row r="1716" spans="1:24" x14ac:dyDescent="0.35">
      <c r="A1716" s="8">
        <v>2020</v>
      </c>
      <c r="B1716" s="9">
        <v>55874</v>
      </c>
      <c r="C1716" s="10" t="s">
        <v>1577</v>
      </c>
      <c r="D1716" s="8" t="s">
        <v>717</v>
      </c>
      <c r="E1716" s="10" t="s">
        <v>718</v>
      </c>
      <c r="F1716" s="8" t="s">
        <v>711</v>
      </c>
      <c r="G1716" s="10" t="s">
        <v>197</v>
      </c>
      <c r="H1716" s="10" t="s">
        <v>719</v>
      </c>
      <c r="I1716" s="10" t="s">
        <v>45</v>
      </c>
      <c r="J1716" s="12">
        <v>27173.9</v>
      </c>
      <c r="K1716" s="11">
        <v>254459</v>
      </c>
      <c r="L1716" s="11">
        <v>30484</v>
      </c>
      <c r="M1716" s="14">
        <v>4136.3999999999996</v>
      </c>
      <c r="N1716" s="13">
        <v>44065</v>
      </c>
      <c r="O1716" s="13">
        <v>2166</v>
      </c>
      <c r="P1716" s="25">
        <v>0</v>
      </c>
      <c r="Q1716" s="26">
        <v>0</v>
      </c>
      <c r="R1716" s="26">
        <v>0</v>
      </c>
      <c r="S1716" s="27">
        <v>0</v>
      </c>
      <c r="T1716" s="28">
        <v>0</v>
      </c>
      <c r="U1716" s="28">
        <v>0</v>
      </c>
      <c r="V1716" s="12">
        <v>31310.3</v>
      </c>
      <c r="W1716" s="11">
        <v>298524</v>
      </c>
      <c r="X1716" s="11">
        <v>32650</v>
      </c>
    </row>
    <row r="1717" spans="1:24" x14ac:dyDescent="0.35">
      <c r="A1717" s="8">
        <v>2020</v>
      </c>
      <c r="B1717" s="9">
        <v>55878</v>
      </c>
      <c r="C1717" s="10" t="s">
        <v>1578</v>
      </c>
      <c r="D1717" s="8" t="s">
        <v>717</v>
      </c>
      <c r="E1717" s="10" t="s">
        <v>718</v>
      </c>
      <c r="F1717" s="8" t="s">
        <v>711</v>
      </c>
      <c r="G1717" s="10" t="s">
        <v>163</v>
      </c>
      <c r="H1717" s="10" t="s">
        <v>719</v>
      </c>
      <c r="I1717" s="10" t="s">
        <v>36</v>
      </c>
      <c r="J1717" s="12">
        <v>0</v>
      </c>
      <c r="K1717" s="11">
        <v>0</v>
      </c>
      <c r="L1717" s="11">
        <v>0</v>
      </c>
      <c r="M1717" s="14">
        <v>47515.8</v>
      </c>
      <c r="N1717" s="13">
        <v>797271</v>
      </c>
      <c r="O1717" s="13">
        <v>3934</v>
      </c>
      <c r="P1717" s="25">
        <v>0</v>
      </c>
      <c r="Q1717" s="26">
        <v>0</v>
      </c>
      <c r="R1717" s="26">
        <v>0</v>
      </c>
      <c r="S1717" s="27">
        <v>0</v>
      </c>
      <c r="T1717" s="28">
        <v>0</v>
      </c>
      <c r="U1717" s="28">
        <v>0</v>
      </c>
      <c r="V1717" s="12">
        <v>47515.8</v>
      </c>
      <c r="W1717" s="11">
        <v>797271</v>
      </c>
      <c r="X1717" s="11">
        <v>3934</v>
      </c>
    </row>
    <row r="1718" spans="1:24" x14ac:dyDescent="0.35">
      <c r="A1718" s="8">
        <v>2020</v>
      </c>
      <c r="B1718" s="9">
        <v>55878</v>
      </c>
      <c r="C1718" s="10" t="s">
        <v>1578</v>
      </c>
      <c r="D1718" s="8" t="s">
        <v>717</v>
      </c>
      <c r="E1718" s="10" t="s">
        <v>718</v>
      </c>
      <c r="F1718" s="8" t="s">
        <v>711</v>
      </c>
      <c r="G1718" s="10" t="s">
        <v>139</v>
      </c>
      <c r="H1718" s="10" t="s">
        <v>719</v>
      </c>
      <c r="I1718" s="10" t="s">
        <v>95</v>
      </c>
      <c r="J1718" s="12">
        <v>0</v>
      </c>
      <c r="K1718" s="11">
        <v>0</v>
      </c>
      <c r="L1718" s="11">
        <v>0</v>
      </c>
      <c r="M1718" s="14">
        <v>79214.5</v>
      </c>
      <c r="N1718" s="13">
        <v>770127</v>
      </c>
      <c r="O1718" s="13">
        <v>6194</v>
      </c>
      <c r="P1718" s="25">
        <v>0</v>
      </c>
      <c r="Q1718" s="26">
        <v>0</v>
      </c>
      <c r="R1718" s="26">
        <v>0</v>
      </c>
      <c r="S1718" s="27">
        <v>0</v>
      </c>
      <c r="T1718" s="28">
        <v>0</v>
      </c>
      <c r="U1718" s="28">
        <v>0</v>
      </c>
      <c r="V1718" s="12">
        <v>79214.5</v>
      </c>
      <c r="W1718" s="11">
        <v>770127</v>
      </c>
      <c r="X1718" s="11">
        <v>6194</v>
      </c>
    </row>
    <row r="1719" spans="1:24" x14ac:dyDescent="0.35">
      <c r="A1719" s="8">
        <v>2020</v>
      </c>
      <c r="B1719" s="9">
        <v>55878</v>
      </c>
      <c r="C1719" s="10" t="s">
        <v>1578</v>
      </c>
      <c r="D1719" s="8" t="s">
        <v>717</v>
      </c>
      <c r="E1719" s="10" t="s">
        <v>718</v>
      </c>
      <c r="F1719" s="8" t="s">
        <v>711</v>
      </c>
      <c r="G1719" s="10" t="s">
        <v>63</v>
      </c>
      <c r="H1719" s="10" t="s">
        <v>719</v>
      </c>
      <c r="I1719" s="10" t="s">
        <v>45</v>
      </c>
      <c r="J1719" s="12">
        <v>0</v>
      </c>
      <c r="K1719" s="11">
        <v>0</v>
      </c>
      <c r="L1719" s="11">
        <v>0</v>
      </c>
      <c r="M1719" s="14">
        <v>6030.5</v>
      </c>
      <c r="N1719" s="13">
        <v>93337</v>
      </c>
      <c r="O1719" s="13">
        <v>958</v>
      </c>
      <c r="P1719" s="25">
        <v>0</v>
      </c>
      <c r="Q1719" s="26">
        <v>0</v>
      </c>
      <c r="R1719" s="26">
        <v>0</v>
      </c>
      <c r="S1719" s="27">
        <v>0</v>
      </c>
      <c r="T1719" s="28">
        <v>0</v>
      </c>
      <c r="U1719" s="28">
        <v>0</v>
      </c>
      <c r="V1719" s="12">
        <v>6030.5</v>
      </c>
      <c r="W1719" s="11">
        <v>93337</v>
      </c>
      <c r="X1719" s="11">
        <v>958</v>
      </c>
    </row>
    <row r="1720" spans="1:24" x14ac:dyDescent="0.35">
      <c r="A1720" s="8">
        <v>2020</v>
      </c>
      <c r="B1720" s="9">
        <v>55878</v>
      </c>
      <c r="C1720" s="10" t="s">
        <v>1578</v>
      </c>
      <c r="D1720" s="8" t="s">
        <v>717</v>
      </c>
      <c r="E1720" s="10" t="s">
        <v>718</v>
      </c>
      <c r="F1720" s="8" t="s">
        <v>711</v>
      </c>
      <c r="G1720" s="10" t="s">
        <v>56</v>
      </c>
      <c r="H1720" s="10" t="s">
        <v>719</v>
      </c>
      <c r="I1720" s="10" t="s">
        <v>45</v>
      </c>
      <c r="J1720" s="12">
        <v>0</v>
      </c>
      <c r="K1720" s="11">
        <v>0</v>
      </c>
      <c r="L1720" s="11">
        <v>0</v>
      </c>
      <c r="M1720" s="14">
        <v>82988.800000000003</v>
      </c>
      <c r="N1720" s="13">
        <v>977218</v>
      </c>
      <c r="O1720" s="13">
        <v>8678</v>
      </c>
      <c r="P1720" s="25">
        <v>0</v>
      </c>
      <c r="Q1720" s="26">
        <v>0</v>
      </c>
      <c r="R1720" s="26">
        <v>0</v>
      </c>
      <c r="S1720" s="27">
        <v>0</v>
      </c>
      <c r="T1720" s="28">
        <v>0</v>
      </c>
      <c r="U1720" s="28">
        <v>0</v>
      </c>
      <c r="V1720" s="12">
        <v>82988.800000000003</v>
      </c>
      <c r="W1720" s="11">
        <v>977218</v>
      </c>
      <c r="X1720" s="11">
        <v>8678</v>
      </c>
    </row>
    <row r="1721" spans="1:24" x14ac:dyDescent="0.35">
      <c r="A1721" s="8">
        <v>2020</v>
      </c>
      <c r="B1721" s="9">
        <v>55878</v>
      </c>
      <c r="C1721" s="10" t="s">
        <v>1578</v>
      </c>
      <c r="D1721" s="8" t="s">
        <v>717</v>
      </c>
      <c r="E1721" s="10" t="s">
        <v>718</v>
      </c>
      <c r="F1721" s="8" t="s">
        <v>711</v>
      </c>
      <c r="G1721" s="10" t="s">
        <v>122</v>
      </c>
      <c r="H1721" s="10" t="s">
        <v>719</v>
      </c>
      <c r="I1721" s="10" t="s">
        <v>123</v>
      </c>
      <c r="J1721" s="12">
        <v>1081.2</v>
      </c>
      <c r="K1721" s="11">
        <v>12515</v>
      </c>
      <c r="L1721" s="11">
        <v>1153</v>
      </c>
      <c r="M1721" s="14">
        <v>44328.7</v>
      </c>
      <c r="N1721" s="13">
        <v>594588</v>
      </c>
      <c r="O1721" s="13">
        <v>7660</v>
      </c>
      <c r="P1721" s="25">
        <v>0</v>
      </c>
      <c r="Q1721" s="26">
        <v>0</v>
      </c>
      <c r="R1721" s="26">
        <v>0</v>
      </c>
      <c r="S1721" s="27">
        <v>0</v>
      </c>
      <c r="T1721" s="28">
        <v>0</v>
      </c>
      <c r="U1721" s="28">
        <v>0</v>
      </c>
      <c r="V1721" s="12">
        <v>45409.9</v>
      </c>
      <c r="W1721" s="11">
        <v>607103</v>
      </c>
      <c r="X1721" s="11">
        <v>8813</v>
      </c>
    </row>
    <row r="1722" spans="1:24" x14ac:dyDescent="0.35">
      <c r="A1722" s="8">
        <v>2020</v>
      </c>
      <c r="B1722" s="9">
        <v>55878</v>
      </c>
      <c r="C1722" s="10" t="s">
        <v>1578</v>
      </c>
      <c r="D1722" s="8" t="s">
        <v>717</v>
      </c>
      <c r="E1722" s="10" t="s">
        <v>718</v>
      </c>
      <c r="F1722" s="8" t="s">
        <v>711</v>
      </c>
      <c r="G1722" s="10" t="s">
        <v>143</v>
      </c>
      <c r="H1722" s="10" t="s">
        <v>719</v>
      </c>
      <c r="I1722" s="10" t="s">
        <v>45</v>
      </c>
      <c r="J1722" s="12">
        <v>0</v>
      </c>
      <c r="K1722" s="11">
        <v>0</v>
      </c>
      <c r="L1722" s="11">
        <v>0</v>
      </c>
      <c r="M1722" s="14">
        <v>29801.7</v>
      </c>
      <c r="N1722" s="13">
        <v>614906</v>
      </c>
      <c r="O1722" s="13">
        <v>5049</v>
      </c>
      <c r="P1722" s="25">
        <v>0</v>
      </c>
      <c r="Q1722" s="26">
        <v>0</v>
      </c>
      <c r="R1722" s="26">
        <v>0</v>
      </c>
      <c r="S1722" s="27">
        <v>0</v>
      </c>
      <c r="T1722" s="28">
        <v>0</v>
      </c>
      <c r="U1722" s="28">
        <v>0</v>
      </c>
      <c r="V1722" s="12">
        <v>29801.7</v>
      </c>
      <c r="W1722" s="11">
        <v>614906</v>
      </c>
      <c r="X1722" s="11">
        <v>5049</v>
      </c>
    </row>
    <row r="1723" spans="1:24" x14ac:dyDescent="0.35">
      <c r="A1723" s="8">
        <v>2020</v>
      </c>
      <c r="B1723" s="9">
        <v>55878</v>
      </c>
      <c r="C1723" s="10" t="s">
        <v>1578</v>
      </c>
      <c r="D1723" s="8" t="s">
        <v>717</v>
      </c>
      <c r="E1723" s="10" t="s">
        <v>718</v>
      </c>
      <c r="F1723" s="8" t="s">
        <v>711</v>
      </c>
      <c r="G1723" s="10" t="s">
        <v>197</v>
      </c>
      <c r="H1723" s="10" t="s">
        <v>719</v>
      </c>
      <c r="I1723" s="10" t="s">
        <v>45</v>
      </c>
      <c r="J1723" s="12">
        <v>0</v>
      </c>
      <c r="K1723" s="11">
        <v>0</v>
      </c>
      <c r="L1723" s="11">
        <v>0</v>
      </c>
      <c r="M1723" s="14">
        <v>70724</v>
      </c>
      <c r="N1723" s="13">
        <v>1183162</v>
      </c>
      <c r="O1723" s="13">
        <v>8710</v>
      </c>
      <c r="P1723" s="25">
        <v>0</v>
      </c>
      <c r="Q1723" s="26">
        <v>0</v>
      </c>
      <c r="R1723" s="26">
        <v>0</v>
      </c>
      <c r="S1723" s="27">
        <v>0</v>
      </c>
      <c r="T1723" s="28">
        <v>0</v>
      </c>
      <c r="U1723" s="28">
        <v>0</v>
      </c>
      <c r="V1723" s="12">
        <v>70724</v>
      </c>
      <c r="W1723" s="11">
        <v>1183162</v>
      </c>
      <c r="X1723" s="11">
        <v>8710</v>
      </c>
    </row>
    <row r="1724" spans="1:24" x14ac:dyDescent="0.35">
      <c r="A1724" s="8">
        <v>2020</v>
      </c>
      <c r="B1724" s="9">
        <v>55878</v>
      </c>
      <c r="C1724" s="10" t="s">
        <v>1578</v>
      </c>
      <c r="D1724" s="8" t="s">
        <v>739</v>
      </c>
      <c r="E1724" s="10" t="s">
        <v>710</v>
      </c>
      <c r="F1724" s="8" t="s">
        <v>711</v>
      </c>
      <c r="G1724" s="10" t="s">
        <v>59</v>
      </c>
      <c r="H1724" s="10" t="s">
        <v>719</v>
      </c>
      <c r="I1724" s="10" t="s">
        <v>60</v>
      </c>
      <c r="J1724" s="12">
        <v>8650.1</v>
      </c>
      <c r="K1724" s="11">
        <v>87206</v>
      </c>
      <c r="L1724" s="11">
        <v>5468</v>
      </c>
      <c r="M1724" s="14">
        <v>299722.59999999998</v>
      </c>
      <c r="N1724" s="13">
        <v>3575587</v>
      </c>
      <c r="O1724" s="13">
        <v>37236</v>
      </c>
      <c r="P1724" s="25">
        <v>0</v>
      </c>
      <c r="Q1724" s="26">
        <v>0</v>
      </c>
      <c r="R1724" s="26">
        <v>0</v>
      </c>
      <c r="S1724" s="27">
        <v>0</v>
      </c>
      <c r="T1724" s="28">
        <v>0</v>
      </c>
      <c r="U1724" s="28">
        <v>0</v>
      </c>
      <c r="V1724" s="12">
        <v>308372.7</v>
      </c>
      <c r="W1724" s="11">
        <v>3662793</v>
      </c>
      <c r="X1724" s="11">
        <v>42704</v>
      </c>
    </row>
    <row r="1725" spans="1:24" x14ac:dyDescent="0.35">
      <c r="A1725" s="8">
        <v>2020</v>
      </c>
      <c r="B1725" s="9">
        <v>55937</v>
      </c>
      <c r="C1725" s="10" t="s">
        <v>661</v>
      </c>
      <c r="D1725" s="8" t="s">
        <v>709</v>
      </c>
      <c r="E1725" s="10" t="s">
        <v>710</v>
      </c>
      <c r="F1725" s="8" t="s">
        <v>711</v>
      </c>
      <c r="G1725" s="10" t="s">
        <v>59</v>
      </c>
      <c r="H1725" s="10" t="s">
        <v>722</v>
      </c>
      <c r="I1725" s="10" t="s">
        <v>36</v>
      </c>
      <c r="J1725" s="12">
        <v>607906.80000000005</v>
      </c>
      <c r="K1725" s="11">
        <v>6145701</v>
      </c>
      <c r="L1725" s="11">
        <v>410753</v>
      </c>
      <c r="M1725" s="14">
        <v>353075.8</v>
      </c>
      <c r="N1725" s="13">
        <v>4646083</v>
      </c>
      <c r="O1725" s="13">
        <v>52318</v>
      </c>
      <c r="P1725" s="25">
        <v>369344.4</v>
      </c>
      <c r="Q1725" s="26">
        <v>7884794</v>
      </c>
      <c r="R1725" s="26">
        <v>5678</v>
      </c>
      <c r="S1725" s="27" t="s">
        <v>25</v>
      </c>
      <c r="T1725" s="28" t="s">
        <v>25</v>
      </c>
      <c r="U1725" s="28" t="s">
        <v>25</v>
      </c>
      <c r="V1725" s="12">
        <v>1330327</v>
      </c>
      <c r="W1725" s="11">
        <v>18676578</v>
      </c>
      <c r="X1725" s="11">
        <v>468749</v>
      </c>
    </row>
    <row r="1726" spans="1:24" x14ac:dyDescent="0.35">
      <c r="A1726" s="8">
        <v>2020</v>
      </c>
      <c r="B1726" s="9">
        <v>55959</v>
      </c>
      <c r="C1726" s="10" t="s">
        <v>1579</v>
      </c>
      <c r="D1726" s="8" t="s">
        <v>709</v>
      </c>
      <c r="E1726" s="10" t="s">
        <v>710</v>
      </c>
      <c r="F1726" s="8" t="s">
        <v>711</v>
      </c>
      <c r="G1726" s="10" t="s">
        <v>355</v>
      </c>
      <c r="H1726" s="10" t="s">
        <v>714</v>
      </c>
      <c r="I1726" s="10" t="s">
        <v>54</v>
      </c>
      <c r="J1726" s="12">
        <v>16368</v>
      </c>
      <c r="K1726" s="11">
        <v>160735</v>
      </c>
      <c r="L1726" s="11">
        <v>10940</v>
      </c>
      <c r="M1726" s="14">
        <v>37706</v>
      </c>
      <c r="N1726" s="13">
        <v>324354</v>
      </c>
      <c r="O1726" s="13">
        <v>3837</v>
      </c>
      <c r="P1726" s="25">
        <v>19637</v>
      </c>
      <c r="Q1726" s="26">
        <v>231036</v>
      </c>
      <c r="R1726" s="26">
        <v>72</v>
      </c>
      <c r="S1726" s="27">
        <v>0</v>
      </c>
      <c r="T1726" s="28">
        <v>0</v>
      </c>
      <c r="U1726" s="28">
        <v>0</v>
      </c>
      <c r="V1726" s="12">
        <v>73711</v>
      </c>
      <c r="W1726" s="11">
        <v>716125</v>
      </c>
      <c r="X1726" s="11">
        <v>14849</v>
      </c>
    </row>
    <row r="1727" spans="1:24" x14ac:dyDescent="0.35">
      <c r="A1727" s="8">
        <v>2020</v>
      </c>
      <c r="B1727" s="9">
        <v>55982</v>
      </c>
      <c r="C1727" s="10" t="s">
        <v>1580</v>
      </c>
      <c r="D1727" s="8" t="s">
        <v>709</v>
      </c>
      <c r="E1727" s="10" t="s">
        <v>710</v>
      </c>
      <c r="F1727" s="8" t="s">
        <v>711</v>
      </c>
      <c r="G1727" s="10" t="s">
        <v>59</v>
      </c>
      <c r="H1727" s="10" t="s">
        <v>714</v>
      </c>
      <c r="I1727" s="10" t="s">
        <v>60</v>
      </c>
      <c r="J1727" s="12">
        <v>29052.1</v>
      </c>
      <c r="K1727" s="11">
        <v>322912</v>
      </c>
      <c r="L1727" s="11">
        <v>17024</v>
      </c>
      <c r="M1727" s="14">
        <v>8370.7000000000007</v>
      </c>
      <c r="N1727" s="13">
        <v>85795</v>
      </c>
      <c r="O1727" s="13">
        <v>5601</v>
      </c>
      <c r="P1727" s="25">
        <v>4023.6</v>
      </c>
      <c r="Q1727" s="26">
        <v>70221</v>
      </c>
      <c r="R1727" s="26">
        <v>48</v>
      </c>
      <c r="S1727" s="27" t="s">
        <v>25</v>
      </c>
      <c r="T1727" s="28" t="s">
        <v>25</v>
      </c>
      <c r="U1727" s="28" t="s">
        <v>25</v>
      </c>
      <c r="V1727" s="12">
        <v>41446.400000000001</v>
      </c>
      <c r="W1727" s="11">
        <v>478928</v>
      </c>
      <c r="X1727" s="11">
        <v>22673</v>
      </c>
    </row>
    <row r="1728" spans="1:24" x14ac:dyDescent="0.35">
      <c r="A1728" s="8">
        <v>2020</v>
      </c>
      <c r="B1728" s="9">
        <v>56146</v>
      </c>
      <c r="C1728" s="10" t="s">
        <v>662</v>
      </c>
      <c r="D1728" s="8" t="s">
        <v>709</v>
      </c>
      <c r="E1728" s="10" t="s">
        <v>710</v>
      </c>
      <c r="F1728" s="8" t="s">
        <v>711</v>
      </c>
      <c r="G1728" s="10" t="s">
        <v>157</v>
      </c>
      <c r="H1728" s="10" t="s">
        <v>722</v>
      </c>
      <c r="I1728" s="10" t="s">
        <v>158</v>
      </c>
      <c r="J1728" s="12">
        <v>105029</v>
      </c>
      <c r="K1728" s="11">
        <v>640415</v>
      </c>
      <c r="L1728" s="11">
        <v>86197</v>
      </c>
      <c r="M1728" s="14">
        <v>98980</v>
      </c>
      <c r="N1728" s="13">
        <v>856213</v>
      </c>
      <c r="O1728" s="13">
        <v>12155</v>
      </c>
      <c r="P1728" s="25">
        <v>37182</v>
      </c>
      <c r="Q1728" s="26">
        <v>414999</v>
      </c>
      <c r="R1728" s="26">
        <v>55</v>
      </c>
      <c r="S1728" s="27">
        <v>0</v>
      </c>
      <c r="T1728" s="28">
        <v>0</v>
      </c>
      <c r="U1728" s="28">
        <v>0</v>
      </c>
      <c r="V1728" s="12">
        <v>241191</v>
      </c>
      <c r="W1728" s="11">
        <v>1911627</v>
      </c>
      <c r="X1728" s="11">
        <v>98407</v>
      </c>
    </row>
    <row r="1729" spans="1:24" x14ac:dyDescent="0.35">
      <c r="A1729" s="8">
        <v>2020</v>
      </c>
      <c r="B1729" s="9">
        <v>56196</v>
      </c>
      <c r="C1729" s="10" t="s">
        <v>1581</v>
      </c>
      <c r="D1729" s="8" t="s">
        <v>717</v>
      </c>
      <c r="E1729" s="10" t="s">
        <v>718</v>
      </c>
      <c r="F1729" s="8" t="s">
        <v>711</v>
      </c>
      <c r="G1729" s="10" t="s">
        <v>122</v>
      </c>
      <c r="H1729" s="10" t="s">
        <v>719</v>
      </c>
      <c r="I1729" s="10" t="s">
        <v>123</v>
      </c>
      <c r="J1729" s="12">
        <v>31866</v>
      </c>
      <c r="K1729" s="11">
        <v>325507</v>
      </c>
      <c r="L1729" s="11">
        <v>43649</v>
      </c>
      <c r="M1729" s="14">
        <v>2956.6</v>
      </c>
      <c r="N1729" s="13">
        <v>26216</v>
      </c>
      <c r="O1729" s="13">
        <v>1020</v>
      </c>
      <c r="P1729" s="25">
        <v>0</v>
      </c>
      <c r="Q1729" s="26">
        <v>0</v>
      </c>
      <c r="R1729" s="26">
        <v>0</v>
      </c>
      <c r="S1729" s="27">
        <v>0</v>
      </c>
      <c r="T1729" s="28">
        <v>0</v>
      </c>
      <c r="U1729" s="28">
        <v>0</v>
      </c>
      <c r="V1729" s="12">
        <v>34822.6</v>
      </c>
      <c r="W1729" s="11">
        <v>351723</v>
      </c>
      <c r="X1729" s="11">
        <v>44669</v>
      </c>
    </row>
    <row r="1730" spans="1:24" x14ac:dyDescent="0.35">
      <c r="A1730" s="8">
        <v>2020</v>
      </c>
      <c r="B1730" s="9">
        <v>56212</v>
      </c>
      <c r="C1730" s="10" t="s">
        <v>1582</v>
      </c>
      <c r="D1730" s="8" t="s">
        <v>717</v>
      </c>
      <c r="E1730" s="10" t="s">
        <v>718</v>
      </c>
      <c r="F1730" s="8" t="s">
        <v>711</v>
      </c>
      <c r="G1730" s="10" t="s">
        <v>94</v>
      </c>
      <c r="H1730" s="10" t="s">
        <v>719</v>
      </c>
      <c r="I1730" s="10" t="s">
        <v>95</v>
      </c>
      <c r="J1730" s="12">
        <v>20899</v>
      </c>
      <c r="K1730" s="11">
        <v>210398</v>
      </c>
      <c r="L1730" s="11">
        <v>24439</v>
      </c>
      <c r="M1730" s="14">
        <v>6044</v>
      </c>
      <c r="N1730" s="13">
        <v>67651</v>
      </c>
      <c r="O1730" s="13">
        <v>3206</v>
      </c>
      <c r="P1730" s="25">
        <v>0</v>
      </c>
      <c r="Q1730" s="26">
        <v>0</v>
      </c>
      <c r="R1730" s="26">
        <v>0</v>
      </c>
      <c r="S1730" s="27">
        <v>0</v>
      </c>
      <c r="T1730" s="28">
        <v>0</v>
      </c>
      <c r="U1730" s="28">
        <v>0</v>
      </c>
      <c r="V1730" s="12">
        <v>26943</v>
      </c>
      <c r="W1730" s="11">
        <v>278049</v>
      </c>
      <c r="X1730" s="11">
        <v>27645</v>
      </c>
    </row>
    <row r="1731" spans="1:24" x14ac:dyDescent="0.35">
      <c r="A1731" s="8">
        <v>2020</v>
      </c>
      <c r="B1731" s="9">
        <v>56212</v>
      </c>
      <c r="C1731" s="10" t="s">
        <v>1582</v>
      </c>
      <c r="D1731" s="8" t="s">
        <v>717</v>
      </c>
      <c r="E1731" s="10" t="s">
        <v>718</v>
      </c>
      <c r="F1731" s="8" t="s">
        <v>711</v>
      </c>
      <c r="G1731" s="10" t="s">
        <v>682</v>
      </c>
      <c r="H1731" s="10" t="s">
        <v>719</v>
      </c>
      <c r="I1731" s="10" t="s">
        <v>45</v>
      </c>
      <c r="J1731" s="12">
        <v>442</v>
      </c>
      <c r="K1731" s="11">
        <v>4632</v>
      </c>
      <c r="L1731" s="11">
        <v>538</v>
      </c>
      <c r="M1731" s="14">
        <v>196</v>
      </c>
      <c r="N1731" s="13">
        <v>3251</v>
      </c>
      <c r="O1731" s="13">
        <v>67</v>
      </c>
      <c r="P1731" s="25">
        <v>0</v>
      </c>
      <c r="Q1731" s="26">
        <v>0</v>
      </c>
      <c r="R1731" s="26">
        <v>0</v>
      </c>
      <c r="S1731" s="27">
        <v>0</v>
      </c>
      <c r="T1731" s="28">
        <v>0</v>
      </c>
      <c r="U1731" s="28">
        <v>0</v>
      </c>
      <c r="V1731" s="12">
        <v>638</v>
      </c>
      <c r="W1731" s="11">
        <v>7883</v>
      </c>
      <c r="X1731" s="11">
        <v>605</v>
      </c>
    </row>
    <row r="1732" spans="1:24" x14ac:dyDescent="0.35">
      <c r="A1732" s="8">
        <v>2020</v>
      </c>
      <c r="B1732" s="9">
        <v>56212</v>
      </c>
      <c r="C1732" s="10" t="s">
        <v>1582</v>
      </c>
      <c r="D1732" s="8" t="s">
        <v>717</v>
      </c>
      <c r="E1732" s="10" t="s">
        <v>718</v>
      </c>
      <c r="F1732" s="8" t="s">
        <v>711</v>
      </c>
      <c r="G1732" s="10" t="s">
        <v>185</v>
      </c>
      <c r="H1732" s="10" t="s">
        <v>719</v>
      </c>
      <c r="I1732" s="10" t="s">
        <v>45</v>
      </c>
      <c r="J1732" s="12">
        <v>515</v>
      </c>
      <c r="K1732" s="11">
        <v>5684</v>
      </c>
      <c r="L1732" s="11">
        <v>489</v>
      </c>
      <c r="M1732" s="14">
        <v>74</v>
      </c>
      <c r="N1732" s="13">
        <v>1087</v>
      </c>
      <c r="O1732" s="13">
        <v>56</v>
      </c>
      <c r="P1732" s="25">
        <v>0</v>
      </c>
      <c r="Q1732" s="26">
        <v>0</v>
      </c>
      <c r="R1732" s="26">
        <v>0</v>
      </c>
      <c r="S1732" s="27">
        <v>0</v>
      </c>
      <c r="T1732" s="28">
        <v>0</v>
      </c>
      <c r="U1732" s="28">
        <v>0</v>
      </c>
      <c r="V1732" s="12">
        <v>589</v>
      </c>
      <c r="W1732" s="11">
        <v>6771</v>
      </c>
      <c r="X1732" s="11">
        <v>545</v>
      </c>
    </row>
    <row r="1733" spans="1:24" x14ac:dyDescent="0.35">
      <c r="A1733" s="8">
        <v>2020</v>
      </c>
      <c r="B1733" s="9">
        <v>56212</v>
      </c>
      <c r="C1733" s="10" t="s">
        <v>1582</v>
      </c>
      <c r="D1733" s="8" t="s">
        <v>717</v>
      </c>
      <c r="E1733" s="10" t="s">
        <v>718</v>
      </c>
      <c r="F1733" s="8" t="s">
        <v>711</v>
      </c>
      <c r="G1733" s="10" t="s">
        <v>163</v>
      </c>
      <c r="H1733" s="10" t="s">
        <v>719</v>
      </c>
      <c r="I1733" s="10" t="s">
        <v>36</v>
      </c>
      <c r="J1733" s="12">
        <v>32458</v>
      </c>
      <c r="K1733" s="11">
        <v>476049</v>
      </c>
      <c r="L1733" s="11">
        <v>48966</v>
      </c>
      <c r="M1733" s="14">
        <v>24411</v>
      </c>
      <c r="N1733" s="13">
        <v>458871</v>
      </c>
      <c r="O1733" s="13">
        <v>7799</v>
      </c>
      <c r="P1733" s="25">
        <v>0</v>
      </c>
      <c r="Q1733" s="26">
        <v>0</v>
      </c>
      <c r="R1733" s="26">
        <v>0</v>
      </c>
      <c r="S1733" s="27">
        <v>0</v>
      </c>
      <c r="T1733" s="28">
        <v>0</v>
      </c>
      <c r="U1733" s="28">
        <v>0</v>
      </c>
      <c r="V1733" s="12">
        <v>56869</v>
      </c>
      <c r="W1733" s="11">
        <v>934920</v>
      </c>
      <c r="X1733" s="11">
        <v>56765</v>
      </c>
    </row>
    <row r="1734" spans="1:24" x14ac:dyDescent="0.35">
      <c r="A1734" s="8">
        <v>2020</v>
      </c>
      <c r="B1734" s="9">
        <v>56212</v>
      </c>
      <c r="C1734" s="10" t="s">
        <v>1582</v>
      </c>
      <c r="D1734" s="8" t="s">
        <v>717</v>
      </c>
      <c r="E1734" s="10" t="s">
        <v>718</v>
      </c>
      <c r="F1734" s="8" t="s">
        <v>711</v>
      </c>
      <c r="G1734" s="10" t="s">
        <v>139</v>
      </c>
      <c r="H1734" s="10" t="s">
        <v>719</v>
      </c>
      <c r="I1734" s="10" t="s">
        <v>95</v>
      </c>
      <c r="J1734" s="12">
        <v>17170</v>
      </c>
      <c r="K1734" s="11">
        <v>123374</v>
      </c>
      <c r="L1734" s="11">
        <v>15608</v>
      </c>
      <c r="M1734" s="14">
        <v>6084</v>
      </c>
      <c r="N1734" s="13">
        <v>54637</v>
      </c>
      <c r="O1734" s="13">
        <v>2350</v>
      </c>
      <c r="P1734" s="25">
        <v>0</v>
      </c>
      <c r="Q1734" s="26">
        <v>0</v>
      </c>
      <c r="R1734" s="26">
        <v>0</v>
      </c>
      <c r="S1734" s="27">
        <v>0</v>
      </c>
      <c r="T1734" s="28">
        <v>0</v>
      </c>
      <c r="U1734" s="28">
        <v>0</v>
      </c>
      <c r="V1734" s="12">
        <v>23254</v>
      </c>
      <c r="W1734" s="11">
        <v>178011</v>
      </c>
      <c r="X1734" s="11">
        <v>17958</v>
      </c>
    </row>
    <row r="1735" spans="1:24" x14ac:dyDescent="0.35">
      <c r="A1735" s="8">
        <v>2020</v>
      </c>
      <c r="B1735" s="9">
        <v>56212</v>
      </c>
      <c r="C1735" s="10" t="s">
        <v>1582</v>
      </c>
      <c r="D1735" s="8" t="s">
        <v>717</v>
      </c>
      <c r="E1735" s="10" t="s">
        <v>718</v>
      </c>
      <c r="F1735" s="8" t="s">
        <v>711</v>
      </c>
      <c r="G1735" s="10" t="s">
        <v>63</v>
      </c>
      <c r="H1735" s="10" t="s">
        <v>719</v>
      </c>
      <c r="I1735" s="10" t="s">
        <v>45</v>
      </c>
      <c r="J1735" s="12">
        <v>11146</v>
      </c>
      <c r="K1735" s="11">
        <v>123246</v>
      </c>
      <c r="L1735" s="11">
        <v>10027</v>
      </c>
      <c r="M1735" s="14">
        <v>1455</v>
      </c>
      <c r="N1735" s="13">
        <v>22375</v>
      </c>
      <c r="O1735" s="13">
        <v>867</v>
      </c>
      <c r="P1735" s="25">
        <v>0</v>
      </c>
      <c r="Q1735" s="26">
        <v>0</v>
      </c>
      <c r="R1735" s="26">
        <v>0</v>
      </c>
      <c r="S1735" s="27">
        <v>0</v>
      </c>
      <c r="T1735" s="28">
        <v>0</v>
      </c>
      <c r="U1735" s="28">
        <v>0</v>
      </c>
      <c r="V1735" s="12">
        <v>12601</v>
      </c>
      <c r="W1735" s="11">
        <v>145621</v>
      </c>
      <c r="X1735" s="11">
        <v>10894</v>
      </c>
    </row>
    <row r="1736" spans="1:24" x14ac:dyDescent="0.35">
      <c r="A1736" s="8">
        <v>2020</v>
      </c>
      <c r="B1736" s="9">
        <v>56212</v>
      </c>
      <c r="C1736" s="10" t="s">
        <v>1582</v>
      </c>
      <c r="D1736" s="8" t="s">
        <v>717</v>
      </c>
      <c r="E1736" s="10" t="s">
        <v>718</v>
      </c>
      <c r="F1736" s="8" t="s">
        <v>711</v>
      </c>
      <c r="G1736" s="10" t="s">
        <v>671</v>
      </c>
      <c r="H1736" s="10" t="s">
        <v>719</v>
      </c>
      <c r="I1736" s="10" t="s">
        <v>95</v>
      </c>
      <c r="J1736" s="12">
        <v>4521</v>
      </c>
      <c r="K1736" s="11">
        <v>55167</v>
      </c>
      <c r="L1736" s="11">
        <v>6930</v>
      </c>
      <c r="M1736" s="14">
        <v>1128</v>
      </c>
      <c r="N1736" s="13">
        <v>14752</v>
      </c>
      <c r="O1736" s="13">
        <v>743</v>
      </c>
      <c r="P1736" s="25">
        <v>0</v>
      </c>
      <c r="Q1736" s="26">
        <v>0</v>
      </c>
      <c r="R1736" s="26">
        <v>0</v>
      </c>
      <c r="S1736" s="27">
        <v>0</v>
      </c>
      <c r="T1736" s="28">
        <v>0</v>
      </c>
      <c r="U1736" s="28">
        <v>0</v>
      </c>
      <c r="V1736" s="12">
        <v>5649</v>
      </c>
      <c r="W1736" s="11">
        <v>69919</v>
      </c>
      <c r="X1736" s="11">
        <v>7673</v>
      </c>
    </row>
    <row r="1737" spans="1:24" x14ac:dyDescent="0.35">
      <c r="A1737" s="8">
        <v>2020</v>
      </c>
      <c r="B1737" s="9">
        <v>56212</v>
      </c>
      <c r="C1737" s="10" t="s">
        <v>1582</v>
      </c>
      <c r="D1737" s="8" t="s">
        <v>717</v>
      </c>
      <c r="E1737" s="10" t="s">
        <v>718</v>
      </c>
      <c r="F1737" s="8" t="s">
        <v>711</v>
      </c>
      <c r="G1737" s="10" t="s">
        <v>397</v>
      </c>
      <c r="H1737" s="10" t="s">
        <v>719</v>
      </c>
      <c r="I1737" s="10" t="s">
        <v>95</v>
      </c>
      <c r="J1737" s="12">
        <v>2138</v>
      </c>
      <c r="K1737" s="11">
        <v>23288</v>
      </c>
      <c r="L1737" s="11">
        <v>2941</v>
      </c>
      <c r="M1737" s="14">
        <v>868</v>
      </c>
      <c r="N1737" s="13">
        <v>11013</v>
      </c>
      <c r="O1737" s="13">
        <v>589</v>
      </c>
      <c r="P1737" s="25">
        <v>0</v>
      </c>
      <c r="Q1737" s="26">
        <v>0</v>
      </c>
      <c r="R1737" s="26">
        <v>0</v>
      </c>
      <c r="S1737" s="27">
        <v>0</v>
      </c>
      <c r="T1737" s="28">
        <v>0</v>
      </c>
      <c r="U1737" s="28">
        <v>0</v>
      </c>
      <c r="V1737" s="12">
        <v>3006</v>
      </c>
      <c r="W1737" s="11">
        <v>34301</v>
      </c>
      <c r="X1737" s="11">
        <v>3530</v>
      </c>
    </row>
    <row r="1738" spans="1:24" x14ac:dyDescent="0.35">
      <c r="A1738" s="8">
        <v>2020</v>
      </c>
      <c r="B1738" s="9">
        <v>56212</v>
      </c>
      <c r="C1738" s="10" t="s">
        <v>1582</v>
      </c>
      <c r="D1738" s="8" t="s">
        <v>717</v>
      </c>
      <c r="E1738" s="10" t="s">
        <v>718</v>
      </c>
      <c r="F1738" s="8" t="s">
        <v>711</v>
      </c>
      <c r="G1738" s="10" t="s">
        <v>56</v>
      </c>
      <c r="H1738" s="10" t="s">
        <v>719</v>
      </c>
      <c r="I1738" s="10" t="s">
        <v>45</v>
      </c>
      <c r="J1738" s="12">
        <v>15152</v>
      </c>
      <c r="K1738" s="11">
        <v>123615</v>
      </c>
      <c r="L1738" s="11">
        <v>11782</v>
      </c>
      <c r="M1738" s="14">
        <v>15655</v>
      </c>
      <c r="N1738" s="13">
        <v>188456</v>
      </c>
      <c r="O1738" s="13">
        <v>2873</v>
      </c>
      <c r="P1738" s="25">
        <v>0</v>
      </c>
      <c r="Q1738" s="26">
        <v>0</v>
      </c>
      <c r="R1738" s="26">
        <v>0</v>
      </c>
      <c r="S1738" s="27">
        <v>0</v>
      </c>
      <c r="T1738" s="28">
        <v>0</v>
      </c>
      <c r="U1738" s="28">
        <v>0</v>
      </c>
      <c r="V1738" s="12">
        <v>30807</v>
      </c>
      <c r="W1738" s="11">
        <v>312071</v>
      </c>
      <c r="X1738" s="11">
        <v>14655</v>
      </c>
    </row>
    <row r="1739" spans="1:24" x14ac:dyDescent="0.35">
      <c r="A1739" s="8">
        <v>2020</v>
      </c>
      <c r="B1739" s="9">
        <v>56212</v>
      </c>
      <c r="C1739" s="10" t="s">
        <v>1582</v>
      </c>
      <c r="D1739" s="8" t="s">
        <v>717</v>
      </c>
      <c r="E1739" s="10" t="s">
        <v>718</v>
      </c>
      <c r="F1739" s="8" t="s">
        <v>711</v>
      </c>
      <c r="G1739" s="10" t="s">
        <v>122</v>
      </c>
      <c r="H1739" s="10" t="s">
        <v>719</v>
      </c>
      <c r="I1739" s="10" t="s">
        <v>123</v>
      </c>
      <c r="J1739" s="12">
        <v>59731</v>
      </c>
      <c r="K1739" s="11">
        <v>1031803</v>
      </c>
      <c r="L1739" s="11">
        <v>117325</v>
      </c>
      <c r="M1739" s="14">
        <v>9068</v>
      </c>
      <c r="N1739" s="13">
        <v>179367</v>
      </c>
      <c r="O1739" s="13">
        <v>11616</v>
      </c>
      <c r="P1739" s="25">
        <v>0</v>
      </c>
      <c r="Q1739" s="26">
        <v>0</v>
      </c>
      <c r="R1739" s="26">
        <v>0</v>
      </c>
      <c r="S1739" s="27">
        <v>0</v>
      </c>
      <c r="T1739" s="28">
        <v>0</v>
      </c>
      <c r="U1739" s="28">
        <v>0</v>
      </c>
      <c r="V1739" s="12">
        <v>68799</v>
      </c>
      <c r="W1739" s="11">
        <v>1211170</v>
      </c>
      <c r="X1739" s="11">
        <v>128941</v>
      </c>
    </row>
    <row r="1740" spans="1:24" x14ac:dyDescent="0.35">
      <c r="A1740" s="8">
        <v>2020</v>
      </c>
      <c r="B1740" s="9">
        <v>56212</v>
      </c>
      <c r="C1740" s="10" t="s">
        <v>1582</v>
      </c>
      <c r="D1740" s="8" t="s">
        <v>717</v>
      </c>
      <c r="E1740" s="10" t="s">
        <v>718</v>
      </c>
      <c r="F1740" s="8" t="s">
        <v>711</v>
      </c>
      <c r="G1740" s="10" t="s">
        <v>143</v>
      </c>
      <c r="H1740" s="10" t="s">
        <v>719</v>
      </c>
      <c r="I1740" s="10" t="s">
        <v>45</v>
      </c>
      <c r="J1740" s="12">
        <v>2683</v>
      </c>
      <c r="K1740" s="11">
        <v>42366</v>
      </c>
      <c r="L1740" s="11">
        <v>3859</v>
      </c>
      <c r="M1740" s="14">
        <v>729</v>
      </c>
      <c r="N1740" s="13">
        <v>14040</v>
      </c>
      <c r="O1740" s="13">
        <v>646</v>
      </c>
      <c r="P1740" s="25">
        <v>0</v>
      </c>
      <c r="Q1740" s="26">
        <v>0</v>
      </c>
      <c r="R1740" s="26">
        <v>0</v>
      </c>
      <c r="S1740" s="27">
        <v>0</v>
      </c>
      <c r="T1740" s="28">
        <v>0</v>
      </c>
      <c r="U1740" s="28">
        <v>0</v>
      </c>
      <c r="V1740" s="12">
        <v>3412</v>
      </c>
      <c r="W1740" s="11">
        <v>56406</v>
      </c>
      <c r="X1740" s="11">
        <v>4505</v>
      </c>
    </row>
    <row r="1741" spans="1:24" x14ac:dyDescent="0.35">
      <c r="A1741" s="8">
        <v>2020</v>
      </c>
      <c r="B1741" s="9">
        <v>56212</v>
      </c>
      <c r="C1741" s="10" t="s">
        <v>1582</v>
      </c>
      <c r="D1741" s="8" t="s">
        <v>717</v>
      </c>
      <c r="E1741" s="10" t="s">
        <v>718</v>
      </c>
      <c r="F1741" s="8" t="s">
        <v>711</v>
      </c>
      <c r="G1741" s="10" t="s">
        <v>197</v>
      </c>
      <c r="H1741" s="10" t="s">
        <v>719</v>
      </c>
      <c r="I1741" s="10" t="s">
        <v>45</v>
      </c>
      <c r="J1741" s="12">
        <v>33436</v>
      </c>
      <c r="K1741" s="11">
        <v>451214</v>
      </c>
      <c r="L1741" s="11">
        <v>38913</v>
      </c>
      <c r="M1741" s="14">
        <v>8555</v>
      </c>
      <c r="N1741" s="13">
        <v>142768</v>
      </c>
      <c r="O1741" s="13">
        <v>5942</v>
      </c>
      <c r="P1741" s="25">
        <v>0</v>
      </c>
      <c r="Q1741" s="26">
        <v>0</v>
      </c>
      <c r="R1741" s="26">
        <v>0</v>
      </c>
      <c r="S1741" s="27">
        <v>0</v>
      </c>
      <c r="T1741" s="28">
        <v>0</v>
      </c>
      <c r="U1741" s="28">
        <v>0</v>
      </c>
      <c r="V1741" s="12">
        <v>41991</v>
      </c>
      <c r="W1741" s="11">
        <v>593982</v>
      </c>
      <c r="X1741" s="11">
        <v>44855</v>
      </c>
    </row>
    <row r="1742" spans="1:24" x14ac:dyDescent="0.35">
      <c r="A1742" s="8">
        <v>2020</v>
      </c>
      <c r="B1742" s="9">
        <v>56212</v>
      </c>
      <c r="C1742" s="10" t="s">
        <v>1582</v>
      </c>
      <c r="D1742" s="8" t="s">
        <v>717</v>
      </c>
      <c r="E1742" s="10" t="s">
        <v>718</v>
      </c>
      <c r="F1742" s="8" t="s">
        <v>711</v>
      </c>
      <c r="G1742" s="10" t="s">
        <v>390</v>
      </c>
      <c r="H1742" s="10" t="s">
        <v>719</v>
      </c>
      <c r="I1742" s="10" t="s">
        <v>95</v>
      </c>
      <c r="J1742" s="12">
        <v>3126</v>
      </c>
      <c r="K1742" s="11">
        <v>29679</v>
      </c>
      <c r="L1742" s="11">
        <v>3427</v>
      </c>
      <c r="M1742" s="14">
        <v>891</v>
      </c>
      <c r="N1742" s="13">
        <v>10493</v>
      </c>
      <c r="O1742" s="13">
        <v>440</v>
      </c>
      <c r="P1742" s="25">
        <v>0</v>
      </c>
      <c r="Q1742" s="26">
        <v>0</v>
      </c>
      <c r="R1742" s="26">
        <v>0</v>
      </c>
      <c r="S1742" s="27">
        <v>0</v>
      </c>
      <c r="T1742" s="28">
        <v>0</v>
      </c>
      <c r="U1742" s="28">
        <v>0</v>
      </c>
      <c r="V1742" s="12">
        <v>4017</v>
      </c>
      <c r="W1742" s="11">
        <v>40172</v>
      </c>
      <c r="X1742" s="11">
        <v>3867</v>
      </c>
    </row>
    <row r="1743" spans="1:24" x14ac:dyDescent="0.35">
      <c r="A1743" s="8">
        <v>2020</v>
      </c>
      <c r="B1743" s="9">
        <v>56212</v>
      </c>
      <c r="C1743" s="10" t="s">
        <v>1582</v>
      </c>
      <c r="D1743" s="8" t="s">
        <v>739</v>
      </c>
      <c r="E1743" s="10" t="s">
        <v>710</v>
      </c>
      <c r="F1743" s="8" t="s">
        <v>711</v>
      </c>
      <c r="G1743" s="10" t="s">
        <v>59</v>
      </c>
      <c r="H1743" s="10" t="s">
        <v>719</v>
      </c>
      <c r="I1743" s="10" t="s">
        <v>60</v>
      </c>
      <c r="J1743" s="12">
        <v>547853</v>
      </c>
      <c r="K1743" s="11">
        <v>4827635</v>
      </c>
      <c r="L1743" s="11">
        <v>409008</v>
      </c>
      <c r="M1743" s="14">
        <v>113830</v>
      </c>
      <c r="N1743" s="13">
        <v>1057168</v>
      </c>
      <c r="O1743" s="13">
        <v>33760</v>
      </c>
      <c r="P1743" s="25">
        <v>0</v>
      </c>
      <c r="Q1743" s="26">
        <v>0</v>
      </c>
      <c r="R1743" s="26">
        <v>0</v>
      </c>
      <c r="S1743" s="27">
        <v>0</v>
      </c>
      <c r="T1743" s="28">
        <v>0</v>
      </c>
      <c r="U1743" s="28">
        <v>0</v>
      </c>
      <c r="V1743" s="12">
        <v>661683</v>
      </c>
      <c r="W1743" s="11">
        <v>5884803</v>
      </c>
      <c r="X1743" s="11">
        <v>442768</v>
      </c>
    </row>
    <row r="1744" spans="1:24" x14ac:dyDescent="0.35">
      <c r="A1744" s="8">
        <v>2020</v>
      </c>
      <c r="B1744" s="9">
        <v>56220</v>
      </c>
      <c r="C1744" s="10" t="s">
        <v>1583</v>
      </c>
      <c r="D1744" s="8" t="s">
        <v>717</v>
      </c>
      <c r="E1744" s="10" t="s">
        <v>718</v>
      </c>
      <c r="F1744" s="8" t="s">
        <v>711</v>
      </c>
      <c r="G1744" s="10" t="s">
        <v>197</v>
      </c>
      <c r="H1744" s="10" t="s">
        <v>719</v>
      </c>
      <c r="I1744" s="10" t="s">
        <v>45</v>
      </c>
      <c r="J1744" s="12">
        <v>568.70000000000005</v>
      </c>
      <c r="K1744" s="11">
        <v>8765</v>
      </c>
      <c r="L1744" s="11">
        <v>721</v>
      </c>
      <c r="M1744" s="14">
        <v>12216.2</v>
      </c>
      <c r="N1744" s="13">
        <v>226273</v>
      </c>
      <c r="O1744" s="13">
        <v>222</v>
      </c>
      <c r="P1744" s="25">
        <v>0</v>
      </c>
      <c r="Q1744" s="26">
        <v>0</v>
      </c>
      <c r="R1744" s="26">
        <v>0</v>
      </c>
      <c r="S1744" s="27">
        <v>0</v>
      </c>
      <c r="T1744" s="28">
        <v>0</v>
      </c>
      <c r="U1744" s="28">
        <v>0</v>
      </c>
      <c r="V1744" s="12">
        <v>12784.9</v>
      </c>
      <c r="W1744" s="11">
        <v>235038</v>
      </c>
      <c r="X1744" s="11">
        <v>943</v>
      </c>
    </row>
    <row r="1745" spans="1:24" x14ac:dyDescent="0.35">
      <c r="A1745" s="8">
        <v>2020</v>
      </c>
      <c r="B1745" s="9">
        <v>56223</v>
      </c>
      <c r="C1745" s="10" t="s">
        <v>1584</v>
      </c>
      <c r="D1745" s="8" t="s">
        <v>717</v>
      </c>
      <c r="E1745" s="10" t="s">
        <v>718</v>
      </c>
      <c r="F1745" s="8" t="s">
        <v>711</v>
      </c>
      <c r="G1745" s="10" t="s">
        <v>219</v>
      </c>
      <c r="H1745" s="10" t="s">
        <v>719</v>
      </c>
      <c r="I1745" s="10" t="s">
        <v>381</v>
      </c>
      <c r="J1745" s="12">
        <v>0</v>
      </c>
      <c r="K1745" s="11">
        <v>0</v>
      </c>
      <c r="L1745" s="11">
        <v>0</v>
      </c>
      <c r="M1745" s="14">
        <v>12865.6</v>
      </c>
      <c r="N1745" s="13">
        <v>463413</v>
      </c>
      <c r="O1745" s="13">
        <v>1</v>
      </c>
      <c r="P1745" s="25">
        <v>0</v>
      </c>
      <c r="Q1745" s="26">
        <v>0</v>
      </c>
      <c r="R1745" s="26">
        <v>0</v>
      </c>
      <c r="S1745" s="27">
        <v>0</v>
      </c>
      <c r="T1745" s="28">
        <v>0</v>
      </c>
      <c r="U1745" s="28">
        <v>0</v>
      </c>
      <c r="V1745" s="12">
        <v>12865.6</v>
      </c>
      <c r="W1745" s="11">
        <v>463413</v>
      </c>
      <c r="X1745" s="11">
        <v>1</v>
      </c>
    </row>
    <row r="1746" spans="1:24" x14ac:dyDescent="0.35">
      <c r="A1746" s="8">
        <v>2020</v>
      </c>
      <c r="B1746" s="9">
        <v>56223</v>
      </c>
      <c r="C1746" s="10" t="s">
        <v>1584</v>
      </c>
      <c r="D1746" s="8" t="s">
        <v>717</v>
      </c>
      <c r="E1746" s="10" t="s">
        <v>718</v>
      </c>
      <c r="F1746" s="8" t="s">
        <v>711</v>
      </c>
      <c r="G1746" s="10" t="s">
        <v>91</v>
      </c>
      <c r="H1746" s="10" t="s">
        <v>719</v>
      </c>
      <c r="I1746" s="10" t="s">
        <v>394</v>
      </c>
      <c r="J1746" s="12" t="s">
        <v>25</v>
      </c>
      <c r="K1746" s="11" t="s">
        <v>25</v>
      </c>
      <c r="L1746" s="11" t="s">
        <v>25</v>
      </c>
      <c r="M1746" s="14">
        <v>1725.7</v>
      </c>
      <c r="N1746" s="13">
        <v>46018</v>
      </c>
      <c r="O1746" s="13">
        <v>1</v>
      </c>
      <c r="P1746" s="25" t="s">
        <v>25</v>
      </c>
      <c r="Q1746" s="26" t="s">
        <v>25</v>
      </c>
      <c r="R1746" s="26" t="s">
        <v>25</v>
      </c>
      <c r="S1746" s="27" t="s">
        <v>25</v>
      </c>
      <c r="T1746" s="28" t="s">
        <v>25</v>
      </c>
      <c r="U1746" s="28" t="s">
        <v>25</v>
      </c>
      <c r="V1746" s="12">
        <v>1725.7</v>
      </c>
      <c r="W1746" s="11">
        <v>46018</v>
      </c>
      <c r="X1746" s="11">
        <v>1</v>
      </c>
    </row>
    <row r="1747" spans="1:24" x14ac:dyDescent="0.35">
      <c r="A1747" s="8">
        <v>2020</v>
      </c>
      <c r="B1747" s="9">
        <v>56247</v>
      </c>
      <c r="C1747" s="10" t="s">
        <v>1585</v>
      </c>
      <c r="D1747" s="8" t="s">
        <v>739</v>
      </c>
      <c r="E1747" s="10" t="s">
        <v>710</v>
      </c>
      <c r="F1747" s="8" t="s">
        <v>711</v>
      </c>
      <c r="G1747" s="10" t="s">
        <v>59</v>
      </c>
      <c r="H1747" s="10" t="s">
        <v>719</v>
      </c>
      <c r="I1747" s="10" t="s">
        <v>60</v>
      </c>
      <c r="J1747" s="12">
        <v>5912</v>
      </c>
      <c r="K1747" s="11">
        <v>100846</v>
      </c>
      <c r="L1747" s="11">
        <v>9325</v>
      </c>
      <c r="M1747" s="14">
        <v>4012</v>
      </c>
      <c r="N1747" s="13">
        <v>86756</v>
      </c>
      <c r="O1747" s="13">
        <v>1151</v>
      </c>
      <c r="P1747" s="25">
        <v>0</v>
      </c>
      <c r="Q1747" s="26">
        <v>0</v>
      </c>
      <c r="R1747" s="26">
        <v>0</v>
      </c>
      <c r="S1747" s="27">
        <v>0</v>
      </c>
      <c r="T1747" s="28">
        <v>0</v>
      </c>
      <c r="U1747" s="28">
        <v>0</v>
      </c>
      <c r="V1747" s="12">
        <v>9924</v>
      </c>
      <c r="W1747" s="11">
        <v>187602</v>
      </c>
      <c r="X1747" s="11">
        <v>10476</v>
      </c>
    </row>
    <row r="1748" spans="1:24" x14ac:dyDescent="0.35">
      <c r="A1748" s="8">
        <v>2020</v>
      </c>
      <c r="B1748" s="9">
        <v>56248</v>
      </c>
      <c r="C1748" s="10" t="s">
        <v>1586</v>
      </c>
      <c r="D1748" s="8" t="s">
        <v>739</v>
      </c>
      <c r="E1748" s="10" t="s">
        <v>710</v>
      </c>
      <c r="F1748" s="8" t="s">
        <v>711</v>
      </c>
      <c r="G1748" s="10" t="s">
        <v>59</v>
      </c>
      <c r="H1748" s="10" t="s">
        <v>719</v>
      </c>
      <c r="I1748" s="10" t="s">
        <v>60</v>
      </c>
      <c r="J1748" s="12">
        <v>59921.9</v>
      </c>
      <c r="K1748" s="11">
        <v>381649</v>
      </c>
      <c r="L1748" s="11">
        <v>34641</v>
      </c>
      <c r="M1748" s="14" t="s">
        <v>25</v>
      </c>
      <c r="N1748" s="13" t="s">
        <v>25</v>
      </c>
      <c r="O1748" s="13" t="s">
        <v>25</v>
      </c>
      <c r="P1748" s="25" t="s">
        <v>25</v>
      </c>
      <c r="Q1748" s="26" t="s">
        <v>25</v>
      </c>
      <c r="R1748" s="26" t="s">
        <v>25</v>
      </c>
      <c r="S1748" s="27" t="s">
        <v>25</v>
      </c>
      <c r="T1748" s="28" t="s">
        <v>25</v>
      </c>
      <c r="U1748" s="28" t="s">
        <v>25</v>
      </c>
      <c r="V1748" s="12">
        <v>59921.9</v>
      </c>
      <c r="W1748" s="11">
        <v>381649</v>
      </c>
      <c r="X1748" s="11">
        <v>34641</v>
      </c>
    </row>
    <row r="1749" spans="1:24" x14ac:dyDescent="0.35">
      <c r="A1749" s="8">
        <v>2020</v>
      </c>
      <c r="B1749" s="9">
        <v>56255</v>
      </c>
      <c r="C1749" s="10" t="s">
        <v>1587</v>
      </c>
      <c r="D1749" s="8" t="s">
        <v>739</v>
      </c>
      <c r="E1749" s="10" t="s">
        <v>710</v>
      </c>
      <c r="F1749" s="8" t="s">
        <v>711</v>
      </c>
      <c r="G1749" s="10" t="s">
        <v>59</v>
      </c>
      <c r="H1749" s="10" t="s">
        <v>719</v>
      </c>
      <c r="I1749" s="10" t="s">
        <v>60</v>
      </c>
      <c r="J1749" s="12">
        <v>18906.5</v>
      </c>
      <c r="K1749" s="11">
        <v>171425</v>
      </c>
      <c r="L1749" s="11">
        <v>11139</v>
      </c>
      <c r="M1749" s="14">
        <v>71573.399999999994</v>
      </c>
      <c r="N1749" s="13">
        <v>787246</v>
      </c>
      <c r="O1749" s="13">
        <v>10022</v>
      </c>
      <c r="P1749" s="25">
        <v>0</v>
      </c>
      <c r="Q1749" s="26">
        <v>0</v>
      </c>
      <c r="R1749" s="26">
        <v>0</v>
      </c>
      <c r="S1749" s="27">
        <v>0</v>
      </c>
      <c r="T1749" s="28">
        <v>0</v>
      </c>
      <c r="U1749" s="28">
        <v>0</v>
      </c>
      <c r="V1749" s="12">
        <v>90479.9</v>
      </c>
      <c r="W1749" s="11">
        <v>958671</v>
      </c>
      <c r="X1749" s="11">
        <v>21161</v>
      </c>
    </row>
    <row r="1750" spans="1:24" x14ac:dyDescent="0.35">
      <c r="A1750" s="8">
        <v>2020</v>
      </c>
      <c r="B1750" s="9">
        <v>56265</v>
      </c>
      <c r="C1750" s="10" t="s">
        <v>1588</v>
      </c>
      <c r="D1750" s="8" t="s">
        <v>717</v>
      </c>
      <c r="E1750" s="10" t="s">
        <v>718</v>
      </c>
      <c r="F1750" s="8" t="s">
        <v>711</v>
      </c>
      <c r="G1750" s="10" t="s">
        <v>94</v>
      </c>
      <c r="H1750" s="10" t="s">
        <v>719</v>
      </c>
      <c r="I1750" s="10" t="s">
        <v>95</v>
      </c>
      <c r="J1750" s="12">
        <v>1724</v>
      </c>
      <c r="K1750" s="11">
        <v>12184</v>
      </c>
      <c r="L1750" s="11">
        <v>1534</v>
      </c>
      <c r="M1750" s="14">
        <v>1094.4000000000001</v>
      </c>
      <c r="N1750" s="13">
        <v>7735</v>
      </c>
      <c r="O1750" s="13">
        <v>420</v>
      </c>
      <c r="P1750" s="25">
        <v>0</v>
      </c>
      <c r="Q1750" s="26">
        <v>0</v>
      </c>
      <c r="R1750" s="26">
        <v>0</v>
      </c>
      <c r="S1750" s="27">
        <v>0</v>
      </c>
      <c r="T1750" s="28">
        <v>0</v>
      </c>
      <c r="U1750" s="28">
        <v>0</v>
      </c>
      <c r="V1750" s="12">
        <v>2818.4</v>
      </c>
      <c r="W1750" s="11">
        <v>19919</v>
      </c>
      <c r="X1750" s="11">
        <v>1954</v>
      </c>
    </row>
    <row r="1751" spans="1:24" x14ac:dyDescent="0.35">
      <c r="A1751" s="8">
        <v>2020</v>
      </c>
      <c r="B1751" s="9">
        <v>56265</v>
      </c>
      <c r="C1751" s="10" t="s">
        <v>1588</v>
      </c>
      <c r="D1751" s="8" t="s">
        <v>717</v>
      </c>
      <c r="E1751" s="10" t="s">
        <v>718</v>
      </c>
      <c r="F1751" s="8" t="s">
        <v>711</v>
      </c>
      <c r="G1751" s="10" t="s">
        <v>163</v>
      </c>
      <c r="H1751" s="10" t="s">
        <v>719</v>
      </c>
      <c r="I1751" s="10" t="s">
        <v>45</v>
      </c>
      <c r="J1751" s="12">
        <v>12254</v>
      </c>
      <c r="K1751" s="11">
        <v>90697</v>
      </c>
      <c r="L1751" s="11">
        <v>10696</v>
      </c>
      <c r="M1751" s="14">
        <v>1537.9</v>
      </c>
      <c r="N1751" s="13">
        <v>11383</v>
      </c>
      <c r="O1751" s="13">
        <v>506</v>
      </c>
      <c r="P1751" s="25">
        <v>0</v>
      </c>
      <c r="Q1751" s="26">
        <v>0</v>
      </c>
      <c r="R1751" s="26">
        <v>0</v>
      </c>
      <c r="S1751" s="27">
        <v>0</v>
      </c>
      <c r="T1751" s="28">
        <v>0</v>
      </c>
      <c r="U1751" s="28">
        <v>0</v>
      </c>
      <c r="V1751" s="12">
        <v>13791.9</v>
      </c>
      <c r="W1751" s="11">
        <v>102080</v>
      </c>
      <c r="X1751" s="11">
        <v>11202</v>
      </c>
    </row>
    <row r="1752" spans="1:24" x14ac:dyDescent="0.35">
      <c r="A1752" s="8">
        <v>2020</v>
      </c>
      <c r="B1752" s="9">
        <v>56265</v>
      </c>
      <c r="C1752" s="10" t="s">
        <v>1588</v>
      </c>
      <c r="D1752" s="8" t="s">
        <v>717</v>
      </c>
      <c r="E1752" s="10" t="s">
        <v>718</v>
      </c>
      <c r="F1752" s="8" t="s">
        <v>711</v>
      </c>
      <c r="G1752" s="10" t="s">
        <v>139</v>
      </c>
      <c r="H1752" s="10" t="s">
        <v>719</v>
      </c>
      <c r="I1752" s="10" t="s">
        <v>95</v>
      </c>
      <c r="J1752" s="12">
        <v>2452.1</v>
      </c>
      <c r="K1752" s="11">
        <v>14349</v>
      </c>
      <c r="L1752" s="11">
        <v>2160</v>
      </c>
      <c r="M1752" s="14">
        <v>285.10000000000002</v>
      </c>
      <c r="N1752" s="13">
        <v>1668</v>
      </c>
      <c r="O1752" s="13">
        <v>87</v>
      </c>
      <c r="P1752" s="25">
        <v>0</v>
      </c>
      <c r="Q1752" s="26">
        <v>0</v>
      </c>
      <c r="R1752" s="26">
        <v>0</v>
      </c>
      <c r="S1752" s="27">
        <v>0</v>
      </c>
      <c r="T1752" s="28">
        <v>0</v>
      </c>
      <c r="U1752" s="28">
        <v>0</v>
      </c>
      <c r="V1752" s="12">
        <v>2737.2</v>
      </c>
      <c r="W1752" s="11">
        <v>16017</v>
      </c>
      <c r="X1752" s="11">
        <v>2247</v>
      </c>
    </row>
    <row r="1753" spans="1:24" x14ac:dyDescent="0.35">
      <c r="A1753" s="8">
        <v>2020</v>
      </c>
      <c r="B1753" s="9">
        <v>56265</v>
      </c>
      <c r="C1753" s="10" t="s">
        <v>1588</v>
      </c>
      <c r="D1753" s="8" t="s">
        <v>717</v>
      </c>
      <c r="E1753" s="10" t="s">
        <v>718</v>
      </c>
      <c r="F1753" s="8" t="s">
        <v>711</v>
      </c>
      <c r="G1753" s="10" t="s">
        <v>63</v>
      </c>
      <c r="H1753" s="10" t="s">
        <v>719</v>
      </c>
      <c r="I1753" s="10" t="s">
        <v>45</v>
      </c>
      <c r="J1753" s="12">
        <v>3719.5</v>
      </c>
      <c r="K1753" s="11">
        <v>29541</v>
      </c>
      <c r="L1753" s="11">
        <v>2664</v>
      </c>
      <c r="M1753" s="14">
        <v>834.9</v>
      </c>
      <c r="N1753" s="13">
        <v>6625</v>
      </c>
      <c r="O1753" s="13">
        <v>160</v>
      </c>
      <c r="P1753" s="25">
        <v>0</v>
      </c>
      <c r="Q1753" s="26">
        <v>0</v>
      </c>
      <c r="R1753" s="26">
        <v>0</v>
      </c>
      <c r="S1753" s="27">
        <v>0</v>
      </c>
      <c r="T1753" s="28">
        <v>0</v>
      </c>
      <c r="U1753" s="28">
        <v>0</v>
      </c>
      <c r="V1753" s="12">
        <v>4554.3999999999996</v>
      </c>
      <c r="W1753" s="11">
        <v>36166</v>
      </c>
      <c r="X1753" s="11">
        <v>2824</v>
      </c>
    </row>
    <row r="1754" spans="1:24" x14ac:dyDescent="0.35">
      <c r="A1754" s="8">
        <v>2020</v>
      </c>
      <c r="B1754" s="9">
        <v>56265</v>
      </c>
      <c r="C1754" s="10" t="s">
        <v>1588</v>
      </c>
      <c r="D1754" s="8" t="s">
        <v>717</v>
      </c>
      <c r="E1754" s="10" t="s">
        <v>718</v>
      </c>
      <c r="F1754" s="8" t="s">
        <v>711</v>
      </c>
      <c r="G1754" s="10" t="s">
        <v>56</v>
      </c>
      <c r="H1754" s="10" t="s">
        <v>719</v>
      </c>
      <c r="I1754" s="10" t="s">
        <v>45</v>
      </c>
      <c r="J1754" s="12">
        <v>8945.2999999999993</v>
      </c>
      <c r="K1754" s="11">
        <v>57270</v>
      </c>
      <c r="L1754" s="11">
        <v>6672</v>
      </c>
      <c r="M1754" s="14">
        <v>1876.8</v>
      </c>
      <c r="N1754" s="13">
        <v>12016</v>
      </c>
      <c r="O1754" s="13">
        <v>678</v>
      </c>
      <c r="P1754" s="25">
        <v>0</v>
      </c>
      <c r="Q1754" s="26">
        <v>0</v>
      </c>
      <c r="R1754" s="26">
        <v>0</v>
      </c>
      <c r="S1754" s="27">
        <v>0</v>
      </c>
      <c r="T1754" s="28">
        <v>0</v>
      </c>
      <c r="U1754" s="28">
        <v>0</v>
      </c>
      <c r="V1754" s="12">
        <v>10822.1</v>
      </c>
      <c r="W1754" s="11">
        <v>69286</v>
      </c>
      <c r="X1754" s="11">
        <v>7350</v>
      </c>
    </row>
    <row r="1755" spans="1:24" x14ac:dyDescent="0.35">
      <c r="A1755" s="8">
        <v>2020</v>
      </c>
      <c r="B1755" s="9">
        <v>56265</v>
      </c>
      <c r="C1755" s="10" t="s">
        <v>1588</v>
      </c>
      <c r="D1755" s="8" t="s">
        <v>717</v>
      </c>
      <c r="E1755" s="10" t="s">
        <v>718</v>
      </c>
      <c r="F1755" s="8" t="s">
        <v>711</v>
      </c>
      <c r="G1755" s="10" t="s">
        <v>122</v>
      </c>
      <c r="H1755" s="10" t="s">
        <v>719</v>
      </c>
      <c r="I1755" s="10" t="s">
        <v>123</v>
      </c>
      <c r="J1755" s="12">
        <v>8150.8</v>
      </c>
      <c r="K1755" s="11">
        <v>68145</v>
      </c>
      <c r="L1755" s="11">
        <v>11726</v>
      </c>
      <c r="M1755" s="14">
        <v>3785</v>
      </c>
      <c r="N1755" s="13">
        <v>31645</v>
      </c>
      <c r="O1755" s="13">
        <v>1817</v>
      </c>
      <c r="P1755" s="25">
        <v>0</v>
      </c>
      <c r="Q1755" s="26">
        <v>0</v>
      </c>
      <c r="R1755" s="26">
        <v>0</v>
      </c>
      <c r="S1755" s="27">
        <v>0</v>
      </c>
      <c r="T1755" s="28">
        <v>0</v>
      </c>
      <c r="U1755" s="28">
        <v>0</v>
      </c>
      <c r="V1755" s="12">
        <v>11935.8</v>
      </c>
      <c r="W1755" s="11">
        <v>99790</v>
      </c>
      <c r="X1755" s="11">
        <v>13543</v>
      </c>
    </row>
    <row r="1756" spans="1:24" x14ac:dyDescent="0.35">
      <c r="A1756" s="8">
        <v>2020</v>
      </c>
      <c r="B1756" s="9">
        <v>56265</v>
      </c>
      <c r="C1756" s="10" t="s">
        <v>1588</v>
      </c>
      <c r="D1756" s="8" t="s">
        <v>717</v>
      </c>
      <c r="E1756" s="10" t="s">
        <v>718</v>
      </c>
      <c r="F1756" s="8" t="s">
        <v>711</v>
      </c>
      <c r="G1756" s="10" t="s">
        <v>143</v>
      </c>
      <c r="H1756" s="10" t="s">
        <v>719</v>
      </c>
      <c r="I1756" s="10" t="s">
        <v>45</v>
      </c>
      <c r="J1756" s="12">
        <v>375.5</v>
      </c>
      <c r="K1756" s="11">
        <v>3111</v>
      </c>
      <c r="L1756" s="11">
        <v>315</v>
      </c>
      <c r="M1756" s="14">
        <v>7.3</v>
      </c>
      <c r="N1756" s="13">
        <v>60</v>
      </c>
      <c r="O1756" s="13">
        <v>5</v>
      </c>
      <c r="P1756" s="25">
        <v>0</v>
      </c>
      <c r="Q1756" s="26">
        <v>0</v>
      </c>
      <c r="R1756" s="26">
        <v>0</v>
      </c>
      <c r="S1756" s="27">
        <v>0</v>
      </c>
      <c r="T1756" s="28">
        <v>0</v>
      </c>
      <c r="U1756" s="28">
        <v>0</v>
      </c>
      <c r="V1756" s="12">
        <v>382.8</v>
      </c>
      <c r="W1756" s="11">
        <v>3171</v>
      </c>
      <c r="X1756" s="11">
        <v>320</v>
      </c>
    </row>
    <row r="1757" spans="1:24" x14ac:dyDescent="0.35">
      <c r="A1757" s="8">
        <v>2020</v>
      </c>
      <c r="B1757" s="9">
        <v>56265</v>
      </c>
      <c r="C1757" s="10" t="s">
        <v>1588</v>
      </c>
      <c r="D1757" s="8" t="s">
        <v>717</v>
      </c>
      <c r="E1757" s="10" t="s">
        <v>718</v>
      </c>
      <c r="F1757" s="8" t="s">
        <v>711</v>
      </c>
      <c r="G1757" s="10" t="s">
        <v>197</v>
      </c>
      <c r="H1757" s="10" t="s">
        <v>719</v>
      </c>
      <c r="I1757" s="10" t="s">
        <v>45</v>
      </c>
      <c r="J1757" s="12">
        <v>31120.7</v>
      </c>
      <c r="K1757" s="11">
        <v>258968</v>
      </c>
      <c r="L1757" s="11">
        <v>25298</v>
      </c>
      <c r="M1757" s="14">
        <v>2071.5</v>
      </c>
      <c r="N1757" s="13">
        <v>17239</v>
      </c>
      <c r="O1757" s="13">
        <v>962</v>
      </c>
      <c r="P1757" s="25">
        <v>0</v>
      </c>
      <c r="Q1757" s="26">
        <v>0</v>
      </c>
      <c r="R1757" s="26">
        <v>0</v>
      </c>
      <c r="S1757" s="27">
        <v>0</v>
      </c>
      <c r="T1757" s="28">
        <v>0</v>
      </c>
      <c r="U1757" s="28">
        <v>0</v>
      </c>
      <c r="V1757" s="12">
        <v>33192.199999999997</v>
      </c>
      <c r="W1757" s="11">
        <v>276207</v>
      </c>
      <c r="X1757" s="11">
        <v>26260</v>
      </c>
    </row>
    <row r="1758" spans="1:24" x14ac:dyDescent="0.35">
      <c r="A1758" s="8">
        <v>2020</v>
      </c>
      <c r="B1758" s="9">
        <v>56279</v>
      </c>
      <c r="C1758" s="10" t="s">
        <v>1589</v>
      </c>
      <c r="D1758" s="8" t="s">
        <v>717</v>
      </c>
      <c r="E1758" s="10" t="s">
        <v>718</v>
      </c>
      <c r="F1758" s="8" t="s">
        <v>711</v>
      </c>
      <c r="G1758" s="10" t="s">
        <v>70</v>
      </c>
      <c r="H1758" s="10" t="s">
        <v>719</v>
      </c>
      <c r="I1758" s="10" t="s">
        <v>36</v>
      </c>
      <c r="J1758" s="12" t="s">
        <v>25</v>
      </c>
      <c r="K1758" s="11" t="s">
        <v>25</v>
      </c>
      <c r="L1758" s="11" t="s">
        <v>25</v>
      </c>
      <c r="M1758" s="14" t="s">
        <v>25</v>
      </c>
      <c r="N1758" s="13" t="s">
        <v>25</v>
      </c>
      <c r="O1758" s="13" t="s">
        <v>25</v>
      </c>
      <c r="P1758" s="25">
        <v>11417.6</v>
      </c>
      <c r="Q1758" s="26">
        <v>217576</v>
      </c>
      <c r="R1758" s="26">
        <v>4</v>
      </c>
      <c r="S1758" s="27" t="s">
        <v>25</v>
      </c>
      <c r="T1758" s="28" t="s">
        <v>25</v>
      </c>
      <c r="U1758" s="28" t="s">
        <v>25</v>
      </c>
      <c r="V1758" s="12">
        <v>11417.6</v>
      </c>
      <c r="W1758" s="11">
        <v>217576</v>
      </c>
      <c r="X1758" s="11">
        <v>4</v>
      </c>
    </row>
    <row r="1759" spans="1:24" x14ac:dyDescent="0.35">
      <c r="A1759" s="8">
        <v>2020</v>
      </c>
      <c r="B1759" s="9">
        <v>56286</v>
      </c>
      <c r="C1759" s="10" t="s">
        <v>1590</v>
      </c>
      <c r="D1759" s="8" t="s">
        <v>717</v>
      </c>
      <c r="E1759" s="10" t="s">
        <v>718</v>
      </c>
      <c r="F1759" s="8" t="s">
        <v>711</v>
      </c>
      <c r="G1759" s="10" t="s">
        <v>163</v>
      </c>
      <c r="H1759" s="10" t="s">
        <v>719</v>
      </c>
      <c r="I1759" s="10" t="s">
        <v>45</v>
      </c>
      <c r="J1759" s="12">
        <v>2858.9</v>
      </c>
      <c r="K1759" s="11">
        <v>22451</v>
      </c>
      <c r="L1759" s="11">
        <v>2875</v>
      </c>
      <c r="M1759" s="14">
        <v>0</v>
      </c>
      <c r="N1759" s="13">
        <v>0</v>
      </c>
      <c r="O1759" s="13">
        <v>0</v>
      </c>
      <c r="P1759" s="25">
        <v>0</v>
      </c>
      <c r="Q1759" s="26">
        <v>0</v>
      </c>
      <c r="R1759" s="26">
        <v>0</v>
      </c>
      <c r="S1759" s="27">
        <v>0</v>
      </c>
      <c r="T1759" s="28">
        <v>0</v>
      </c>
      <c r="U1759" s="28">
        <v>0</v>
      </c>
      <c r="V1759" s="12">
        <v>2858.9</v>
      </c>
      <c r="W1759" s="11">
        <v>22451</v>
      </c>
      <c r="X1759" s="11">
        <v>2875</v>
      </c>
    </row>
    <row r="1760" spans="1:24" x14ac:dyDescent="0.35">
      <c r="A1760" s="8">
        <v>2020</v>
      </c>
      <c r="B1760" s="9">
        <v>56286</v>
      </c>
      <c r="C1760" s="10" t="s">
        <v>1590</v>
      </c>
      <c r="D1760" s="8" t="s">
        <v>717</v>
      </c>
      <c r="E1760" s="10" t="s">
        <v>718</v>
      </c>
      <c r="F1760" s="8" t="s">
        <v>711</v>
      </c>
      <c r="G1760" s="10" t="s">
        <v>56</v>
      </c>
      <c r="H1760" s="10" t="s">
        <v>719</v>
      </c>
      <c r="I1760" s="10" t="s">
        <v>45</v>
      </c>
      <c r="J1760" s="12">
        <v>2374.1</v>
      </c>
      <c r="K1760" s="11">
        <v>21708</v>
      </c>
      <c r="L1760" s="11">
        <v>1926</v>
      </c>
      <c r="M1760" s="14">
        <v>0</v>
      </c>
      <c r="N1760" s="13">
        <v>0</v>
      </c>
      <c r="O1760" s="13">
        <v>0</v>
      </c>
      <c r="P1760" s="25">
        <v>0</v>
      </c>
      <c r="Q1760" s="26">
        <v>0</v>
      </c>
      <c r="R1760" s="26">
        <v>0</v>
      </c>
      <c r="S1760" s="27">
        <v>0</v>
      </c>
      <c r="T1760" s="28">
        <v>0</v>
      </c>
      <c r="U1760" s="28">
        <v>0</v>
      </c>
      <c r="V1760" s="12">
        <v>2374.1</v>
      </c>
      <c r="W1760" s="11">
        <v>21708</v>
      </c>
      <c r="X1760" s="11">
        <v>1926</v>
      </c>
    </row>
    <row r="1761" spans="1:24" x14ac:dyDescent="0.35">
      <c r="A1761" s="8">
        <v>2020</v>
      </c>
      <c r="B1761" s="9">
        <v>56286</v>
      </c>
      <c r="C1761" s="10" t="s">
        <v>1590</v>
      </c>
      <c r="D1761" s="8" t="s">
        <v>717</v>
      </c>
      <c r="E1761" s="10" t="s">
        <v>718</v>
      </c>
      <c r="F1761" s="8" t="s">
        <v>711</v>
      </c>
      <c r="G1761" s="10" t="s">
        <v>143</v>
      </c>
      <c r="H1761" s="10" t="s">
        <v>719</v>
      </c>
      <c r="I1761" s="10" t="s">
        <v>45</v>
      </c>
      <c r="J1761" s="12">
        <v>3619.9</v>
      </c>
      <c r="K1761" s="11">
        <v>38816</v>
      </c>
      <c r="L1761" s="11">
        <v>4303</v>
      </c>
      <c r="M1761" s="14">
        <v>0</v>
      </c>
      <c r="N1761" s="13">
        <v>0</v>
      </c>
      <c r="O1761" s="13">
        <v>0</v>
      </c>
      <c r="P1761" s="25">
        <v>0</v>
      </c>
      <c r="Q1761" s="26">
        <v>0</v>
      </c>
      <c r="R1761" s="26">
        <v>0</v>
      </c>
      <c r="S1761" s="27">
        <v>0</v>
      </c>
      <c r="T1761" s="28">
        <v>0</v>
      </c>
      <c r="U1761" s="28">
        <v>0</v>
      </c>
      <c r="V1761" s="12">
        <v>3619.9</v>
      </c>
      <c r="W1761" s="11">
        <v>38816</v>
      </c>
      <c r="X1761" s="11">
        <v>4303</v>
      </c>
    </row>
    <row r="1762" spans="1:24" x14ac:dyDescent="0.35">
      <c r="A1762" s="8">
        <v>2020</v>
      </c>
      <c r="B1762" s="9">
        <v>56286</v>
      </c>
      <c r="C1762" s="10" t="s">
        <v>1590</v>
      </c>
      <c r="D1762" s="8" t="s">
        <v>717</v>
      </c>
      <c r="E1762" s="10" t="s">
        <v>718</v>
      </c>
      <c r="F1762" s="8" t="s">
        <v>711</v>
      </c>
      <c r="G1762" s="10" t="s">
        <v>197</v>
      </c>
      <c r="H1762" s="10" t="s">
        <v>719</v>
      </c>
      <c r="I1762" s="10" t="s">
        <v>45</v>
      </c>
      <c r="J1762" s="12">
        <v>13478.8</v>
      </c>
      <c r="K1762" s="11">
        <v>166724</v>
      </c>
      <c r="L1762" s="11">
        <v>14342</v>
      </c>
      <c r="M1762" s="14">
        <v>20.100000000000001</v>
      </c>
      <c r="N1762" s="13">
        <v>150</v>
      </c>
      <c r="O1762" s="13">
        <v>2</v>
      </c>
      <c r="P1762" s="25">
        <v>0</v>
      </c>
      <c r="Q1762" s="26">
        <v>0</v>
      </c>
      <c r="R1762" s="26">
        <v>0</v>
      </c>
      <c r="S1762" s="27">
        <v>0</v>
      </c>
      <c r="T1762" s="28">
        <v>0</v>
      </c>
      <c r="U1762" s="28">
        <v>0</v>
      </c>
      <c r="V1762" s="12">
        <v>13498.9</v>
      </c>
      <c r="W1762" s="11">
        <v>166874</v>
      </c>
      <c r="X1762" s="11">
        <v>14344</v>
      </c>
    </row>
    <row r="1763" spans="1:24" x14ac:dyDescent="0.35">
      <c r="A1763" s="8">
        <v>2020</v>
      </c>
      <c r="B1763" s="9">
        <v>56286</v>
      </c>
      <c r="C1763" s="10" t="s">
        <v>1590</v>
      </c>
      <c r="D1763" s="8" t="s">
        <v>739</v>
      </c>
      <c r="E1763" s="10" t="s">
        <v>710</v>
      </c>
      <c r="F1763" s="8" t="s">
        <v>711</v>
      </c>
      <c r="G1763" s="10" t="s">
        <v>59</v>
      </c>
      <c r="H1763" s="10" t="s">
        <v>719</v>
      </c>
      <c r="I1763" s="10" t="s">
        <v>60</v>
      </c>
      <c r="J1763" s="12">
        <v>155225.29999999999</v>
      </c>
      <c r="K1763" s="11">
        <v>1277977</v>
      </c>
      <c r="L1763" s="11">
        <v>85433</v>
      </c>
      <c r="M1763" s="14">
        <v>5738.5</v>
      </c>
      <c r="N1763" s="13">
        <v>58028</v>
      </c>
      <c r="O1763" s="13">
        <v>800</v>
      </c>
      <c r="P1763" s="25">
        <v>0</v>
      </c>
      <c r="Q1763" s="26">
        <v>0</v>
      </c>
      <c r="R1763" s="26">
        <v>0</v>
      </c>
      <c r="S1763" s="27">
        <v>0</v>
      </c>
      <c r="T1763" s="28">
        <v>0</v>
      </c>
      <c r="U1763" s="28">
        <v>0</v>
      </c>
      <c r="V1763" s="12">
        <v>160963.79999999999</v>
      </c>
      <c r="W1763" s="11">
        <v>1336005</v>
      </c>
      <c r="X1763" s="11">
        <v>86233</v>
      </c>
    </row>
    <row r="1764" spans="1:24" x14ac:dyDescent="0.35">
      <c r="A1764" s="8">
        <v>2020</v>
      </c>
      <c r="B1764" s="9">
        <v>56379</v>
      </c>
      <c r="C1764" s="10" t="s">
        <v>1591</v>
      </c>
      <c r="D1764" s="8" t="s">
        <v>717</v>
      </c>
      <c r="E1764" s="10" t="s">
        <v>718</v>
      </c>
      <c r="F1764" s="8" t="s">
        <v>711</v>
      </c>
      <c r="G1764" s="10" t="s">
        <v>163</v>
      </c>
      <c r="H1764" s="10" t="s">
        <v>719</v>
      </c>
      <c r="I1764" s="10" t="s">
        <v>45</v>
      </c>
      <c r="J1764" s="12">
        <v>55261</v>
      </c>
      <c r="K1764" s="11">
        <v>823131</v>
      </c>
      <c r="L1764" s="11">
        <v>82911</v>
      </c>
      <c r="M1764" s="14">
        <v>42212</v>
      </c>
      <c r="N1764" s="13">
        <v>624873</v>
      </c>
      <c r="O1764" s="13">
        <v>9340</v>
      </c>
      <c r="P1764" s="25">
        <v>1315</v>
      </c>
      <c r="Q1764" s="26">
        <v>19352</v>
      </c>
      <c r="R1764" s="26">
        <v>54</v>
      </c>
      <c r="S1764" s="27">
        <v>0</v>
      </c>
      <c r="T1764" s="28">
        <v>0</v>
      </c>
      <c r="U1764" s="28">
        <v>0</v>
      </c>
      <c r="V1764" s="12">
        <v>98788</v>
      </c>
      <c r="W1764" s="11">
        <v>1467356</v>
      </c>
      <c r="X1764" s="11">
        <v>92305</v>
      </c>
    </row>
    <row r="1765" spans="1:24" x14ac:dyDescent="0.35">
      <c r="A1765" s="8">
        <v>2020</v>
      </c>
      <c r="B1765" s="9">
        <v>56408</v>
      </c>
      <c r="C1765" s="10" t="s">
        <v>1592</v>
      </c>
      <c r="D1765" s="8" t="s">
        <v>717</v>
      </c>
      <c r="E1765" s="10" t="s">
        <v>718</v>
      </c>
      <c r="F1765" s="8" t="s">
        <v>711</v>
      </c>
      <c r="G1765" s="10" t="s">
        <v>682</v>
      </c>
      <c r="H1765" s="10" t="s">
        <v>719</v>
      </c>
      <c r="I1765" s="10" t="s">
        <v>45</v>
      </c>
      <c r="J1765" s="12">
        <v>0</v>
      </c>
      <c r="K1765" s="11">
        <v>0</v>
      </c>
      <c r="L1765" s="11">
        <v>0</v>
      </c>
      <c r="M1765" s="14">
        <v>145.1</v>
      </c>
      <c r="N1765" s="13">
        <v>2373</v>
      </c>
      <c r="O1765" s="13">
        <v>15</v>
      </c>
      <c r="P1765" s="25">
        <v>0</v>
      </c>
      <c r="Q1765" s="26">
        <v>0</v>
      </c>
      <c r="R1765" s="26">
        <v>0</v>
      </c>
      <c r="S1765" s="27">
        <v>0</v>
      </c>
      <c r="T1765" s="28">
        <v>0</v>
      </c>
      <c r="U1765" s="28">
        <v>0</v>
      </c>
      <c r="V1765" s="12">
        <v>145.1</v>
      </c>
      <c r="W1765" s="11">
        <v>2373</v>
      </c>
      <c r="X1765" s="11">
        <v>15</v>
      </c>
    </row>
    <row r="1766" spans="1:24" x14ac:dyDescent="0.35">
      <c r="A1766" s="8">
        <v>2020</v>
      </c>
      <c r="B1766" s="9">
        <v>56408</v>
      </c>
      <c r="C1766" s="10" t="s">
        <v>1592</v>
      </c>
      <c r="D1766" s="8" t="s">
        <v>717</v>
      </c>
      <c r="E1766" s="10" t="s">
        <v>718</v>
      </c>
      <c r="F1766" s="8" t="s">
        <v>711</v>
      </c>
      <c r="G1766" s="10" t="s">
        <v>185</v>
      </c>
      <c r="H1766" s="10" t="s">
        <v>719</v>
      </c>
      <c r="I1766" s="10" t="s">
        <v>45</v>
      </c>
      <c r="J1766" s="12">
        <v>0</v>
      </c>
      <c r="K1766" s="11">
        <v>0</v>
      </c>
      <c r="L1766" s="11">
        <v>0</v>
      </c>
      <c r="M1766" s="14">
        <v>819.3</v>
      </c>
      <c r="N1766" s="13">
        <v>13940</v>
      </c>
      <c r="O1766" s="13">
        <v>29</v>
      </c>
      <c r="P1766" s="25">
        <v>0</v>
      </c>
      <c r="Q1766" s="26">
        <v>0</v>
      </c>
      <c r="R1766" s="26">
        <v>0</v>
      </c>
      <c r="S1766" s="27">
        <v>0</v>
      </c>
      <c r="T1766" s="28">
        <v>0</v>
      </c>
      <c r="U1766" s="28">
        <v>0</v>
      </c>
      <c r="V1766" s="12">
        <v>819.3</v>
      </c>
      <c r="W1766" s="11">
        <v>13940</v>
      </c>
      <c r="X1766" s="11">
        <v>29</v>
      </c>
    </row>
    <row r="1767" spans="1:24" x14ac:dyDescent="0.35">
      <c r="A1767" s="8">
        <v>2020</v>
      </c>
      <c r="B1767" s="9">
        <v>56408</v>
      </c>
      <c r="C1767" s="10" t="s">
        <v>1592</v>
      </c>
      <c r="D1767" s="8" t="s">
        <v>717</v>
      </c>
      <c r="E1767" s="10" t="s">
        <v>718</v>
      </c>
      <c r="F1767" s="8" t="s">
        <v>711</v>
      </c>
      <c r="G1767" s="10" t="s">
        <v>63</v>
      </c>
      <c r="H1767" s="10" t="s">
        <v>719</v>
      </c>
      <c r="I1767" s="10" t="s">
        <v>45</v>
      </c>
      <c r="J1767" s="12">
        <v>0</v>
      </c>
      <c r="K1767" s="11">
        <v>0</v>
      </c>
      <c r="L1767" s="11">
        <v>0</v>
      </c>
      <c r="M1767" s="14">
        <v>2025.4</v>
      </c>
      <c r="N1767" s="13">
        <v>31089</v>
      </c>
      <c r="O1767" s="13">
        <v>144</v>
      </c>
      <c r="P1767" s="25">
        <v>0</v>
      </c>
      <c r="Q1767" s="26">
        <v>0</v>
      </c>
      <c r="R1767" s="26">
        <v>0</v>
      </c>
      <c r="S1767" s="27">
        <v>0</v>
      </c>
      <c r="T1767" s="28">
        <v>0</v>
      </c>
      <c r="U1767" s="28">
        <v>0</v>
      </c>
      <c r="V1767" s="12">
        <v>2025.4</v>
      </c>
      <c r="W1767" s="11">
        <v>31089</v>
      </c>
      <c r="X1767" s="11">
        <v>144</v>
      </c>
    </row>
    <row r="1768" spans="1:24" x14ac:dyDescent="0.35">
      <c r="A1768" s="8">
        <v>2020</v>
      </c>
      <c r="B1768" s="9">
        <v>56408</v>
      </c>
      <c r="C1768" s="10" t="s">
        <v>1592</v>
      </c>
      <c r="D1768" s="8" t="s">
        <v>717</v>
      </c>
      <c r="E1768" s="10" t="s">
        <v>718</v>
      </c>
      <c r="F1768" s="8" t="s">
        <v>711</v>
      </c>
      <c r="G1768" s="10" t="s">
        <v>56</v>
      </c>
      <c r="H1768" s="10" t="s">
        <v>719</v>
      </c>
      <c r="I1768" s="10" t="s">
        <v>45</v>
      </c>
      <c r="J1768" s="12">
        <v>0</v>
      </c>
      <c r="K1768" s="11">
        <v>0</v>
      </c>
      <c r="L1768" s="11">
        <v>0</v>
      </c>
      <c r="M1768" s="14">
        <v>4343.8</v>
      </c>
      <c r="N1768" s="13">
        <v>54469</v>
      </c>
      <c r="O1768" s="13">
        <v>474</v>
      </c>
      <c r="P1768" s="25">
        <v>0</v>
      </c>
      <c r="Q1768" s="26">
        <v>0</v>
      </c>
      <c r="R1768" s="26">
        <v>0</v>
      </c>
      <c r="S1768" s="27">
        <v>0</v>
      </c>
      <c r="T1768" s="28">
        <v>0</v>
      </c>
      <c r="U1768" s="28">
        <v>0</v>
      </c>
      <c r="V1768" s="12">
        <v>4343.8</v>
      </c>
      <c r="W1768" s="11">
        <v>54469</v>
      </c>
      <c r="X1768" s="11">
        <v>474</v>
      </c>
    </row>
    <row r="1769" spans="1:24" x14ac:dyDescent="0.35">
      <c r="A1769" s="8">
        <v>2020</v>
      </c>
      <c r="B1769" s="9">
        <v>56408</v>
      </c>
      <c r="C1769" s="10" t="s">
        <v>1592</v>
      </c>
      <c r="D1769" s="8" t="s">
        <v>717</v>
      </c>
      <c r="E1769" s="10" t="s">
        <v>718</v>
      </c>
      <c r="F1769" s="8" t="s">
        <v>711</v>
      </c>
      <c r="G1769" s="10" t="s">
        <v>122</v>
      </c>
      <c r="H1769" s="10" t="s">
        <v>719</v>
      </c>
      <c r="I1769" s="10" t="s">
        <v>123</v>
      </c>
      <c r="J1769" s="12">
        <v>0</v>
      </c>
      <c r="K1769" s="11">
        <v>0</v>
      </c>
      <c r="L1769" s="11">
        <v>0</v>
      </c>
      <c r="M1769" s="14">
        <v>521.5</v>
      </c>
      <c r="N1769" s="13">
        <v>15970</v>
      </c>
      <c r="O1769" s="13">
        <v>63</v>
      </c>
      <c r="P1769" s="25">
        <v>0</v>
      </c>
      <c r="Q1769" s="26">
        <v>0</v>
      </c>
      <c r="R1769" s="26">
        <v>0</v>
      </c>
      <c r="S1769" s="27">
        <v>0</v>
      </c>
      <c r="T1769" s="28">
        <v>0</v>
      </c>
      <c r="U1769" s="28">
        <v>0</v>
      </c>
      <c r="V1769" s="12">
        <v>521.5</v>
      </c>
      <c r="W1769" s="11">
        <v>15970</v>
      </c>
      <c r="X1769" s="11">
        <v>63</v>
      </c>
    </row>
    <row r="1770" spans="1:24" x14ac:dyDescent="0.35">
      <c r="A1770" s="8">
        <v>2020</v>
      </c>
      <c r="B1770" s="9">
        <v>56408</v>
      </c>
      <c r="C1770" s="10" t="s">
        <v>1592</v>
      </c>
      <c r="D1770" s="8" t="s">
        <v>717</v>
      </c>
      <c r="E1770" s="10" t="s">
        <v>718</v>
      </c>
      <c r="F1770" s="8" t="s">
        <v>711</v>
      </c>
      <c r="G1770" s="10" t="s">
        <v>197</v>
      </c>
      <c r="H1770" s="10" t="s">
        <v>719</v>
      </c>
      <c r="I1770" s="10" t="s">
        <v>45</v>
      </c>
      <c r="J1770" s="12">
        <v>316.5</v>
      </c>
      <c r="K1770" s="11">
        <v>4854</v>
      </c>
      <c r="L1770" s="11">
        <v>393</v>
      </c>
      <c r="M1770" s="14">
        <v>47511.3</v>
      </c>
      <c r="N1770" s="13">
        <v>810471</v>
      </c>
      <c r="O1770" s="13">
        <v>2839</v>
      </c>
      <c r="P1770" s="25">
        <v>0</v>
      </c>
      <c r="Q1770" s="26">
        <v>0</v>
      </c>
      <c r="R1770" s="26">
        <v>0</v>
      </c>
      <c r="S1770" s="27">
        <v>0</v>
      </c>
      <c r="T1770" s="28">
        <v>0</v>
      </c>
      <c r="U1770" s="28">
        <v>0</v>
      </c>
      <c r="V1770" s="12">
        <v>47827.8</v>
      </c>
      <c r="W1770" s="11">
        <v>815325</v>
      </c>
      <c r="X1770" s="11">
        <v>3232</v>
      </c>
    </row>
    <row r="1771" spans="1:24" x14ac:dyDescent="0.35">
      <c r="A1771" s="8">
        <v>2020</v>
      </c>
      <c r="B1771" s="9">
        <v>56441</v>
      </c>
      <c r="C1771" s="10" t="s">
        <v>1593</v>
      </c>
      <c r="D1771" s="8" t="s">
        <v>739</v>
      </c>
      <c r="E1771" s="10" t="s">
        <v>710</v>
      </c>
      <c r="F1771" s="8" t="s">
        <v>711</v>
      </c>
      <c r="G1771" s="10" t="s">
        <v>59</v>
      </c>
      <c r="H1771" s="10" t="s">
        <v>719</v>
      </c>
      <c r="I1771" s="10" t="s">
        <v>60</v>
      </c>
      <c r="J1771" s="12">
        <v>103359</v>
      </c>
      <c r="K1771" s="11">
        <v>1126992</v>
      </c>
      <c r="L1771" s="11">
        <v>57337</v>
      </c>
      <c r="M1771" s="14">
        <v>31143</v>
      </c>
      <c r="N1771" s="13">
        <v>373117</v>
      </c>
      <c r="O1771" s="13">
        <v>5382</v>
      </c>
      <c r="P1771" s="25">
        <v>0</v>
      </c>
      <c r="Q1771" s="26">
        <v>0</v>
      </c>
      <c r="R1771" s="26">
        <v>0</v>
      </c>
      <c r="S1771" s="27">
        <v>0</v>
      </c>
      <c r="T1771" s="28">
        <v>0</v>
      </c>
      <c r="U1771" s="28">
        <v>0</v>
      </c>
      <c r="V1771" s="12">
        <v>134502</v>
      </c>
      <c r="W1771" s="11">
        <v>1500109</v>
      </c>
      <c r="X1771" s="11">
        <v>62719</v>
      </c>
    </row>
    <row r="1772" spans="1:24" x14ac:dyDescent="0.35">
      <c r="A1772" s="8">
        <v>2020</v>
      </c>
      <c r="B1772" s="9">
        <v>56496</v>
      </c>
      <c r="C1772" s="10" t="s">
        <v>1594</v>
      </c>
      <c r="D1772" s="8" t="s">
        <v>717</v>
      </c>
      <c r="E1772" s="10" t="s">
        <v>718</v>
      </c>
      <c r="F1772" s="8" t="s">
        <v>711</v>
      </c>
      <c r="G1772" s="10" t="s">
        <v>70</v>
      </c>
      <c r="H1772" s="10" t="s">
        <v>719</v>
      </c>
      <c r="I1772" s="10" t="s">
        <v>36</v>
      </c>
      <c r="J1772" s="12">
        <v>0</v>
      </c>
      <c r="K1772" s="11">
        <v>0</v>
      </c>
      <c r="L1772" s="11">
        <v>0</v>
      </c>
      <c r="M1772" s="14">
        <v>0</v>
      </c>
      <c r="N1772" s="13">
        <v>0</v>
      </c>
      <c r="O1772" s="13">
        <v>0</v>
      </c>
      <c r="P1772" s="25">
        <v>1144.7</v>
      </c>
      <c r="Q1772" s="26">
        <v>15771</v>
      </c>
      <c r="R1772" s="26">
        <v>1</v>
      </c>
      <c r="S1772" s="27">
        <v>0</v>
      </c>
      <c r="T1772" s="28">
        <v>0</v>
      </c>
      <c r="U1772" s="28">
        <v>0</v>
      </c>
      <c r="V1772" s="12">
        <v>1144.7</v>
      </c>
      <c r="W1772" s="11">
        <v>15771</v>
      </c>
      <c r="X1772" s="11">
        <v>1</v>
      </c>
    </row>
    <row r="1773" spans="1:24" x14ac:dyDescent="0.35">
      <c r="A1773" s="8">
        <v>2020</v>
      </c>
      <c r="B1773" s="9">
        <v>56501</v>
      </c>
      <c r="C1773" s="10" t="s">
        <v>1595</v>
      </c>
      <c r="D1773" s="8" t="s">
        <v>717</v>
      </c>
      <c r="E1773" s="10" t="s">
        <v>718</v>
      </c>
      <c r="F1773" s="8" t="s">
        <v>711</v>
      </c>
      <c r="G1773" s="10" t="s">
        <v>56</v>
      </c>
      <c r="H1773" s="10" t="s">
        <v>719</v>
      </c>
      <c r="I1773" s="10" t="s">
        <v>45</v>
      </c>
      <c r="J1773" s="12">
        <v>4870</v>
      </c>
      <c r="K1773" s="11">
        <v>27005</v>
      </c>
      <c r="L1773" s="11">
        <v>6120</v>
      </c>
      <c r="M1773" s="14">
        <v>538</v>
      </c>
      <c r="N1773" s="13">
        <v>7064</v>
      </c>
      <c r="O1773" s="13">
        <v>143</v>
      </c>
      <c r="P1773" s="25">
        <v>0</v>
      </c>
      <c r="Q1773" s="26">
        <v>0</v>
      </c>
      <c r="R1773" s="26">
        <v>0</v>
      </c>
      <c r="S1773" s="27">
        <v>0</v>
      </c>
      <c r="T1773" s="28">
        <v>0</v>
      </c>
      <c r="U1773" s="28">
        <v>0</v>
      </c>
      <c r="V1773" s="12">
        <v>5408</v>
      </c>
      <c r="W1773" s="11">
        <v>34069</v>
      </c>
      <c r="X1773" s="11">
        <v>6263</v>
      </c>
    </row>
    <row r="1774" spans="1:24" x14ac:dyDescent="0.35">
      <c r="A1774" s="8">
        <v>2020</v>
      </c>
      <c r="B1774" s="9">
        <v>56504</v>
      </c>
      <c r="C1774" s="10" t="s">
        <v>1596</v>
      </c>
      <c r="D1774" s="8" t="s">
        <v>717</v>
      </c>
      <c r="E1774" s="10" t="s">
        <v>718</v>
      </c>
      <c r="F1774" s="8" t="s">
        <v>711</v>
      </c>
      <c r="G1774" s="10" t="s">
        <v>94</v>
      </c>
      <c r="H1774" s="10" t="s">
        <v>719</v>
      </c>
      <c r="I1774" s="10" t="s">
        <v>95</v>
      </c>
      <c r="J1774" s="12">
        <v>926</v>
      </c>
      <c r="K1774" s="11">
        <v>8881</v>
      </c>
      <c r="L1774" s="11">
        <v>1126</v>
      </c>
      <c r="M1774" s="14">
        <v>1461</v>
      </c>
      <c r="N1774" s="13">
        <v>13247</v>
      </c>
      <c r="O1774" s="13">
        <v>80</v>
      </c>
      <c r="P1774" s="25">
        <v>0</v>
      </c>
      <c r="Q1774" s="26">
        <v>0</v>
      </c>
      <c r="R1774" s="26">
        <v>0</v>
      </c>
      <c r="S1774" s="27">
        <v>0</v>
      </c>
      <c r="T1774" s="28">
        <v>0</v>
      </c>
      <c r="U1774" s="28">
        <v>0</v>
      </c>
      <c r="V1774" s="12">
        <v>2387</v>
      </c>
      <c r="W1774" s="11">
        <v>22128</v>
      </c>
      <c r="X1774" s="11">
        <v>1206</v>
      </c>
    </row>
    <row r="1775" spans="1:24" x14ac:dyDescent="0.35">
      <c r="A1775" s="8">
        <v>2020</v>
      </c>
      <c r="B1775" s="9">
        <v>56504</v>
      </c>
      <c r="C1775" s="10" t="s">
        <v>1596</v>
      </c>
      <c r="D1775" s="8" t="s">
        <v>717</v>
      </c>
      <c r="E1775" s="10" t="s">
        <v>718</v>
      </c>
      <c r="F1775" s="8" t="s">
        <v>711</v>
      </c>
      <c r="G1775" s="10" t="s">
        <v>682</v>
      </c>
      <c r="H1775" s="10" t="s">
        <v>719</v>
      </c>
      <c r="I1775" s="10" t="s">
        <v>45</v>
      </c>
      <c r="J1775" s="12">
        <v>989</v>
      </c>
      <c r="K1775" s="11">
        <v>7583</v>
      </c>
      <c r="L1775" s="11">
        <v>991</v>
      </c>
      <c r="M1775" s="14">
        <v>104</v>
      </c>
      <c r="N1775" s="13">
        <v>1530</v>
      </c>
      <c r="O1775" s="13">
        <v>8</v>
      </c>
      <c r="P1775" s="25">
        <v>0</v>
      </c>
      <c r="Q1775" s="26">
        <v>0</v>
      </c>
      <c r="R1775" s="26">
        <v>0</v>
      </c>
      <c r="S1775" s="27">
        <v>0</v>
      </c>
      <c r="T1775" s="28">
        <v>0</v>
      </c>
      <c r="U1775" s="28">
        <v>0</v>
      </c>
      <c r="V1775" s="12">
        <v>1093</v>
      </c>
      <c r="W1775" s="11">
        <v>9113</v>
      </c>
      <c r="X1775" s="11">
        <v>999</v>
      </c>
    </row>
    <row r="1776" spans="1:24" x14ac:dyDescent="0.35">
      <c r="A1776" s="8">
        <v>2020</v>
      </c>
      <c r="B1776" s="9">
        <v>56504</v>
      </c>
      <c r="C1776" s="10" t="s">
        <v>1596</v>
      </c>
      <c r="D1776" s="8" t="s">
        <v>717</v>
      </c>
      <c r="E1776" s="10" t="s">
        <v>718</v>
      </c>
      <c r="F1776" s="8" t="s">
        <v>711</v>
      </c>
      <c r="G1776" s="10" t="s">
        <v>163</v>
      </c>
      <c r="H1776" s="10" t="s">
        <v>719</v>
      </c>
      <c r="I1776" s="10" t="s">
        <v>45</v>
      </c>
      <c r="J1776" s="12">
        <v>950</v>
      </c>
      <c r="K1776" s="11">
        <v>5992</v>
      </c>
      <c r="L1776" s="11">
        <v>979</v>
      </c>
      <c r="M1776" s="14">
        <v>161</v>
      </c>
      <c r="N1776" s="13">
        <v>2255</v>
      </c>
      <c r="O1776" s="13">
        <v>21</v>
      </c>
      <c r="P1776" s="25">
        <v>0</v>
      </c>
      <c r="Q1776" s="26">
        <v>0</v>
      </c>
      <c r="R1776" s="26">
        <v>0</v>
      </c>
      <c r="S1776" s="27">
        <v>0</v>
      </c>
      <c r="T1776" s="28">
        <v>0</v>
      </c>
      <c r="U1776" s="28">
        <v>0</v>
      </c>
      <c r="V1776" s="12">
        <v>1111</v>
      </c>
      <c r="W1776" s="11">
        <v>8247</v>
      </c>
      <c r="X1776" s="11">
        <v>1000</v>
      </c>
    </row>
    <row r="1777" spans="1:24" x14ac:dyDescent="0.35">
      <c r="A1777" s="8">
        <v>2020</v>
      </c>
      <c r="B1777" s="9">
        <v>56504</v>
      </c>
      <c r="C1777" s="10" t="s">
        <v>1596</v>
      </c>
      <c r="D1777" s="8" t="s">
        <v>717</v>
      </c>
      <c r="E1777" s="10" t="s">
        <v>718</v>
      </c>
      <c r="F1777" s="8" t="s">
        <v>711</v>
      </c>
      <c r="G1777" s="10" t="s">
        <v>139</v>
      </c>
      <c r="H1777" s="10" t="s">
        <v>719</v>
      </c>
      <c r="I1777" s="10" t="s">
        <v>95</v>
      </c>
      <c r="J1777" s="12">
        <v>4475</v>
      </c>
      <c r="K1777" s="11">
        <v>28078</v>
      </c>
      <c r="L1777" s="11">
        <v>4905</v>
      </c>
      <c r="M1777" s="14">
        <v>3575</v>
      </c>
      <c r="N1777" s="13">
        <v>31479</v>
      </c>
      <c r="O1777" s="13">
        <v>612</v>
      </c>
      <c r="P1777" s="25">
        <v>0</v>
      </c>
      <c r="Q1777" s="26">
        <v>0</v>
      </c>
      <c r="R1777" s="26">
        <v>0</v>
      </c>
      <c r="S1777" s="27">
        <v>0</v>
      </c>
      <c r="T1777" s="28">
        <v>0</v>
      </c>
      <c r="U1777" s="28">
        <v>0</v>
      </c>
      <c r="V1777" s="12">
        <v>8050</v>
      </c>
      <c r="W1777" s="11">
        <v>59557</v>
      </c>
      <c r="X1777" s="11">
        <v>5517</v>
      </c>
    </row>
    <row r="1778" spans="1:24" x14ac:dyDescent="0.35">
      <c r="A1778" s="8">
        <v>2020</v>
      </c>
      <c r="B1778" s="9">
        <v>56504</v>
      </c>
      <c r="C1778" s="10" t="s">
        <v>1596</v>
      </c>
      <c r="D1778" s="8" t="s">
        <v>717</v>
      </c>
      <c r="E1778" s="10" t="s">
        <v>718</v>
      </c>
      <c r="F1778" s="8" t="s">
        <v>711</v>
      </c>
      <c r="G1778" s="10" t="s">
        <v>63</v>
      </c>
      <c r="H1778" s="10" t="s">
        <v>719</v>
      </c>
      <c r="I1778" s="10" t="s">
        <v>45</v>
      </c>
      <c r="J1778" s="12">
        <v>3375</v>
      </c>
      <c r="K1778" s="11">
        <v>20312</v>
      </c>
      <c r="L1778" s="11">
        <v>2297</v>
      </c>
      <c r="M1778" s="14">
        <v>509</v>
      </c>
      <c r="N1778" s="13">
        <v>7255</v>
      </c>
      <c r="O1778" s="13">
        <v>234</v>
      </c>
      <c r="P1778" s="25">
        <v>0</v>
      </c>
      <c r="Q1778" s="26">
        <v>0</v>
      </c>
      <c r="R1778" s="26">
        <v>0</v>
      </c>
      <c r="S1778" s="27">
        <v>0</v>
      </c>
      <c r="T1778" s="28">
        <v>0</v>
      </c>
      <c r="U1778" s="28">
        <v>0</v>
      </c>
      <c r="V1778" s="12">
        <v>3884</v>
      </c>
      <c r="W1778" s="11">
        <v>27567</v>
      </c>
      <c r="X1778" s="11">
        <v>2531</v>
      </c>
    </row>
    <row r="1779" spans="1:24" x14ac:dyDescent="0.35">
      <c r="A1779" s="8">
        <v>2020</v>
      </c>
      <c r="B1779" s="9">
        <v>56504</v>
      </c>
      <c r="C1779" s="10" t="s">
        <v>1596</v>
      </c>
      <c r="D1779" s="8" t="s">
        <v>717</v>
      </c>
      <c r="E1779" s="10" t="s">
        <v>718</v>
      </c>
      <c r="F1779" s="8" t="s">
        <v>711</v>
      </c>
      <c r="G1779" s="10" t="s">
        <v>122</v>
      </c>
      <c r="H1779" s="10" t="s">
        <v>719</v>
      </c>
      <c r="I1779" s="10" t="s">
        <v>123</v>
      </c>
      <c r="J1779" s="12">
        <v>17736</v>
      </c>
      <c r="K1779" s="11">
        <v>170242</v>
      </c>
      <c r="L1779" s="11">
        <v>16249</v>
      </c>
      <c r="M1779" s="14">
        <v>21316</v>
      </c>
      <c r="N1779" s="13">
        <v>264204</v>
      </c>
      <c r="O1779" s="13">
        <v>4666</v>
      </c>
      <c r="P1779" s="25">
        <v>0</v>
      </c>
      <c r="Q1779" s="26">
        <v>0</v>
      </c>
      <c r="R1779" s="26">
        <v>0</v>
      </c>
      <c r="S1779" s="27">
        <v>0</v>
      </c>
      <c r="T1779" s="28">
        <v>0</v>
      </c>
      <c r="U1779" s="28">
        <v>0</v>
      </c>
      <c r="V1779" s="12">
        <v>39052</v>
      </c>
      <c r="W1779" s="11">
        <v>434446</v>
      </c>
      <c r="X1779" s="11">
        <v>20915</v>
      </c>
    </row>
    <row r="1780" spans="1:24" x14ac:dyDescent="0.35">
      <c r="A1780" s="8">
        <v>2020</v>
      </c>
      <c r="B1780" s="9">
        <v>56504</v>
      </c>
      <c r="C1780" s="10" t="s">
        <v>1596</v>
      </c>
      <c r="D1780" s="8" t="s">
        <v>717</v>
      </c>
      <c r="E1780" s="10" t="s">
        <v>718</v>
      </c>
      <c r="F1780" s="8" t="s">
        <v>711</v>
      </c>
      <c r="G1780" s="10" t="s">
        <v>143</v>
      </c>
      <c r="H1780" s="10" t="s">
        <v>719</v>
      </c>
      <c r="I1780" s="10" t="s">
        <v>45</v>
      </c>
      <c r="J1780" s="12">
        <v>352</v>
      </c>
      <c r="K1780" s="11">
        <v>3947</v>
      </c>
      <c r="L1780" s="11">
        <v>477</v>
      </c>
      <c r="M1780" s="14">
        <v>87</v>
      </c>
      <c r="N1780" s="13">
        <v>1174</v>
      </c>
      <c r="O1780" s="13">
        <v>5</v>
      </c>
      <c r="P1780" s="25">
        <v>0</v>
      </c>
      <c r="Q1780" s="26">
        <v>0</v>
      </c>
      <c r="R1780" s="26">
        <v>0</v>
      </c>
      <c r="S1780" s="27">
        <v>0</v>
      </c>
      <c r="T1780" s="28">
        <v>0</v>
      </c>
      <c r="U1780" s="28">
        <v>0</v>
      </c>
      <c r="V1780" s="12">
        <v>439</v>
      </c>
      <c r="W1780" s="11">
        <v>5121</v>
      </c>
      <c r="X1780" s="11">
        <v>482</v>
      </c>
    </row>
    <row r="1781" spans="1:24" x14ac:dyDescent="0.35">
      <c r="A1781" s="8">
        <v>2020</v>
      </c>
      <c r="B1781" s="9">
        <v>56521</v>
      </c>
      <c r="C1781" s="10" t="s">
        <v>1597</v>
      </c>
      <c r="D1781" s="8" t="s">
        <v>717</v>
      </c>
      <c r="E1781" s="10" t="s">
        <v>718</v>
      </c>
      <c r="F1781" s="8" t="s">
        <v>711</v>
      </c>
      <c r="G1781" s="10" t="s">
        <v>682</v>
      </c>
      <c r="H1781" s="10" t="s">
        <v>719</v>
      </c>
      <c r="I1781" s="10" t="s">
        <v>45</v>
      </c>
      <c r="J1781" s="12">
        <v>0</v>
      </c>
      <c r="K1781" s="11">
        <v>0</v>
      </c>
      <c r="L1781" s="11">
        <v>0</v>
      </c>
      <c r="M1781" s="14">
        <v>326.60000000000002</v>
      </c>
      <c r="N1781" s="13">
        <v>6829</v>
      </c>
      <c r="O1781" s="13">
        <v>1</v>
      </c>
      <c r="P1781" s="25">
        <v>0</v>
      </c>
      <c r="Q1781" s="26">
        <v>0</v>
      </c>
      <c r="R1781" s="26">
        <v>0</v>
      </c>
      <c r="S1781" s="27">
        <v>0</v>
      </c>
      <c r="T1781" s="28">
        <v>0</v>
      </c>
      <c r="U1781" s="28">
        <v>0</v>
      </c>
      <c r="V1781" s="12">
        <v>326.60000000000002</v>
      </c>
      <c r="W1781" s="11">
        <v>6829</v>
      </c>
      <c r="X1781" s="11">
        <v>1</v>
      </c>
    </row>
    <row r="1782" spans="1:24" x14ac:dyDescent="0.35">
      <c r="A1782" s="8">
        <v>2020</v>
      </c>
      <c r="B1782" s="9">
        <v>56521</v>
      </c>
      <c r="C1782" s="10" t="s">
        <v>1597</v>
      </c>
      <c r="D1782" s="8" t="s">
        <v>717</v>
      </c>
      <c r="E1782" s="10" t="s">
        <v>718</v>
      </c>
      <c r="F1782" s="8" t="s">
        <v>711</v>
      </c>
      <c r="G1782" s="10" t="s">
        <v>139</v>
      </c>
      <c r="H1782" s="10" t="s">
        <v>719</v>
      </c>
      <c r="I1782" s="10" t="s">
        <v>95</v>
      </c>
      <c r="J1782" s="12">
        <v>0</v>
      </c>
      <c r="K1782" s="11">
        <v>0</v>
      </c>
      <c r="L1782" s="11">
        <v>0</v>
      </c>
      <c r="M1782" s="14">
        <v>3148.8</v>
      </c>
      <c r="N1782" s="13">
        <v>66485</v>
      </c>
      <c r="O1782" s="13">
        <v>1</v>
      </c>
      <c r="P1782" s="25">
        <v>0</v>
      </c>
      <c r="Q1782" s="26">
        <v>0</v>
      </c>
      <c r="R1782" s="26">
        <v>0</v>
      </c>
      <c r="S1782" s="27">
        <v>0</v>
      </c>
      <c r="T1782" s="28">
        <v>0</v>
      </c>
      <c r="U1782" s="28">
        <v>0</v>
      </c>
      <c r="V1782" s="12">
        <v>3148.8</v>
      </c>
      <c r="W1782" s="11">
        <v>66485</v>
      </c>
      <c r="X1782" s="11">
        <v>1</v>
      </c>
    </row>
    <row r="1783" spans="1:24" x14ac:dyDescent="0.35">
      <c r="A1783" s="8">
        <v>2020</v>
      </c>
      <c r="B1783" s="9">
        <v>56521</v>
      </c>
      <c r="C1783" s="10" t="s">
        <v>1597</v>
      </c>
      <c r="D1783" s="8" t="s">
        <v>717</v>
      </c>
      <c r="E1783" s="10" t="s">
        <v>718</v>
      </c>
      <c r="F1783" s="8" t="s">
        <v>711</v>
      </c>
      <c r="G1783" s="10" t="s">
        <v>397</v>
      </c>
      <c r="H1783" s="10" t="s">
        <v>719</v>
      </c>
      <c r="I1783" s="10" t="s">
        <v>95</v>
      </c>
      <c r="J1783" s="12">
        <v>0</v>
      </c>
      <c r="K1783" s="11">
        <v>0</v>
      </c>
      <c r="L1783" s="11">
        <v>0</v>
      </c>
      <c r="M1783" s="14">
        <v>1102.0999999999999</v>
      </c>
      <c r="N1783" s="13">
        <v>23270</v>
      </c>
      <c r="O1783" s="13">
        <v>1</v>
      </c>
      <c r="P1783" s="25">
        <v>0</v>
      </c>
      <c r="Q1783" s="26">
        <v>0</v>
      </c>
      <c r="R1783" s="26">
        <v>0</v>
      </c>
      <c r="S1783" s="27">
        <v>0</v>
      </c>
      <c r="T1783" s="28">
        <v>0</v>
      </c>
      <c r="U1783" s="28">
        <v>0</v>
      </c>
      <c r="V1783" s="12">
        <v>1102.0999999999999</v>
      </c>
      <c r="W1783" s="11">
        <v>23270</v>
      </c>
      <c r="X1783" s="11">
        <v>1</v>
      </c>
    </row>
    <row r="1784" spans="1:24" x14ac:dyDescent="0.35">
      <c r="A1784" s="8">
        <v>2020</v>
      </c>
      <c r="B1784" s="9">
        <v>56521</v>
      </c>
      <c r="C1784" s="10" t="s">
        <v>1597</v>
      </c>
      <c r="D1784" s="8" t="s">
        <v>717</v>
      </c>
      <c r="E1784" s="10" t="s">
        <v>718</v>
      </c>
      <c r="F1784" s="8" t="s">
        <v>711</v>
      </c>
      <c r="G1784" s="10" t="s">
        <v>390</v>
      </c>
      <c r="H1784" s="10" t="s">
        <v>719</v>
      </c>
      <c r="I1784" s="10" t="s">
        <v>95</v>
      </c>
      <c r="J1784" s="12">
        <v>0</v>
      </c>
      <c r="K1784" s="11">
        <v>0</v>
      </c>
      <c r="L1784" s="11">
        <v>0</v>
      </c>
      <c r="M1784" s="14">
        <v>776.4</v>
      </c>
      <c r="N1784" s="13">
        <v>16251</v>
      </c>
      <c r="O1784" s="13">
        <v>1</v>
      </c>
      <c r="P1784" s="25">
        <v>0</v>
      </c>
      <c r="Q1784" s="26">
        <v>0</v>
      </c>
      <c r="R1784" s="26">
        <v>0</v>
      </c>
      <c r="S1784" s="27">
        <v>0</v>
      </c>
      <c r="T1784" s="28">
        <v>0</v>
      </c>
      <c r="U1784" s="28">
        <v>0</v>
      </c>
      <c r="V1784" s="12">
        <v>776.4</v>
      </c>
      <c r="W1784" s="11">
        <v>16251</v>
      </c>
      <c r="X1784" s="11">
        <v>1</v>
      </c>
    </row>
    <row r="1785" spans="1:24" x14ac:dyDescent="0.35">
      <c r="A1785" s="8">
        <v>2020</v>
      </c>
      <c r="B1785" s="9">
        <v>56571</v>
      </c>
      <c r="C1785" s="10" t="s">
        <v>1598</v>
      </c>
      <c r="D1785" s="8" t="s">
        <v>717</v>
      </c>
      <c r="E1785" s="10" t="s">
        <v>718</v>
      </c>
      <c r="F1785" s="8" t="s">
        <v>711</v>
      </c>
      <c r="G1785" s="10" t="s">
        <v>63</v>
      </c>
      <c r="H1785" s="10" t="s">
        <v>719</v>
      </c>
      <c r="I1785" s="10" t="s">
        <v>45</v>
      </c>
      <c r="J1785" s="12">
        <v>408</v>
      </c>
      <c r="K1785" s="11">
        <v>3556</v>
      </c>
      <c r="L1785" s="11">
        <v>350</v>
      </c>
      <c r="M1785" s="14">
        <v>3151</v>
      </c>
      <c r="N1785" s="13">
        <v>45491</v>
      </c>
      <c r="O1785" s="13">
        <v>357</v>
      </c>
      <c r="P1785" s="25">
        <v>0</v>
      </c>
      <c r="Q1785" s="26">
        <v>0</v>
      </c>
      <c r="R1785" s="26">
        <v>0</v>
      </c>
      <c r="S1785" s="27">
        <v>0</v>
      </c>
      <c r="T1785" s="28">
        <v>0</v>
      </c>
      <c r="U1785" s="28">
        <v>0</v>
      </c>
      <c r="V1785" s="12">
        <v>3559</v>
      </c>
      <c r="W1785" s="11">
        <v>49047</v>
      </c>
      <c r="X1785" s="11">
        <v>707</v>
      </c>
    </row>
    <row r="1786" spans="1:24" x14ac:dyDescent="0.35">
      <c r="A1786" s="8">
        <v>2020</v>
      </c>
      <c r="B1786" s="9">
        <v>56571</v>
      </c>
      <c r="C1786" s="10" t="s">
        <v>1598</v>
      </c>
      <c r="D1786" s="8" t="s">
        <v>717</v>
      </c>
      <c r="E1786" s="10" t="s">
        <v>718</v>
      </c>
      <c r="F1786" s="8" t="s">
        <v>711</v>
      </c>
      <c r="G1786" s="10" t="s">
        <v>56</v>
      </c>
      <c r="H1786" s="10" t="s">
        <v>719</v>
      </c>
      <c r="I1786" s="10" t="s">
        <v>45</v>
      </c>
      <c r="J1786" s="12">
        <v>723</v>
      </c>
      <c r="K1786" s="11">
        <v>4553</v>
      </c>
      <c r="L1786" s="11">
        <v>743</v>
      </c>
      <c r="M1786" s="14">
        <v>5070</v>
      </c>
      <c r="N1786" s="13">
        <v>57310</v>
      </c>
      <c r="O1786" s="13">
        <v>653</v>
      </c>
      <c r="P1786" s="25">
        <v>0</v>
      </c>
      <c r="Q1786" s="26">
        <v>0</v>
      </c>
      <c r="R1786" s="26">
        <v>0</v>
      </c>
      <c r="S1786" s="27">
        <v>0</v>
      </c>
      <c r="T1786" s="28">
        <v>0</v>
      </c>
      <c r="U1786" s="28">
        <v>0</v>
      </c>
      <c r="V1786" s="12">
        <v>5793</v>
      </c>
      <c r="W1786" s="11">
        <v>61863</v>
      </c>
      <c r="X1786" s="11">
        <v>1396</v>
      </c>
    </row>
    <row r="1787" spans="1:24" x14ac:dyDescent="0.35">
      <c r="A1787" s="8">
        <v>2020</v>
      </c>
      <c r="B1787" s="9">
        <v>56571</v>
      </c>
      <c r="C1787" s="10" t="s">
        <v>1598</v>
      </c>
      <c r="D1787" s="8" t="s">
        <v>717</v>
      </c>
      <c r="E1787" s="10" t="s">
        <v>718</v>
      </c>
      <c r="F1787" s="8" t="s">
        <v>711</v>
      </c>
      <c r="G1787" s="10" t="s">
        <v>122</v>
      </c>
      <c r="H1787" s="10" t="s">
        <v>719</v>
      </c>
      <c r="I1787" s="10" t="s">
        <v>123</v>
      </c>
      <c r="J1787" s="12">
        <v>389</v>
      </c>
      <c r="K1787" s="11">
        <v>3002</v>
      </c>
      <c r="L1787" s="11">
        <v>702</v>
      </c>
      <c r="M1787" s="14">
        <v>3402</v>
      </c>
      <c r="N1787" s="13">
        <v>39923</v>
      </c>
      <c r="O1787" s="13">
        <v>807</v>
      </c>
      <c r="P1787" s="25">
        <v>0</v>
      </c>
      <c r="Q1787" s="26">
        <v>0</v>
      </c>
      <c r="R1787" s="26">
        <v>0</v>
      </c>
      <c r="S1787" s="27">
        <v>0</v>
      </c>
      <c r="T1787" s="28">
        <v>0</v>
      </c>
      <c r="U1787" s="28">
        <v>0</v>
      </c>
      <c r="V1787" s="12">
        <v>3791</v>
      </c>
      <c r="W1787" s="11">
        <v>42925</v>
      </c>
      <c r="X1787" s="11">
        <v>1509</v>
      </c>
    </row>
    <row r="1788" spans="1:24" x14ac:dyDescent="0.35">
      <c r="A1788" s="8">
        <v>2020</v>
      </c>
      <c r="B1788" s="9">
        <v>56571</v>
      </c>
      <c r="C1788" s="10" t="s">
        <v>1598</v>
      </c>
      <c r="D1788" s="8" t="s">
        <v>717</v>
      </c>
      <c r="E1788" s="10" t="s">
        <v>718</v>
      </c>
      <c r="F1788" s="8" t="s">
        <v>711</v>
      </c>
      <c r="G1788" s="10" t="s">
        <v>143</v>
      </c>
      <c r="H1788" s="10" t="s">
        <v>719</v>
      </c>
      <c r="I1788" s="10" t="s">
        <v>45</v>
      </c>
      <c r="J1788" s="12">
        <v>3547</v>
      </c>
      <c r="K1788" s="11">
        <v>31844</v>
      </c>
      <c r="L1788" s="11">
        <v>3168</v>
      </c>
      <c r="M1788" s="14">
        <v>3676</v>
      </c>
      <c r="N1788" s="13">
        <v>73848</v>
      </c>
      <c r="O1788" s="13">
        <v>766</v>
      </c>
      <c r="P1788" s="25">
        <v>0</v>
      </c>
      <c r="Q1788" s="26">
        <v>0</v>
      </c>
      <c r="R1788" s="26">
        <v>0</v>
      </c>
      <c r="S1788" s="27">
        <v>0</v>
      </c>
      <c r="T1788" s="28">
        <v>0</v>
      </c>
      <c r="U1788" s="28">
        <v>0</v>
      </c>
      <c r="V1788" s="12">
        <v>7223</v>
      </c>
      <c r="W1788" s="11">
        <v>105692</v>
      </c>
      <c r="X1788" s="11">
        <v>3934</v>
      </c>
    </row>
    <row r="1789" spans="1:24" x14ac:dyDescent="0.35">
      <c r="A1789" s="8">
        <v>2020</v>
      </c>
      <c r="B1789" s="9">
        <v>56571</v>
      </c>
      <c r="C1789" s="10" t="s">
        <v>1598</v>
      </c>
      <c r="D1789" s="8" t="s">
        <v>717</v>
      </c>
      <c r="E1789" s="10" t="s">
        <v>718</v>
      </c>
      <c r="F1789" s="8" t="s">
        <v>711</v>
      </c>
      <c r="G1789" s="10" t="s">
        <v>197</v>
      </c>
      <c r="H1789" s="10" t="s">
        <v>719</v>
      </c>
      <c r="I1789" s="10" t="s">
        <v>45</v>
      </c>
      <c r="J1789" s="12">
        <v>10609</v>
      </c>
      <c r="K1789" s="11">
        <v>133702</v>
      </c>
      <c r="L1789" s="11">
        <v>10378</v>
      </c>
      <c r="M1789" s="14">
        <v>12440</v>
      </c>
      <c r="N1789" s="13">
        <v>199111</v>
      </c>
      <c r="O1789" s="13">
        <v>1490</v>
      </c>
      <c r="P1789" s="25">
        <v>0</v>
      </c>
      <c r="Q1789" s="26">
        <v>0</v>
      </c>
      <c r="R1789" s="26">
        <v>0</v>
      </c>
      <c r="S1789" s="27">
        <v>0</v>
      </c>
      <c r="T1789" s="28">
        <v>0</v>
      </c>
      <c r="U1789" s="28">
        <v>0</v>
      </c>
      <c r="V1789" s="12">
        <v>23049</v>
      </c>
      <c r="W1789" s="11">
        <v>332813</v>
      </c>
      <c r="X1789" s="11">
        <v>11868</v>
      </c>
    </row>
    <row r="1790" spans="1:24" x14ac:dyDescent="0.35">
      <c r="A1790" s="8">
        <v>2020</v>
      </c>
      <c r="B1790" s="9">
        <v>56571</v>
      </c>
      <c r="C1790" s="10" t="s">
        <v>1598</v>
      </c>
      <c r="D1790" s="8" t="s">
        <v>739</v>
      </c>
      <c r="E1790" s="10" t="s">
        <v>710</v>
      </c>
      <c r="F1790" s="8" t="s">
        <v>711</v>
      </c>
      <c r="G1790" s="10" t="s">
        <v>59</v>
      </c>
      <c r="H1790" s="10" t="s">
        <v>719</v>
      </c>
      <c r="I1790" s="10" t="s">
        <v>60</v>
      </c>
      <c r="J1790" s="12">
        <v>20393</v>
      </c>
      <c r="K1790" s="11">
        <v>314407</v>
      </c>
      <c r="L1790" s="11">
        <v>19223</v>
      </c>
      <c r="M1790" s="14">
        <v>46206</v>
      </c>
      <c r="N1790" s="13">
        <v>922693</v>
      </c>
      <c r="O1790" s="13">
        <v>16144</v>
      </c>
      <c r="P1790" s="25">
        <v>0</v>
      </c>
      <c r="Q1790" s="26">
        <v>0</v>
      </c>
      <c r="R1790" s="26">
        <v>0</v>
      </c>
      <c r="S1790" s="27">
        <v>0</v>
      </c>
      <c r="T1790" s="28">
        <v>0</v>
      </c>
      <c r="U1790" s="28">
        <v>0</v>
      </c>
      <c r="V1790" s="12">
        <v>66599</v>
      </c>
      <c r="W1790" s="11">
        <v>1237100</v>
      </c>
      <c r="X1790" s="11">
        <v>35367</v>
      </c>
    </row>
    <row r="1791" spans="1:24" x14ac:dyDescent="0.35">
      <c r="A1791" s="8">
        <v>2020</v>
      </c>
      <c r="B1791" s="9">
        <v>56573</v>
      </c>
      <c r="C1791" s="10" t="s">
        <v>1599</v>
      </c>
      <c r="D1791" s="8" t="s">
        <v>717</v>
      </c>
      <c r="E1791" s="10" t="s">
        <v>718</v>
      </c>
      <c r="F1791" s="8" t="s">
        <v>711</v>
      </c>
      <c r="G1791" s="10" t="s">
        <v>197</v>
      </c>
      <c r="H1791" s="10" t="s">
        <v>719</v>
      </c>
      <c r="I1791" s="10" t="s">
        <v>45</v>
      </c>
      <c r="J1791" s="12">
        <v>10723</v>
      </c>
      <c r="K1791" s="11">
        <v>78855</v>
      </c>
      <c r="L1791" s="11">
        <v>10639</v>
      </c>
      <c r="M1791" s="14">
        <v>303</v>
      </c>
      <c r="N1791" s="13">
        <v>3995</v>
      </c>
      <c r="O1791" s="13">
        <v>263</v>
      </c>
      <c r="P1791" s="25">
        <v>0</v>
      </c>
      <c r="Q1791" s="26">
        <v>0</v>
      </c>
      <c r="R1791" s="26">
        <v>0</v>
      </c>
      <c r="S1791" s="27">
        <v>0</v>
      </c>
      <c r="T1791" s="28">
        <v>0</v>
      </c>
      <c r="U1791" s="28">
        <v>0</v>
      </c>
      <c r="V1791" s="12">
        <v>11026</v>
      </c>
      <c r="W1791" s="11">
        <v>82850</v>
      </c>
      <c r="X1791" s="11">
        <v>10902</v>
      </c>
    </row>
    <row r="1792" spans="1:24" x14ac:dyDescent="0.35">
      <c r="A1792" s="8">
        <v>2020</v>
      </c>
      <c r="B1792" s="9">
        <v>56692</v>
      </c>
      <c r="C1792" s="10" t="s">
        <v>664</v>
      </c>
      <c r="D1792" s="8" t="s">
        <v>717</v>
      </c>
      <c r="E1792" s="10" t="s">
        <v>718</v>
      </c>
      <c r="F1792" s="8" t="s">
        <v>711</v>
      </c>
      <c r="G1792" s="10" t="s">
        <v>32</v>
      </c>
      <c r="H1792" s="10" t="s">
        <v>1600</v>
      </c>
      <c r="I1792" s="10" t="s">
        <v>33</v>
      </c>
      <c r="J1792" s="12">
        <v>232955.5</v>
      </c>
      <c r="K1792" s="11">
        <v>2698838</v>
      </c>
      <c r="L1792" s="11">
        <v>429076</v>
      </c>
      <c r="M1792" s="14">
        <v>206534.2</v>
      </c>
      <c r="N1792" s="13">
        <v>2559920</v>
      </c>
      <c r="O1792" s="13">
        <v>52171</v>
      </c>
      <c r="P1792" s="25">
        <v>0</v>
      </c>
      <c r="Q1792" s="26">
        <v>0</v>
      </c>
      <c r="R1792" s="26">
        <v>0</v>
      </c>
      <c r="S1792" s="27">
        <v>0</v>
      </c>
      <c r="T1792" s="28">
        <v>0</v>
      </c>
      <c r="U1792" s="28">
        <v>0</v>
      </c>
      <c r="V1792" s="12">
        <v>439489.7</v>
      </c>
      <c r="W1792" s="11">
        <v>5258758</v>
      </c>
      <c r="X1792" s="11">
        <v>481247</v>
      </c>
    </row>
    <row r="1793" spans="1:24" x14ac:dyDescent="0.35">
      <c r="A1793" s="8">
        <v>2020</v>
      </c>
      <c r="B1793" s="9">
        <v>56697</v>
      </c>
      <c r="C1793" s="10" t="s">
        <v>665</v>
      </c>
      <c r="D1793" s="8" t="s">
        <v>709</v>
      </c>
      <c r="E1793" s="10" t="s">
        <v>710</v>
      </c>
      <c r="F1793" s="8" t="s">
        <v>711</v>
      </c>
      <c r="G1793" s="10" t="s">
        <v>163</v>
      </c>
      <c r="H1793" s="10" t="s">
        <v>722</v>
      </c>
      <c r="I1793" s="10" t="s">
        <v>36</v>
      </c>
      <c r="J1793" s="12">
        <v>486932.9</v>
      </c>
      <c r="K1793" s="11">
        <v>5000723</v>
      </c>
      <c r="L1793" s="11">
        <v>459922</v>
      </c>
      <c r="M1793" s="14">
        <v>214851.3</v>
      </c>
      <c r="N1793" s="13">
        <v>2453658</v>
      </c>
      <c r="O1793" s="13">
        <v>65683</v>
      </c>
      <c r="P1793" s="25">
        <v>18758.2</v>
      </c>
      <c r="Q1793" s="26">
        <v>370162</v>
      </c>
      <c r="R1793" s="26">
        <v>282</v>
      </c>
      <c r="S1793" s="27" t="s">
        <v>25</v>
      </c>
      <c r="T1793" s="28" t="s">
        <v>25</v>
      </c>
      <c r="U1793" s="28" t="s">
        <v>25</v>
      </c>
      <c r="V1793" s="12">
        <v>720542.4</v>
      </c>
      <c r="W1793" s="11">
        <v>7824543</v>
      </c>
      <c r="X1793" s="11">
        <v>525887</v>
      </c>
    </row>
    <row r="1794" spans="1:24" x14ac:dyDescent="0.35">
      <c r="A1794" s="8">
        <v>2020</v>
      </c>
      <c r="B1794" s="9">
        <v>56697</v>
      </c>
      <c r="C1794" s="10" t="s">
        <v>665</v>
      </c>
      <c r="D1794" s="8" t="s">
        <v>751</v>
      </c>
      <c r="E1794" s="10" t="s">
        <v>752</v>
      </c>
      <c r="F1794" s="8" t="s">
        <v>711</v>
      </c>
      <c r="G1794" s="10" t="s">
        <v>163</v>
      </c>
      <c r="H1794" s="10" t="s">
        <v>722</v>
      </c>
      <c r="I1794" s="10" t="s">
        <v>36</v>
      </c>
      <c r="J1794" s="12">
        <v>373943.4</v>
      </c>
      <c r="K1794" s="11">
        <v>6442441</v>
      </c>
      <c r="L1794" s="11">
        <v>600344</v>
      </c>
      <c r="M1794" s="14">
        <v>294731.40000000002</v>
      </c>
      <c r="N1794" s="13">
        <v>9250344</v>
      </c>
      <c r="O1794" s="13">
        <v>98279</v>
      </c>
      <c r="P1794" s="25">
        <v>105179.2</v>
      </c>
      <c r="Q1794" s="26">
        <v>10304303</v>
      </c>
      <c r="R1794" s="26">
        <v>691</v>
      </c>
      <c r="S1794" s="27">
        <v>463</v>
      </c>
      <c r="T1794" s="28">
        <v>16913</v>
      </c>
      <c r="U1794" s="28">
        <v>1</v>
      </c>
      <c r="V1794" s="12">
        <v>774317</v>
      </c>
      <c r="W1794" s="11">
        <v>26014001</v>
      </c>
      <c r="X1794" s="11">
        <v>699315</v>
      </c>
    </row>
    <row r="1795" spans="1:24" x14ac:dyDescent="0.35">
      <c r="A1795" s="8">
        <v>2020</v>
      </c>
      <c r="B1795" s="9">
        <v>56734</v>
      </c>
      <c r="C1795" s="10" t="s">
        <v>1601</v>
      </c>
      <c r="D1795" s="8" t="s">
        <v>739</v>
      </c>
      <c r="E1795" s="10" t="s">
        <v>710</v>
      </c>
      <c r="F1795" s="8" t="s">
        <v>711</v>
      </c>
      <c r="G1795" s="10" t="s">
        <v>59</v>
      </c>
      <c r="H1795" s="10" t="s">
        <v>719</v>
      </c>
      <c r="I1795" s="10" t="s">
        <v>60</v>
      </c>
      <c r="J1795" s="12">
        <v>557.29999999999995</v>
      </c>
      <c r="K1795" s="11">
        <v>3658</v>
      </c>
      <c r="L1795" s="11">
        <v>374</v>
      </c>
      <c r="M1795" s="14">
        <v>0</v>
      </c>
      <c r="N1795" s="13">
        <v>0</v>
      </c>
      <c r="O1795" s="13">
        <v>0</v>
      </c>
      <c r="P1795" s="25">
        <v>0</v>
      </c>
      <c r="Q1795" s="26">
        <v>0</v>
      </c>
      <c r="R1795" s="26">
        <v>0</v>
      </c>
      <c r="S1795" s="27">
        <v>0</v>
      </c>
      <c r="T1795" s="28">
        <v>0</v>
      </c>
      <c r="U1795" s="28">
        <v>0</v>
      </c>
      <c r="V1795" s="12">
        <v>557.29999999999995</v>
      </c>
      <c r="W1795" s="11">
        <v>3658</v>
      </c>
      <c r="X1795" s="11">
        <v>374</v>
      </c>
    </row>
    <row r="1796" spans="1:24" x14ac:dyDescent="0.35">
      <c r="A1796" s="8">
        <v>2020</v>
      </c>
      <c r="B1796" s="9">
        <v>56737</v>
      </c>
      <c r="C1796" s="10" t="s">
        <v>1602</v>
      </c>
      <c r="D1796" s="8" t="s">
        <v>717</v>
      </c>
      <c r="E1796" s="10" t="s">
        <v>718</v>
      </c>
      <c r="F1796" s="8" t="s">
        <v>711</v>
      </c>
      <c r="G1796" s="10" t="s">
        <v>197</v>
      </c>
      <c r="H1796" s="10" t="s">
        <v>719</v>
      </c>
      <c r="I1796" s="10" t="s">
        <v>45</v>
      </c>
      <c r="J1796" s="12">
        <v>67100.399999999994</v>
      </c>
      <c r="K1796" s="11">
        <v>772179</v>
      </c>
      <c r="L1796" s="11">
        <v>66572</v>
      </c>
      <c r="M1796" s="14">
        <v>9848.4</v>
      </c>
      <c r="N1796" s="13">
        <v>126809</v>
      </c>
      <c r="O1796" s="13">
        <v>3579</v>
      </c>
      <c r="P1796" s="25">
        <v>0</v>
      </c>
      <c r="Q1796" s="26">
        <v>0</v>
      </c>
      <c r="R1796" s="26">
        <v>0</v>
      </c>
      <c r="S1796" s="27">
        <v>0</v>
      </c>
      <c r="T1796" s="28">
        <v>0</v>
      </c>
      <c r="U1796" s="28">
        <v>0</v>
      </c>
      <c r="V1796" s="12">
        <v>76948.800000000003</v>
      </c>
      <c r="W1796" s="11">
        <v>898988</v>
      </c>
      <c r="X1796" s="11">
        <v>70151</v>
      </c>
    </row>
    <row r="1797" spans="1:24" x14ac:dyDescent="0.35">
      <c r="A1797" s="8">
        <v>2020</v>
      </c>
      <c r="B1797" s="9">
        <v>56738</v>
      </c>
      <c r="C1797" s="10" t="s">
        <v>1603</v>
      </c>
      <c r="D1797" s="8" t="s">
        <v>739</v>
      </c>
      <c r="E1797" s="10" t="s">
        <v>710</v>
      </c>
      <c r="F1797" s="8" t="s">
        <v>711</v>
      </c>
      <c r="G1797" s="10" t="s">
        <v>59</v>
      </c>
      <c r="H1797" s="10" t="s">
        <v>719</v>
      </c>
      <c r="I1797" s="10" t="s">
        <v>60</v>
      </c>
      <c r="J1797" s="12">
        <v>39529.199999999997</v>
      </c>
      <c r="K1797" s="11">
        <v>360862</v>
      </c>
      <c r="L1797" s="11">
        <v>27406</v>
      </c>
      <c r="M1797" s="14">
        <v>11298.5</v>
      </c>
      <c r="N1797" s="13">
        <v>107232</v>
      </c>
      <c r="O1797" s="13">
        <v>7813</v>
      </c>
      <c r="P1797" s="25">
        <v>0</v>
      </c>
      <c r="Q1797" s="26">
        <v>0</v>
      </c>
      <c r="R1797" s="26">
        <v>0</v>
      </c>
      <c r="S1797" s="27">
        <v>0</v>
      </c>
      <c r="T1797" s="28">
        <v>0</v>
      </c>
      <c r="U1797" s="28">
        <v>0</v>
      </c>
      <c r="V1797" s="12">
        <v>50827.7</v>
      </c>
      <c r="W1797" s="11">
        <v>468094</v>
      </c>
      <c r="X1797" s="11">
        <v>35219</v>
      </c>
    </row>
    <row r="1798" spans="1:24" x14ac:dyDescent="0.35">
      <c r="A1798" s="8">
        <v>2020</v>
      </c>
      <c r="B1798" s="9">
        <v>56775</v>
      </c>
      <c r="C1798" s="10" t="s">
        <v>1604</v>
      </c>
      <c r="D1798" s="8" t="s">
        <v>717</v>
      </c>
      <c r="E1798" s="10" t="s">
        <v>718</v>
      </c>
      <c r="F1798" s="8" t="s">
        <v>711</v>
      </c>
      <c r="G1798" s="10" t="s">
        <v>163</v>
      </c>
      <c r="H1798" s="10" t="s">
        <v>719</v>
      </c>
      <c r="I1798" s="10" t="s">
        <v>45</v>
      </c>
      <c r="J1798" s="12">
        <v>9</v>
      </c>
      <c r="K1798" s="11">
        <v>110</v>
      </c>
      <c r="L1798" s="11">
        <v>13</v>
      </c>
      <c r="M1798" s="14">
        <v>7710</v>
      </c>
      <c r="N1798" s="13">
        <v>111653</v>
      </c>
      <c r="O1798" s="13">
        <v>1859</v>
      </c>
      <c r="P1798" s="25">
        <v>0</v>
      </c>
      <c r="Q1798" s="26">
        <v>0</v>
      </c>
      <c r="R1798" s="26">
        <v>0</v>
      </c>
      <c r="S1798" s="27">
        <v>0</v>
      </c>
      <c r="T1798" s="28">
        <v>0</v>
      </c>
      <c r="U1798" s="28">
        <v>0</v>
      </c>
      <c r="V1798" s="12">
        <v>7719</v>
      </c>
      <c r="W1798" s="11">
        <v>111763</v>
      </c>
      <c r="X1798" s="11">
        <v>1872</v>
      </c>
    </row>
    <row r="1799" spans="1:24" x14ac:dyDescent="0.35">
      <c r="A1799" s="8">
        <v>2020</v>
      </c>
      <c r="B1799" s="9">
        <v>56775</v>
      </c>
      <c r="C1799" s="10" t="s">
        <v>1604</v>
      </c>
      <c r="D1799" s="8" t="s">
        <v>717</v>
      </c>
      <c r="E1799" s="10" t="s">
        <v>718</v>
      </c>
      <c r="F1799" s="8" t="s">
        <v>711</v>
      </c>
      <c r="G1799" s="10" t="s">
        <v>63</v>
      </c>
      <c r="H1799" s="10" t="s">
        <v>719</v>
      </c>
      <c r="I1799" s="10" t="s">
        <v>45</v>
      </c>
      <c r="J1799" s="12">
        <v>1</v>
      </c>
      <c r="K1799" s="11">
        <v>18</v>
      </c>
      <c r="L1799" s="11">
        <v>1</v>
      </c>
      <c r="M1799" s="14">
        <v>4597</v>
      </c>
      <c r="N1799" s="13">
        <v>66415</v>
      </c>
      <c r="O1799" s="13">
        <v>1114</v>
      </c>
      <c r="P1799" s="25">
        <v>0</v>
      </c>
      <c r="Q1799" s="26">
        <v>0</v>
      </c>
      <c r="R1799" s="26">
        <v>0</v>
      </c>
      <c r="S1799" s="27">
        <v>0</v>
      </c>
      <c r="T1799" s="28">
        <v>0</v>
      </c>
      <c r="U1799" s="28">
        <v>0</v>
      </c>
      <c r="V1799" s="12">
        <v>4598</v>
      </c>
      <c r="W1799" s="11">
        <v>66433</v>
      </c>
      <c r="X1799" s="11">
        <v>1115</v>
      </c>
    </row>
    <row r="1800" spans="1:24" x14ac:dyDescent="0.35">
      <c r="A1800" s="8">
        <v>2020</v>
      </c>
      <c r="B1800" s="9">
        <v>56775</v>
      </c>
      <c r="C1800" s="10" t="s">
        <v>1604</v>
      </c>
      <c r="D1800" s="8" t="s">
        <v>717</v>
      </c>
      <c r="E1800" s="10" t="s">
        <v>718</v>
      </c>
      <c r="F1800" s="8" t="s">
        <v>711</v>
      </c>
      <c r="G1800" s="10" t="s">
        <v>56</v>
      </c>
      <c r="H1800" s="10" t="s">
        <v>719</v>
      </c>
      <c r="I1800" s="10" t="s">
        <v>45</v>
      </c>
      <c r="J1800" s="12">
        <v>0</v>
      </c>
      <c r="K1800" s="11">
        <v>0</v>
      </c>
      <c r="L1800" s="11">
        <v>0</v>
      </c>
      <c r="M1800" s="14">
        <v>2875</v>
      </c>
      <c r="N1800" s="13">
        <v>33730</v>
      </c>
      <c r="O1800" s="13">
        <v>484</v>
      </c>
      <c r="P1800" s="25">
        <v>0</v>
      </c>
      <c r="Q1800" s="26">
        <v>0</v>
      </c>
      <c r="R1800" s="26">
        <v>0</v>
      </c>
      <c r="S1800" s="27">
        <v>0</v>
      </c>
      <c r="T1800" s="28">
        <v>0</v>
      </c>
      <c r="U1800" s="28">
        <v>0</v>
      </c>
      <c r="V1800" s="12">
        <v>2875</v>
      </c>
      <c r="W1800" s="11">
        <v>33730</v>
      </c>
      <c r="X1800" s="11">
        <v>484</v>
      </c>
    </row>
    <row r="1801" spans="1:24" x14ac:dyDescent="0.35">
      <c r="A1801" s="8">
        <v>2020</v>
      </c>
      <c r="B1801" s="9">
        <v>56775</v>
      </c>
      <c r="C1801" s="10" t="s">
        <v>1604</v>
      </c>
      <c r="D1801" s="8" t="s">
        <v>717</v>
      </c>
      <c r="E1801" s="10" t="s">
        <v>718</v>
      </c>
      <c r="F1801" s="8" t="s">
        <v>711</v>
      </c>
      <c r="G1801" s="10" t="s">
        <v>122</v>
      </c>
      <c r="H1801" s="10" t="s">
        <v>719</v>
      </c>
      <c r="I1801" s="10" t="s">
        <v>123</v>
      </c>
      <c r="J1801" s="12">
        <v>15</v>
      </c>
      <c r="K1801" s="11">
        <v>154</v>
      </c>
      <c r="L1801" s="11">
        <v>25</v>
      </c>
      <c r="M1801" s="14">
        <v>3874</v>
      </c>
      <c r="N1801" s="13">
        <v>44719</v>
      </c>
      <c r="O1801" s="13">
        <v>918</v>
      </c>
      <c r="P1801" s="25">
        <v>0</v>
      </c>
      <c r="Q1801" s="26">
        <v>0</v>
      </c>
      <c r="R1801" s="26">
        <v>0</v>
      </c>
      <c r="S1801" s="27">
        <v>0</v>
      </c>
      <c r="T1801" s="28">
        <v>0</v>
      </c>
      <c r="U1801" s="28">
        <v>0</v>
      </c>
      <c r="V1801" s="12">
        <v>3889</v>
      </c>
      <c r="W1801" s="11">
        <v>44873</v>
      </c>
      <c r="X1801" s="11">
        <v>943</v>
      </c>
    </row>
    <row r="1802" spans="1:24" x14ac:dyDescent="0.35">
      <c r="A1802" s="8">
        <v>2020</v>
      </c>
      <c r="B1802" s="9">
        <v>56775</v>
      </c>
      <c r="C1802" s="10" t="s">
        <v>1604</v>
      </c>
      <c r="D1802" s="8" t="s">
        <v>717</v>
      </c>
      <c r="E1802" s="10" t="s">
        <v>718</v>
      </c>
      <c r="F1802" s="8" t="s">
        <v>711</v>
      </c>
      <c r="G1802" s="10" t="s">
        <v>143</v>
      </c>
      <c r="H1802" s="10" t="s">
        <v>719</v>
      </c>
      <c r="I1802" s="10" t="s">
        <v>45</v>
      </c>
      <c r="J1802" s="12">
        <v>53</v>
      </c>
      <c r="K1802" s="11">
        <v>679</v>
      </c>
      <c r="L1802" s="11">
        <v>76</v>
      </c>
      <c r="M1802" s="14">
        <v>11819</v>
      </c>
      <c r="N1802" s="13">
        <v>208087</v>
      </c>
      <c r="O1802" s="13">
        <v>4115</v>
      </c>
      <c r="P1802" s="25">
        <v>0</v>
      </c>
      <c r="Q1802" s="26">
        <v>0</v>
      </c>
      <c r="R1802" s="26">
        <v>0</v>
      </c>
      <c r="S1802" s="27">
        <v>0</v>
      </c>
      <c r="T1802" s="28">
        <v>0</v>
      </c>
      <c r="U1802" s="28">
        <v>0</v>
      </c>
      <c r="V1802" s="12">
        <v>11872</v>
      </c>
      <c r="W1802" s="11">
        <v>208766</v>
      </c>
      <c r="X1802" s="11">
        <v>4191</v>
      </c>
    </row>
    <row r="1803" spans="1:24" x14ac:dyDescent="0.35">
      <c r="A1803" s="8">
        <v>2020</v>
      </c>
      <c r="B1803" s="9">
        <v>56775</v>
      </c>
      <c r="C1803" s="10" t="s">
        <v>1604</v>
      </c>
      <c r="D1803" s="8" t="s">
        <v>717</v>
      </c>
      <c r="E1803" s="10" t="s">
        <v>718</v>
      </c>
      <c r="F1803" s="8" t="s">
        <v>711</v>
      </c>
      <c r="G1803" s="10" t="s">
        <v>197</v>
      </c>
      <c r="H1803" s="10" t="s">
        <v>719</v>
      </c>
      <c r="I1803" s="10" t="s">
        <v>45</v>
      </c>
      <c r="J1803" s="12">
        <v>4</v>
      </c>
      <c r="K1803" s="11">
        <v>47</v>
      </c>
      <c r="L1803" s="11">
        <v>2</v>
      </c>
      <c r="M1803" s="14">
        <v>31321</v>
      </c>
      <c r="N1803" s="13">
        <v>471623</v>
      </c>
      <c r="O1803" s="13">
        <v>8160</v>
      </c>
      <c r="P1803" s="25">
        <v>0</v>
      </c>
      <c r="Q1803" s="26">
        <v>0</v>
      </c>
      <c r="R1803" s="26">
        <v>0</v>
      </c>
      <c r="S1803" s="27">
        <v>0</v>
      </c>
      <c r="T1803" s="28">
        <v>0</v>
      </c>
      <c r="U1803" s="28">
        <v>0</v>
      </c>
      <c r="V1803" s="12">
        <v>31325</v>
      </c>
      <c r="W1803" s="11">
        <v>471670</v>
      </c>
      <c r="X1803" s="11">
        <v>8162</v>
      </c>
    </row>
    <row r="1804" spans="1:24" x14ac:dyDescent="0.35">
      <c r="A1804" s="8">
        <v>2020</v>
      </c>
      <c r="B1804" s="9">
        <v>56775</v>
      </c>
      <c r="C1804" s="10" t="s">
        <v>1604</v>
      </c>
      <c r="D1804" s="8" t="s">
        <v>739</v>
      </c>
      <c r="E1804" s="10" t="s">
        <v>710</v>
      </c>
      <c r="F1804" s="8" t="s">
        <v>711</v>
      </c>
      <c r="G1804" s="10" t="s">
        <v>59</v>
      </c>
      <c r="H1804" s="10" t="s">
        <v>719</v>
      </c>
      <c r="I1804" s="10" t="s">
        <v>60</v>
      </c>
      <c r="J1804" s="12">
        <v>82805</v>
      </c>
      <c r="K1804" s="11">
        <v>731387</v>
      </c>
      <c r="L1804" s="11">
        <v>49595</v>
      </c>
      <c r="M1804" s="14">
        <v>116144</v>
      </c>
      <c r="N1804" s="13">
        <v>1154158</v>
      </c>
      <c r="O1804" s="13">
        <v>22128</v>
      </c>
      <c r="P1804" s="25">
        <v>0</v>
      </c>
      <c r="Q1804" s="26">
        <v>0</v>
      </c>
      <c r="R1804" s="26">
        <v>0</v>
      </c>
      <c r="S1804" s="27">
        <v>0</v>
      </c>
      <c r="T1804" s="28">
        <v>0</v>
      </c>
      <c r="U1804" s="28">
        <v>0</v>
      </c>
      <c r="V1804" s="12">
        <v>198949</v>
      </c>
      <c r="W1804" s="11">
        <v>1885545</v>
      </c>
      <c r="X1804" s="11">
        <v>71723</v>
      </c>
    </row>
    <row r="1805" spans="1:24" x14ac:dyDescent="0.35">
      <c r="A1805" s="8">
        <v>2020</v>
      </c>
      <c r="B1805" s="9">
        <v>56810</v>
      </c>
      <c r="C1805" s="10" t="s">
        <v>1605</v>
      </c>
      <c r="D1805" s="8" t="s">
        <v>739</v>
      </c>
      <c r="E1805" s="10" t="s">
        <v>710</v>
      </c>
      <c r="F1805" s="8" t="s">
        <v>711</v>
      </c>
      <c r="G1805" s="10" t="s">
        <v>59</v>
      </c>
      <c r="H1805" s="10" t="s">
        <v>719</v>
      </c>
      <c r="I1805" s="10" t="s">
        <v>60</v>
      </c>
      <c r="J1805" s="12">
        <v>5.6</v>
      </c>
      <c r="K1805" s="11">
        <v>91</v>
      </c>
      <c r="L1805" s="11">
        <v>39</v>
      </c>
      <c r="M1805" s="14">
        <v>37.5</v>
      </c>
      <c r="N1805" s="13">
        <v>414</v>
      </c>
      <c r="O1805" s="13">
        <v>34</v>
      </c>
      <c r="P1805" s="25">
        <v>0</v>
      </c>
      <c r="Q1805" s="26">
        <v>0</v>
      </c>
      <c r="R1805" s="26">
        <v>0</v>
      </c>
      <c r="S1805" s="27">
        <v>0</v>
      </c>
      <c r="T1805" s="28">
        <v>0</v>
      </c>
      <c r="U1805" s="28">
        <v>0</v>
      </c>
      <c r="V1805" s="12">
        <v>43.1</v>
      </c>
      <c r="W1805" s="11">
        <v>505</v>
      </c>
      <c r="X1805" s="11">
        <v>73</v>
      </c>
    </row>
    <row r="1806" spans="1:24" x14ac:dyDescent="0.35">
      <c r="A1806" s="8">
        <v>2020</v>
      </c>
      <c r="B1806" s="9">
        <v>56876</v>
      </c>
      <c r="C1806" s="10" t="s">
        <v>1606</v>
      </c>
      <c r="D1806" s="8" t="s">
        <v>717</v>
      </c>
      <c r="E1806" s="10" t="s">
        <v>718</v>
      </c>
      <c r="F1806" s="8" t="s">
        <v>711</v>
      </c>
      <c r="G1806" s="10" t="s">
        <v>63</v>
      </c>
      <c r="H1806" s="10" t="s">
        <v>719</v>
      </c>
      <c r="I1806" s="10" t="s">
        <v>45</v>
      </c>
      <c r="J1806" s="12">
        <v>7926.5</v>
      </c>
      <c r="K1806" s="11">
        <v>72080</v>
      </c>
      <c r="L1806" s="11">
        <v>6085</v>
      </c>
      <c r="M1806" s="14">
        <v>766.5</v>
      </c>
      <c r="N1806" s="13">
        <v>8469</v>
      </c>
      <c r="O1806" s="13">
        <v>287</v>
      </c>
      <c r="P1806" s="25">
        <v>0</v>
      </c>
      <c r="Q1806" s="26">
        <v>0</v>
      </c>
      <c r="R1806" s="26">
        <v>0</v>
      </c>
      <c r="S1806" s="27">
        <v>0</v>
      </c>
      <c r="T1806" s="28">
        <v>0</v>
      </c>
      <c r="U1806" s="28">
        <v>0</v>
      </c>
      <c r="V1806" s="12">
        <v>8693</v>
      </c>
      <c r="W1806" s="11">
        <v>80549</v>
      </c>
      <c r="X1806" s="11">
        <v>6372</v>
      </c>
    </row>
    <row r="1807" spans="1:24" x14ac:dyDescent="0.35">
      <c r="A1807" s="8">
        <v>2020</v>
      </c>
      <c r="B1807" s="9">
        <v>56961</v>
      </c>
      <c r="C1807" s="10" t="s">
        <v>1607</v>
      </c>
      <c r="D1807" s="8" t="s">
        <v>739</v>
      </c>
      <c r="E1807" s="10" t="s">
        <v>710</v>
      </c>
      <c r="F1807" s="8" t="s">
        <v>711</v>
      </c>
      <c r="G1807" s="10" t="s">
        <v>59</v>
      </c>
      <c r="H1807" s="10" t="s">
        <v>719</v>
      </c>
      <c r="I1807" s="10" t="s">
        <v>60</v>
      </c>
      <c r="J1807" s="12">
        <v>17010.3</v>
      </c>
      <c r="K1807" s="11">
        <v>149061</v>
      </c>
      <c r="L1807" s="11">
        <v>10051</v>
      </c>
      <c r="M1807" s="14">
        <v>1690.5</v>
      </c>
      <c r="N1807" s="13">
        <v>13463</v>
      </c>
      <c r="O1807" s="13">
        <v>681</v>
      </c>
      <c r="P1807" s="25">
        <v>0</v>
      </c>
      <c r="Q1807" s="26">
        <v>0</v>
      </c>
      <c r="R1807" s="26">
        <v>0</v>
      </c>
      <c r="S1807" s="27">
        <v>0</v>
      </c>
      <c r="T1807" s="28">
        <v>0</v>
      </c>
      <c r="U1807" s="28">
        <v>0</v>
      </c>
      <c r="V1807" s="12">
        <v>18700.8</v>
      </c>
      <c r="W1807" s="11">
        <v>162524</v>
      </c>
      <c r="X1807" s="11">
        <v>10732</v>
      </c>
    </row>
    <row r="1808" spans="1:24" x14ac:dyDescent="0.35">
      <c r="A1808" s="8">
        <v>2020</v>
      </c>
      <c r="B1808" s="9">
        <v>56982</v>
      </c>
      <c r="C1808" s="10" t="s">
        <v>1608</v>
      </c>
      <c r="D1808" s="8" t="s">
        <v>717</v>
      </c>
      <c r="E1808" s="10" t="s">
        <v>718</v>
      </c>
      <c r="F1808" s="8" t="s">
        <v>711</v>
      </c>
      <c r="G1808" s="10" t="s">
        <v>185</v>
      </c>
      <c r="H1808" s="10" t="s">
        <v>719</v>
      </c>
      <c r="I1808" s="10" t="s">
        <v>45</v>
      </c>
      <c r="J1808" s="12">
        <v>0</v>
      </c>
      <c r="K1808" s="11">
        <v>0</v>
      </c>
      <c r="L1808" s="11">
        <v>0</v>
      </c>
      <c r="M1808" s="14">
        <v>0</v>
      </c>
      <c r="N1808" s="13">
        <v>0</v>
      </c>
      <c r="O1808" s="13">
        <v>0</v>
      </c>
      <c r="P1808" s="25">
        <v>14126.8</v>
      </c>
      <c r="Q1808" s="26">
        <v>490387</v>
      </c>
      <c r="R1808" s="26">
        <v>1</v>
      </c>
      <c r="S1808" s="27">
        <v>0</v>
      </c>
      <c r="T1808" s="28">
        <v>0</v>
      </c>
      <c r="U1808" s="28">
        <v>0</v>
      </c>
      <c r="V1808" s="12">
        <v>14126.8</v>
      </c>
      <c r="W1808" s="11">
        <v>490387</v>
      </c>
      <c r="X1808" s="11">
        <v>1</v>
      </c>
    </row>
    <row r="1809" spans="1:24" x14ac:dyDescent="0.35">
      <c r="A1809" s="8">
        <v>2020</v>
      </c>
      <c r="B1809" s="9">
        <v>56982</v>
      </c>
      <c r="C1809" s="10" t="s">
        <v>1608</v>
      </c>
      <c r="D1809" s="8" t="s">
        <v>717</v>
      </c>
      <c r="E1809" s="10" t="s">
        <v>718</v>
      </c>
      <c r="F1809" s="8" t="s">
        <v>711</v>
      </c>
      <c r="G1809" s="10" t="s">
        <v>56</v>
      </c>
      <c r="H1809" s="10" t="s">
        <v>719</v>
      </c>
      <c r="I1809" s="10" t="s">
        <v>45</v>
      </c>
      <c r="J1809" s="12">
        <v>0</v>
      </c>
      <c r="K1809" s="11">
        <v>0</v>
      </c>
      <c r="L1809" s="11">
        <v>0</v>
      </c>
      <c r="M1809" s="14">
        <v>0</v>
      </c>
      <c r="N1809" s="13">
        <v>0</v>
      </c>
      <c r="O1809" s="13">
        <v>0</v>
      </c>
      <c r="P1809" s="25">
        <v>437.4</v>
      </c>
      <c r="Q1809" s="26">
        <v>13239</v>
      </c>
      <c r="R1809" s="26">
        <v>1</v>
      </c>
      <c r="S1809" s="27">
        <v>0</v>
      </c>
      <c r="T1809" s="28">
        <v>0</v>
      </c>
      <c r="U1809" s="28">
        <v>0</v>
      </c>
      <c r="V1809" s="12">
        <v>437.4</v>
      </c>
      <c r="W1809" s="11">
        <v>13239</v>
      </c>
      <c r="X1809" s="11">
        <v>1</v>
      </c>
    </row>
    <row r="1810" spans="1:24" x14ac:dyDescent="0.35">
      <c r="A1810" s="8">
        <v>2020</v>
      </c>
      <c r="B1810" s="9">
        <v>56982</v>
      </c>
      <c r="C1810" s="10" t="s">
        <v>1608</v>
      </c>
      <c r="D1810" s="8" t="s">
        <v>717</v>
      </c>
      <c r="E1810" s="10" t="s">
        <v>718</v>
      </c>
      <c r="F1810" s="8" t="s">
        <v>711</v>
      </c>
      <c r="G1810" s="10" t="s">
        <v>143</v>
      </c>
      <c r="H1810" s="10" t="s">
        <v>719</v>
      </c>
      <c r="I1810" s="10" t="s">
        <v>45</v>
      </c>
      <c r="J1810" s="12">
        <v>0</v>
      </c>
      <c r="K1810" s="11">
        <v>0</v>
      </c>
      <c r="L1810" s="11">
        <v>0</v>
      </c>
      <c r="M1810" s="14">
        <v>0</v>
      </c>
      <c r="N1810" s="13">
        <v>0</v>
      </c>
      <c r="O1810" s="13">
        <v>0</v>
      </c>
      <c r="P1810" s="25">
        <v>12794.3</v>
      </c>
      <c r="Q1810" s="26">
        <v>458115</v>
      </c>
      <c r="R1810" s="26">
        <v>1</v>
      </c>
      <c r="S1810" s="27">
        <v>0</v>
      </c>
      <c r="T1810" s="28">
        <v>0</v>
      </c>
      <c r="U1810" s="28">
        <v>0</v>
      </c>
      <c r="V1810" s="12">
        <v>12794.3</v>
      </c>
      <c r="W1810" s="11">
        <v>458115</v>
      </c>
      <c r="X1810" s="11">
        <v>1</v>
      </c>
    </row>
    <row r="1811" spans="1:24" x14ac:dyDescent="0.35">
      <c r="A1811" s="8">
        <v>2020</v>
      </c>
      <c r="B1811" s="9">
        <v>57037</v>
      </c>
      <c r="C1811" s="10" t="s">
        <v>1609</v>
      </c>
      <c r="D1811" s="8" t="s">
        <v>717</v>
      </c>
      <c r="E1811" s="10" t="s">
        <v>718</v>
      </c>
      <c r="F1811" s="8" t="s">
        <v>711</v>
      </c>
      <c r="G1811" s="10" t="s">
        <v>94</v>
      </c>
      <c r="H1811" s="10" t="s">
        <v>719</v>
      </c>
      <c r="I1811" s="10" t="s">
        <v>95</v>
      </c>
      <c r="J1811" s="12">
        <v>4036</v>
      </c>
      <c r="K1811" s="11">
        <v>30875</v>
      </c>
      <c r="L1811" s="11">
        <v>3519</v>
      </c>
      <c r="M1811" s="14">
        <v>1934</v>
      </c>
      <c r="N1811" s="13">
        <v>17915</v>
      </c>
      <c r="O1811" s="13">
        <v>721</v>
      </c>
      <c r="P1811" s="25">
        <v>7328</v>
      </c>
      <c r="Q1811" s="26">
        <v>123234</v>
      </c>
      <c r="R1811" s="26">
        <v>40</v>
      </c>
      <c r="S1811" s="27">
        <v>0</v>
      </c>
      <c r="T1811" s="28">
        <v>0</v>
      </c>
      <c r="U1811" s="28">
        <v>0</v>
      </c>
      <c r="V1811" s="12">
        <v>13298</v>
      </c>
      <c r="W1811" s="11">
        <v>172024</v>
      </c>
      <c r="X1811" s="11">
        <v>4280</v>
      </c>
    </row>
    <row r="1812" spans="1:24" x14ac:dyDescent="0.35">
      <c r="A1812" s="8">
        <v>2020</v>
      </c>
      <c r="B1812" s="9">
        <v>57037</v>
      </c>
      <c r="C1812" s="10" t="s">
        <v>1609</v>
      </c>
      <c r="D1812" s="8" t="s">
        <v>717</v>
      </c>
      <c r="E1812" s="10" t="s">
        <v>718</v>
      </c>
      <c r="F1812" s="8" t="s">
        <v>711</v>
      </c>
      <c r="G1812" s="10" t="s">
        <v>682</v>
      </c>
      <c r="H1812" s="10" t="s">
        <v>719</v>
      </c>
      <c r="I1812" s="10" t="s">
        <v>45</v>
      </c>
      <c r="J1812" s="12">
        <v>561</v>
      </c>
      <c r="K1812" s="11">
        <v>4447</v>
      </c>
      <c r="L1812" s="11">
        <v>520</v>
      </c>
      <c r="M1812" s="14">
        <v>284</v>
      </c>
      <c r="N1812" s="13">
        <v>3800</v>
      </c>
      <c r="O1812" s="13">
        <v>51</v>
      </c>
      <c r="P1812" s="25">
        <v>592</v>
      </c>
      <c r="Q1812" s="26">
        <v>11233</v>
      </c>
      <c r="R1812" s="26">
        <v>1</v>
      </c>
      <c r="S1812" s="27">
        <v>0</v>
      </c>
      <c r="T1812" s="28">
        <v>0</v>
      </c>
      <c r="U1812" s="28">
        <v>0</v>
      </c>
      <c r="V1812" s="12">
        <v>1437</v>
      </c>
      <c r="W1812" s="11">
        <v>19480</v>
      </c>
      <c r="X1812" s="11">
        <v>572</v>
      </c>
    </row>
    <row r="1813" spans="1:24" x14ac:dyDescent="0.35">
      <c r="A1813" s="8">
        <v>2020</v>
      </c>
      <c r="B1813" s="9">
        <v>57037</v>
      </c>
      <c r="C1813" s="10" t="s">
        <v>1609</v>
      </c>
      <c r="D1813" s="8" t="s">
        <v>717</v>
      </c>
      <c r="E1813" s="10" t="s">
        <v>718</v>
      </c>
      <c r="F1813" s="8" t="s">
        <v>711</v>
      </c>
      <c r="G1813" s="10" t="s">
        <v>185</v>
      </c>
      <c r="H1813" s="10" t="s">
        <v>719</v>
      </c>
      <c r="I1813" s="10" t="s">
        <v>45</v>
      </c>
      <c r="J1813" s="12">
        <v>2398</v>
      </c>
      <c r="K1813" s="11">
        <v>24201</v>
      </c>
      <c r="L1813" s="11">
        <v>2370</v>
      </c>
      <c r="M1813" s="14">
        <v>4</v>
      </c>
      <c r="N1813" s="13">
        <v>51</v>
      </c>
      <c r="O1813" s="13">
        <v>3</v>
      </c>
      <c r="P1813" s="25">
        <v>7349</v>
      </c>
      <c r="Q1813" s="26">
        <v>136449</v>
      </c>
      <c r="R1813" s="26">
        <v>267</v>
      </c>
      <c r="S1813" s="27">
        <v>0</v>
      </c>
      <c r="T1813" s="28">
        <v>0</v>
      </c>
      <c r="U1813" s="28">
        <v>0</v>
      </c>
      <c r="V1813" s="12">
        <v>9751</v>
      </c>
      <c r="W1813" s="11">
        <v>160701</v>
      </c>
      <c r="X1813" s="11">
        <v>2640</v>
      </c>
    </row>
    <row r="1814" spans="1:24" x14ac:dyDescent="0.35">
      <c r="A1814" s="8">
        <v>2020</v>
      </c>
      <c r="B1814" s="9">
        <v>57037</v>
      </c>
      <c r="C1814" s="10" t="s">
        <v>1609</v>
      </c>
      <c r="D1814" s="8" t="s">
        <v>717</v>
      </c>
      <c r="E1814" s="10" t="s">
        <v>718</v>
      </c>
      <c r="F1814" s="8" t="s">
        <v>711</v>
      </c>
      <c r="G1814" s="10" t="s">
        <v>163</v>
      </c>
      <c r="H1814" s="10" t="s">
        <v>719</v>
      </c>
      <c r="I1814" s="10" t="s">
        <v>45</v>
      </c>
      <c r="J1814" s="12">
        <v>118369</v>
      </c>
      <c r="K1814" s="11">
        <v>1196040</v>
      </c>
      <c r="L1814" s="11">
        <v>142093</v>
      </c>
      <c r="M1814" s="14">
        <v>837</v>
      </c>
      <c r="N1814" s="13">
        <v>9832</v>
      </c>
      <c r="O1814" s="13">
        <v>205</v>
      </c>
      <c r="P1814" s="25">
        <v>6193</v>
      </c>
      <c r="Q1814" s="26">
        <v>118103</v>
      </c>
      <c r="R1814" s="26">
        <v>20</v>
      </c>
      <c r="S1814" s="27">
        <v>0</v>
      </c>
      <c r="T1814" s="28">
        <v>0</v>
      </c>
      <c r="U1814" s="28">
        <v>0</v>
      </c>
      <c r="V1814" s="12">
        <v>125399</v>
      </c>
      <c r="W1814" s="11">
        <v>1323975</v>
      </c>
      <c r="X1814" s="11">
        <v>142318</v>
      </c>
    </row>
    <row r="1815" spans="1:24" x14ac:dyDescent="0.35">
      <c r="A1815" s="8">
        <v>2020</v>
      </c>
      <c r="B1815" s="9">
        <v>57037</v>
      </c>
      <c r="C1815" s="10" t="s">
        <v>1609</v>
      </c>
      <c r="D1815" s="8" t="s">
        <v>717</v>
      </c>
      <c r="E1815" s="10" t="s">
        <v>718</v>
      </c>
      <c r="F1815" s="8" t="s">
        <v>711</v>
      </c>
      <c r="G1815" s="10" t="s">
        <v>139</v>
      </c>
      <c r="H1815" s="10" t="s">
        <v>719</v>
      </c>
      <c r="I1815" s="10" t="s">
        <v>95</v>
      </c>
      <c r="J1815" s="12">
        <v>47350</v>
      </c>
      <c r="K1815" s="11">
        <v>296299</v>
      </c>
      <c r="L1815" s="11">
        <v>41583</v>
      </c>
      <c r="M1815" s="14">
        <v>4182</v>
      </c>
      <c r="N1815" s="13">
        <v>24919</v>
      </c>
      <c r="O1815" s="13">
        <v>1450</v>
      </c>
      <c r="P1815" s="25">
        <v>4925</v>
      </c>
      <c r="Q1815" s="26">
        <v>77110</v>
      </c>
      <c r="R1815" s="26">
        <v>12</v>
      </c>
      <c r="S1815" s="27">
        <v>0</v>
      </c>
      <c r="T1815" s="28">
        <v>0</v>
      </c>
      <c r="U1815" s="28">
        <v>0</v>
      </c>
      <c r="V1815" s="12">
        <v>56457</v>
      </c>
      <c r="W1815" s="11">
        <v>398328</v>
      </c>
      <c r="X1815" s="11">
        <v>43045</v>
      </c>
    </row>
    <row r="1816" spans="1:24" x14ac:dyDescent="0.35">
      <c r="A1816" s="8">
        <v>2020</v>
      </c>
      <c r="B1816" s="9">
        <v>57037</v>
      </c>
      <c r="C1816" s="10" t="s">
        <v>1609</v>
      </c>
      <c r="D1816" s="8" t="s">
        <v>717</v>
      </c>
      <c r="E1816" s="10" t="s">
        <v>718</v>
      </c>
      <c r="F1816" s="8" t="s">
        <v>711</v>
      </c>
      <c r="G1816" s="10" t="s">
        <v>63</v>
      </c>
      <c r="H1816" s="10" t="s">
        <v>719</v>
      </c>
      <c r="I1816" s="10" t="s">
        <v>45</v>
      </c>
      <c r="J1816" s="12">
        <v>24924</v>
      </c>
      <c r="K1816" s="11">
        <v>246094</v>
      </c>
      <c r="L1816" s="11">
        <v>21399</v>
      </c>
      <c r="M1816" s="14">
        <v>1037</v>
      </c>
      <c r="N1816" s="13">
        <v>11331</v>
      </c>
      <c r="O1816" s="13">
        <v>403</v>
      </c>
      <c r="P1816" s="25">
        <v>17635</v>
      </c>
      <c r="Q1816" s="26">
        <v>317171</v>
      </c>
      <c r="R1816" s="26">
        <v>158</v>
      </c>
      <c r="S1816" s="27">
        <v>0</v>
      </c>
      <c r="T1816" s="28">
        <v>0</v>
      </c>
      <c r="U1816" s="28">
        <v>0</v>
      </c>
      <c r="V1816" s="12">
        <v>43596</v>
      </c>
      <c r="W1816" s="11">
        <v>574596</v>
      </c>
      <c r="X1816" s="11">
        <v>21960</v>
      </c>
    </row>
    <row r="1817" spans="1:24" x14ac:dyDescent="0.35">
      <c r="A1817" s="8">
        <v>2020</v>
      </c>
      <c r="B1817" s="9">
        <v>57037</v>
      </c>
      <c r="C1817" s="10" t="s">
        <v>1609</v>
      </c>
      <c r="D1817" s="8" t="s">
        <v>717</v>
      </c>
      <c r="E1817" s="10" t="s">
        <v>718</v>
      </c>
      <c r="F1817" s="8" t="s">
        <v>711</v>
      </c>
      <c r="G1817" s="10" t="s">
        <v>56</v>
      </c>
      <c r="H1817" s="10" t="s">
        <v>719</v>
      </c>
      <c r="I1817" s="10" t="s">
        <v>45</v>
      </c>
      <c r="J1817" s="12">
        <v>19734</v>
      </c>
      <c r="K1817" s="11">
        <v>176489</v>
      </c>
      <c r="L1817" s="11">
        <v>17507</v>
      </c>
      <c r="M1817" s="14">
        <v>3212</v>
      </c>
      <c r="N1817" s="13">
        <v>35624</v>
      </c>
      <c r="O1817" s="13">
        <v>483</v>
      </c>
      <c r="P1817" s="25">
        <v>11706</v>
      </c>
      <c r="Q1817" s="26">
        <v>178106</v>
      </c>
      <c r="R1817" s="26">
        <v>18</v>
      </c>
      <c r="S1817" s="27">
        <v>0</v>
      </c>
      <c r="T1817" s="28">
        <v>0</v>
      </c>
      <c r="U1817" s="28">
        <v>0</v>
      </c>
      <c r="V1817" s="12">
        <v>34652</v>
      </c>
      <c r="W1817" s="11">
        <v>390219</v>
      </c>
      <c r="X1817" s="11">
        <v>18008</v>
      </c>
    </row>
    <row r="1818" spans="1:24" x14ac:dyDescent="0.35">
      <c r="A1818" s="8">
        <v>2020</v>
      </c>
      <c r="B1818" s="9">
        <v>57037</v>
      </c>
      <c r="C1818" s="10" t="s">
        <v>1609</v>
      </c>
      <c r="D1818" s="8" t="s">
        <v>717</v>
      </c>
      <c r="E1818" s="10" t="s">
        <v>718</v>
      </c>
      <c r="F1818" s="8" t="s">
        <v>711</v>
      </c>
      <c r="G1818" s="10" t="s">
        <v>122</v>
      </c>
      <c r="H1818" s="10" t="s">
        <v>719</v>
      </c>
      <c r="I1818" s="10" t="s">
        <v>123</v>
      </c>
      <c r="J1818" s="12">
        <v>22818</v>
      </c>
      <c r="K1818" s="11">
        <v>259512</v>
      </c>
      <c r="L1818" s="11">
        <v>30145</v>
      </c>
      <c r="M1818" s="14">
        <v>0</v>
      </c>
      <c r="N1818" s="13">
        <v>0</v>
      </c>
      <c r="O1818" s="13">
        <v>0</v>
      </c>
      <c r="P1818" s="25">
        <v>8539</v>
      </c>
      <c r="Q1818" s="26">
        <v>213507</v>
      </c>
      <c r="R1818" s="26">
        <v>15</v>
      </c>
      <c r="S1818" s="27">
        <v>0</v>
      </c>
      <c r="T1818" s="28">
        <v>0</v>
      </c>
      <c r="U1818" s="28">
        <v>0</v>
      </c>
      <c r="V1818" s="12">
        <v>31357</v>
      </c>
      <c r="W1818" s="11">
        <v>473019</v>
      </c>
      <c r="X1818" s="11">
        <v>30160</v>
      </c>
    </row>
    <row r="1819" spans="1:24" x14ac:dyDescent="0.35">
      <c r="A1819" s="8">
        <v>2020</v>
      </c>
      <c r="B1819" s="9">
        <v>57037</v>
      </c>
      <c r="C1819" s="10" t="s">
        <v>1609</v>
      </c>
      <c r="D1819" s="8" t="s">
        <v>717</v>
      </c>
      <c r="E1819" s="10" t="s">
        <v>718</v>
      </c>
      <c r="F1819" s="8" t="s">
        <v>711</v>
      </c>
      <c r="G1819" s="10" t="s">
        <v>143</v>
      </c>
      <c r="H1819" s="10" t="s">
        <v>719</v>
      </c>
      <c r="I1819" s="10" t="s">
        <v>45</v>
      </c>
      <c r="J1819" s="12">
        <v>67295</v>
      </c>
      <c r="K1819" s="11">
        <v>864919</v>
      </c>
      <c r="L1819" s="11">
        <v>78916</v>
      </c>
      <c r="M1819" s="14">
        <v>396</v>
      </c>
      <c r="N1819" s="13">
        <v>4193</v>
      </c>
      <c r="O1819" s="13">
        <v>182</v>
      </c>
      <c r="P1819" s="25">
        <v>6827</v>
      </c>
      <c r="Q1819" s="26">
        <v>153394</v>
      </c>
      <c r="R1819" s="26">
        <v>14</v>
      </c>
      <c r="S1819" s="27">
        <v>0</v>
      </c>
      <c r="T1819" s="28">
        <v>0</v>
      </c>
      <c r="U1819" s="28">
        <v>0</v>
      </c>
      <c r="V1819" s="12">
        <v>74518</v>
      </c>
      <c r="W1819" s="11">
        <v>1022506</v>
      </c>
      <c r="X1819" s="11">
        <v>79112</v>
      </c>
    </row>
    <row r="1820" spans="1:24" x14ac:dyDescent="0.35">
      <c r="A1820" s="8">
        <v>2020</v>
      </c>
      <c r="B1820" s="9">
        <v>57037</v>
      </c>
      <c r="C1820" s="10" t="s">
        <v>1609</v>
      </c>
      <c r="D1820" s="8" t="s">
        <v>717</v>
      </c>
      <c r="E1820" s="10" t="s">
        <v>718</v>
      </c>
      <c r="F1820" s="8" t="s">
        <v>711</v>
      </c>
      <c r="G1820" s="10" t="s">
        <v>197</v>
      </c>
      <c r="H1820" s="10" t="s">
        <v>719</v>
      </c>
      <c r="I1820" s="10" t="s">
        <v>45</v>
      </c>
      <c r="J1820" s="12">
        <v>190650</v>
      </c>
      <c r="K1820" s="11">
        <v>1888166</v>
      </c>
      <c r="L1820" s="11">
        <v>177243</v>
      </c>
      <c r="M1820" s="14">
        <v>11958</v>
      </c>
      <c r="N1820" s="13">
        <v>156121</v>
      </c>
      <c r="O1820" s="13">
        <v>4937</v>
      </c>
      <c r="P1820" s="25">
        <v>16159</v>
      </c>
      <c r="Q1820" s="26">
        <v>267274</v>
      </c>
      <c r="R1820" s="26">
        <v>49</v>
      </c>
      <c r="S1820" s="27">
        <v>0</v>
      </c>
      <c r="T1820" s="28">
        <v>0</v>
      </c>
      <c r="U1820" s="28">
        <v>0</v>
      </c>
      <c r="V1820" s="12">
        <v>218767</v>
      </c>
      <c r="W1820" s="11">
        <v>2311561</v>
      </c>
      <c r="X1820" s="11">
        <v>182229</v>
      </c>
    </row>
    <row r="1821" spans="1:24" x14ac:dyDescent="0.35">
      <c r="A1821" s="8">
        <v>2020</v>
      </c>
      <c r="B1821" s="9">
        <v>57067</v>
      </c>
      <c r="C1821" s="10" t="s">
        <v>1610</v>
      </c>
      <c r="D1821" s="8" t="s">
        <v>717</v>
      </c>
      <c r="E1821" s="10" t="s">
        <v>718</v>
      </c>
      <c r="F1821" s="8" t="s">
        <v>711</v>
      </c>
      <c r="G1821" s="10" t="s">
        <v>94</v>
      </c>
      <c r="H1821" s="10" t="s">
        <v>719</v>
      </c>
      <c r="I1821" s="10" t="s">
        <v>95</v>
      </c>
      <c r="J1821" s="12">
        <v>2981.3</v>
      </c>
      <c r="K1821" s="11">
        <v>30587</v>
      </c>
      <c r="L1821" s="11">
        <v>3079</v>
      </c>
      <c r="M1821" s="14">
        <v>559.79999999999995</v>
      </c>
      <c r="N1821" s="13">
        <v>5130</v>
      </c>
      <c r="O1821" s="13">
        <v>178</v>
      </c>
      <c r="P1821" s="25">
        <v>0</v>
      </c>
      <c r="Q1821" s="26">
        <v>0</v>
      </c>
      <c r="R1821" s="26">
        <v>0</v>
      </c>
      <c r="S1821" s="27">
        <v>0</v>
      </c>
      <c r="T1821" s="28">
        <v>0</v>
      </c>
      <c r="U1821" s="28">
        <v>0</v>
      </c>
      <c r="V1821" s="12">
        <v>3541.1</v>
      </c>
      <c r="W1821" s="11">
        <v>35717</v>
      </c>
      <c r="X1821" s="11">
        <v>3257</v>
      </c>
    </row>
    <row r="1822" spans="1:24" x14ac:dyDescent="0.35">
      <c r="A1822" s="8">
        <v>2020</v>
      </c>
      <c r="B1822" s="9">
        <v>57067</v>
      </c>
      <c r="C1822" s="10" t="s">
        <v>1610</v>
      </c>
      <c r="D1822" s="8" t="s">
        <v>717</v>
      </c>
      <c r="E1822" s="10" t="s">
        <v>718</v>
      </c>
      <c r="F1822" s="8" t="s">
        <v>711</v>
      </c>
      <c r="G1822" s="10" t="s">
        <v>682</v>
      </c>
      <c r="H1822" s="10" t="s">
        <v>719</v>
      </c>
      <c r="I1822" s="10" t="s">
        <v>45</v>
      </c>
      <c r="J1822" s="12">
        <v>234.8</v>
      </c>
      <c r="K1822" s="11">
        <v>3418</v>
      </c>
      <c r="L1822" s="11">
        <v>511</v>
      </c>
      <c r="M1822" s="14">
        <v>25.3</v>
      </c>
      <c r="N1822" s="13">
        <v>313</v>
      </c>
      <c r="O1822" s="13">
        <v>1</v>
      </c>
      <c r="P1822" s="25">
        <v>0</v>
      </c>
      <c r="Q1822" s="26">
        <v>0</v>
      </c>
      <c r="R1822" s="26">
        <v>0</v>
      </c>
      <c r="S1822" s="27">
        <v>0</v>
      </c>
      <c r="T1822" s="28">
        <v>0</v>
      </c>
      <c r="U1822" s="28">
        <v>0</v>
      </c>
      <c r="V1822" s="12">
        <v>260.10000000000002</v>
      </c>
      <c r="W1822" s="11">
        <v>3731</v>
      </c>
      <c r="X1822" s="11">
        <v>512</v>
      </c>
    </row>
    <row r="1823" spans="1:24" x14ac:dyDescent="0.35">
      <c r="A1823" s="8">
        <v>2020</v>
      </c>
      <c r="B1823" s="9">
        <v>57067</v>
      </c>
      <c r="C1823" s="10" t="s">
        <v>1610</v>
      </c>
      <c r="D1823" s="8" t="s">
        <v>717</v>
      </c>
      <c r="E1823" s="10" t="s">
        <v>718</v>
      </c>
      <c r="F1823" s="8" t="s">
        <v>711</v>
      </c>
      <c r="G1823" s="10" t="s">
        <v>185</v>
      </c>
      <c r="H1823" s="10" t="s">
        <v>719</v>
      </c>
      <c r="I1823" s="10" t="s">
        <v>45</v>
      </c>
      <c r="J1823" s="12">
        <v>301.7</v>
      </c>
      <c r="K1823" s="11">
        <v>4152</v>
      </c>
      <c r="L1823" s="11">
        <v>387</v>
      </c>
      <c r="M1823" s="14">
        <v>26.1</v>
      </c>
      <c r="N1823" s="13">
        <v>341</v>
      </c>
      <c r="O1823" s="13">
        <v>5</v>
      </c>
      <c r="P1823" s="25">
        <v>0</v>
      </c>
      <c r="Q1823" s="26">
        <v>0</v>
      </c>
      <c r="R1823" s="26">
        <v>0</v>
      </c>
      <c r="S1823" s="27">
        <v>0</v>
      </c>
      <c r="T1823" s="28">
        <v>0</v>
      </c>
      <c r="U1823" s="28">
        <v>0</v>
      </c>
      <c r="V1823" s="12">
        <v>327.8</v>
      </c>
      <c r="W1823" s="11">
        <v>4493</v>
      </c>
      <c r="X1823" s="11">
        <v>392</v>
      </c>
    </row>
    <row r="1824" spans="1:24" x14ac:dyDescent="0.35">
      <c r="A1824" s="8">
        <v>2020</v>
      </c>
      <c r="B1824" s="9">
        <v>57067</v>
      </c>
      <c r="C1824" s="10" t="s">
        <v>1610</v>
      </c>
      <c r="D1824" s="8" t="s">
        <v>717</v>
      </c>
      <c r="E1824" s="10" t="s">
        <v>718</v>
      </c>
      <c r="F1824" s="8" t="s">
        <v>711</v>
      </c>
      <c r="G1824" s="10" t="s">
        <v>163</v>
      </c>
      <c r="H1824" s="10" t="s">
        <v>719</v>
      </c>
      <c r="I1824" s="10" t="s">
        <v>45</v>
      </c>
      <c r="J1824" s="12">
        <v>1713.1</v>
      </c>
      <c r="K1824" s="11">
        <v>17480</v>
      </c>
      <c r="L1824" s="11">
        <v>2569</v>
      </c>
      <c r="M1824" s="14">
        <v>415.9</v>
      </c>
      <c r="N1824" s="13">
        <v>4366</v>
      </c>
      <c r="O1824" s="13">
        <v>95</v>
      </c>
      <c r="P1824" s="25">
        <v>0</v>
      </c>
      <c r="Q1824" s="26">
        <v>0</v>
      </c>
      <c r="R1824" s="26">
        <v>0</v>
      </c>
      <c r="S1824" s="27">
        <v>0</v>
      </c>
      <c r="T1824" s="28">
        <v>0</v>
      </c>
      <c r="U1824" s="28">
        <v>0</v>
      </c>
      <c r="V1824" s="12">
        <v>2129</v>
      </c>
      <c r="W1824" s="11">
        <v>21846</v>
      </c>
      <c r="X1824" s="11">
        <v>2664</v>
      </c>
    </row>
    <row r="1825" spans="1:24" x14ac:dyDescent="0.35">
      <c r="A1825" s="8">
        <v>2020</v>
      </c>
      <c r="B1825" s="9">
        <v>57067</v>
      </c>
      <c r="C1825" s="10" t="s">
        <v>1610</v>
      </c>
      <c r="D1825" s="8" t="s">
        <v>717</v>
      </c>
      <c r="E1825" s="10" t="s">
        <v>718</v>
      </c>
      <c r="F1825" s="8" t="s">
        <v>711</v>
      </c>
      <c r="G1825" s="10" t="s">
        <v>139</v>
      </c>
      <c r="H1825" s="10" t="s">
        <v>719</v>
      </c>
      <c r="I1825" s="10" t="s">
        <v>95</v>
      </c>
      <c r="J1825" s="12">
        <v>8807</v>
      </c>
      <c r="K1825" s="11">
        <v>68060</v>
      </c>
      <c r="L1825" s="11">
        <v>7556</v>
      </c>
      <c r="M1825" s="14">
        <v>3106.1</v>
      </c>
      <c r="N1825" s="13">
        <v>24362</v>
      </c>
      <c r="O1825" s="13">
        <v>675</v>
      </c>
      <c r="P1825" s="25">
        <v>0</v>
      </c>
      <c r="Q1825" s="26">
        <v>0</v>
      </c>
      <c r="R1825" s="26">
        <v>0</v>
      </c>
      <c r="S1825" s="27">
        <v>0</v>
      </c>
      <c r="T1825" s="28">
        <v>0</v>
      </c>
      <c r="U1825" s="28">
        <v>0</v>
      </c>
      <c r="V1825" s="12">
        <v>11913.1</v>
      </c>
      <c r="W1825" s="11">
        <v>92422</v>
      </c>
      <c r="X1825" s="11">
        <v>8231</v>
      </c>
    </row>
    <row r="1826" spans="1:24" x14ac:dyDescent="0.35">
      <c r="A1826" s="8">
        <v>2020</v>
      </c>
      <c r="B1826" s="9">
        <v>57067</v>
      </c>
      <c r="C1826" s="10" t="s">
        <v>1610</v>
      </c>
      <c r="D1826" s="8" t="s">
        <v>717</v>
      </c>
      <c r="E1826" s="10" t="s">
        <v>718</v>
      </c>
      <c r="F1826" s="8" t="s">
        <v>711</v>
      </c>
      <c r="G1826" s="10" t="s">
        <v>63</v>
      </c>
      <c r="H1826" s="10" t="s">
        <v>719</v>
      </c>
      <c r="I1826" s="10" t="s">
        <v>45</v>
      </c>
      <c r="J1826" s="12">
        <v>2961.9</v>
      </c>
      <c r="K1826" s="11">
        <v>37785</v>
      </c>
      <c r="L1826" s="11">
        <v>3186</v>
      </c>
      <c r="M1826" s="14">
        <v>1442.9</v>
      </c>
      <c r="N1826" s="13">
        <v>15299</v>
      </c>
      <c r="O1826" s="13">
        <v>275</v>
      </c>
      <c r="P1826" s="25">
        <v>0</v>
      </c>
      <c r="Q1826" s="26">
        <v>0</v>
      </c>
      <c r="R1826" s="26">
        <v>0</v>
      </c>
      <c r="S1826" s="27">
        <v>0</v>
      </c>
      <c r="T1826" s="28">
        <v>0</v>
      </c>
      <c r="U1826" s="28">
        <v>0</v>
      </c>
      <c r="V1826" s="12">
        <v>4404.8</v>
      </c>
      <c r="W1826" s="11">
        <v>53084</v>
      </c>
      <c r="X1826" s="11">
        <v>3461</v>
      </c>
    </row>
    <row r="1827" spans="1:24" x14ac:dyDescent="0.35">
      <c r="A1827" s="8">
        <v>2020</v>
      </c>
      <c r="B1827" s="9">
        <v>57067</v>
      </c>
      <c r="C1827" s="10" t="s">
        <v>1610</v>
      </c>
      <c r="D1827" s="8" t="s">
        <v>717</v>
      </c>
      <c r="E1827" s="10" t="s">
        <v>718</v>
      </c>
      <c r="F1827" s="8" t="s">
        <v>711</v>
      </c>
      <c r="G1827" s="10" t="s">
        <v>671</v>
      </c>
      <c r="H1827" s="10" t="s">
        <v>719</v>
      </c>
      <c r="I1827" s="10" t="s">
        <v>95</v>
      </c>
      <c r="J1827" s="12">
        <v>2674.4</v>
      </c>
      <c r="K1827" s="11">
        <v>29507</v>
      </c>
      <c r="L1827" s="11">
        <v>3288</v>
      </c>
      <c r="M1827" s="14">
        <v>416.2</v>
      </c>
      <c r="N1827" s="13">
        <v>4022</v>
      </c>
      <c r="O1827" s="13">
        <v>49</v>
      </c>
      <c r="P1827" s="25">
        <v>0</v>
      </c>
      <c r="Q1827" s="26">
        <v>0</v>
      </c>
      <c r="R1827" s="26">
        <v>0</v>
      </c>
      <c r="S1827" s="27">
        <v>0</v>
      </c>
      <c r="T1827" s="28">
        <v>0</v>
      </c>
      <c r="U1827" s="28">
        <v>0</v>
      </c>
      <c r="V1827" s="12">
        <v>3090.6</v>
      </c>
      <c r="W1827" s="11">
        <v>33529</v>
      </c>
      <c r="X1827" s="11">
        <v>3337</v>
      </c>
    </row>
    <row r="1828" spans="1:24" x14ac:dyDescent="0.35">
      <c r="A1828" s="8">
        <v>2020</v>
      </c>
      <c r="B1828" s="9">
        <v>57067</v>
      </c>
      <c r="C1828" s="10" t="s">
        <v>1610</v>
      </c>
      <c r="D1828" s="8" t="s">
        <v>717</v>
      </c>
      <c r="E1828" s="10" t="s">
        <v>718</v>
      </c>
      <c r="F1828" s="8" t="s">
        <v>711</v>
      </c>
      <c r="G1828" s="10" t="s">
        <v>397</v>
      </c>
      <c r="H1828" s="10" t="s">
        <v>719</v>
      </c>
      <c r="I1828" s="10" t="s">
        <v>95</v>
      </c>
      <c r="J1828" s="12">
        <v>1173.3</v>
      </c>
      <c r="K1828" s="11">
        <v>13871</v>
      </c>
      <c r="L1828" s="11">
        <v>1677</v>
      </c>
      <c r="M1828" s="14">
        <v>104.2</v>
      </c>
      <c r="N1828" s="13">
        <v>1045</v>
      </c>
      <c r="O1828" s="13">
        <v>14</v>
      </c>
      <c r="P1828" s="25">
        <v>0</v>
      </c>
      <c r="Q1828" s="26">
        <v>0</v>
      </c>
      <c r="R1828" s="26">
        <v>0</v>
      </c>
      <c r="S1828" s="27">
        <v>0</v>
      </c>
      <c r="T1828" s="28">
        <v>0</v>
      </c>
      <c r="U1828" s="28">
        <v>0</v>
      </c>
      <c r="V1828" s="12">
        <v>1277.5</v>
      </c>
      <c r="W1828" s="11">
        <v>14916</v>
      </c>
      <c r="X1828" s="11">
        <v>1691</v>
      </c>
    </row>
    <row r="1829" spans="1:24" x14ac:dyDescent="0.35">
      <c r="A1829" s="8">
        <v>2020</v>
      </c>
      <c r="B1829" s="9">
        <v>57067</v>
      </c>
      <c r="C1829" s="10" t="s">
        <v>1610</v>
      </c>
      <c r="D1829" s="8" t="s">
        <v>717</v>
      </c>
      <c r="E1829" s="10" t="s">
        <v>718</v>
      </c>
      <c r="F1829" s="8" t="s">
        <v>711</v>
      </c>
      <c r="G1829" s="10" t="s">
        <v>56</v>
      </c>
      <c r="H1829" s="10" t="s">
        <v>719</v>
      </c>
      <c r="I1829" s="10" t="s">
        <v>45</v>
      </c>
      <c r="J1829" s="12">
        <v>1686.4</v>
      </c>
      <c r="K1829" s="11">
        <v>15529</v>
      </c>
      <c r="L1829" s="11">
        <v>1715</v>
      </c>
      <c r="M1829" s="14">
        <v>33.200000000000003</v>
      </c>
      <c r="N1829" s="13">
        <v>355</v>
      </c>
      <c r="O1829" s="13">
        <v>7</v>
      </c>
      <c r="P1829" s="25">
        <v>0</v>
      </c>
      <c r="Q1829" s="26">
        <v>0</v>
      </c>
      <c r="R1829" s="26">
        <v>0</v>
      </c>
      <c r="S1829" s="27">
        <v>0</v>
      </c>
      <c r="T1829" s="28">
        <v>0</v>
      </c>
      <c r="U1829" s="28">
        <v>0</v>
      </c>
      <c r="V1829" s="12">
        <v>1719.6</v>
      </c>
      <c r="W1829" s="11">
        <v>15884</v>
      </c>
      <c r="X1829" s="11">
        <v>1722</v>
      </c>
    </row>
    <row r="1830" spans="1:24" x14ac:dyDescent="0.35">
      <c r="A1830" s="8">
        <v>2020</v>
      </c>
      <c r="B1830" s="9">
        <v>57067</v>
      </c>
      <c r="C1830" s="10" t="s">
        <v>1610</v>
      </c>
      <c r="D1830" s="8" t="s">
        <v>717</v>
      </c>
      <c r="E1830" s="10" t="s">
        <v>718</v>
      </c>
      <c r="F1830" s="8" t="s">
        <v>711</v>
      </c>
      <c r="G1830" s="10" t="s">
        <v>122</v>
      </c>
      <c r="H1830" s="10" t="s">
        <v>719</v>
      </c>
      <c r="I1830" s="10" t="s">
        <v>123</v>
      </c>
      <c r="J1830" s="12">
        <v>762.6</v>
      </c>
      <c r="K1830" s="11">
        <v>10127</v>
      </c>
      <c r="L1830" s="11">
        <v>1113</v>
      </c>
      <c r="M1830" s="14">
        <v>1135.7</v>
      </c>
      <c r="N1830" s="13">
        <v>15365</v>
      </c>
      <c r="O1830" s="13">
        <v>386</v>
      </c>
      <c r="P1830" s="25">
        <v>0</v>
      </c>
      <c r="Q1830" s="26">
        <v>0</v>
      </c>
      <c r="R1830" s="26">
        <v>0</v>
      </c>
      <c r="S1830" s="27">
        <v>0</v>
      </c>
      <c r="T1830" s="28">
        <v>0</v>
      </c>
      <c r="U1830" s="28">
        <v>0</v>
      </c>
      <c r="V1830" s="12">
        <v>1898.3</v>
      </c>
      <c r="W1830" s="11">
        <v>25492</v>
      </c>
      <c r="X1830" s="11">
        <v>1499</v>
      </c>
    </row>
    <row r="1831" spans="1:24" x14ac:dyDescent="0.35">
      <c r="A1831" s="8">
        <v>2020</v>
      </c>
      <c r="B1831" s="9">
        <v>57067</v>
      </c>
      <c r="C1831" s="10" t="s">
        <v>1610</v>
      </c>
      <c r="D1831" s="8" t="s">
        <v>717</v>
      </c>
      <c r="E1831" s="10" t="s">
        <v>718</v>
      </c>
      <c r="F1831" s="8" t="s">
        <v>711</v>
      </c>
      <c r="G1831" s="10" t="s">
        <v>143</v>
      </c>
      <c r="H1831" s="10" t="s">
        <v>719</v>
      </c>
      <c r="I1831" s="10" t="s">
        <v>45</v>
      </c>
      <c r="J1831" s="12">
        <v>3443.9</v>
      </c>
      <c r="K1831" s="11">
        <v>53839</v>
      </c>
      <c r="L1831" s="11">
        <v>5047</v>
      </c>
      <c r="M1831" s="14">
        <v>232.9</v>
      </c>
      <c r="N1831" s="13">
        <v>3307</v>
      </c>
      <c r="O1831" s="13">
        <v>58</v>
      </c>
      <c r="P1831" s="25">
        <v>0</v>
      </c>
      <c r="Q1831" s="26">
        <v>0</v>
      </c>
      <c r="R1831" s="26">
        <v>0</v>
      </c>
      <c r="S1831" s="27">
        <v>0</v>
      </c>
      <c r="T1831" s="28">
        <v>0</v>
      </c>
      <c r="U1831" s="28">
        <v>0</v>
      </c>
      <c r="V1831" s="12">
        <v>3676.8</v>
      </c>
      <c r="W1831" s="11">
        <v>57146</v>
      </c>
      <c r="X1831" s="11">
        <v>5105</v>
      </c>
    </row>
    <row r="1832" spans="1:24" x14ac:dyDescent="0.35">
      <c r="A1832" s="8">
        <v>2020</v>
      </c>
      <c r="B1832" s="9">
        <v>57067</v>
      </c>
      <c r="C1832" s="10" t="s">
        <v>1610</v>
      </c>
      <c r="D1832" s="8" t="s">
        <v>717</v>
      </c>
      <c r="E1832" s="10" t="s">
        <v>718</v>
      </c>
      <c r="F1832" s="8" t="s">
        <v>711</v>
      </c>
      <c r="G1832" s="10" t="s">
        <v>197</v>
      </c>
      <c r="H1832" s="10" t="s">
        <v>719</v>
      </c>
      <c r="I1832" s="10" t="s">
        <v>45</v>
      </c>
      <c r="J1832" s="12">
        <v>11358.5</v>
      </c>
      <c r="K1832" s="11">
        <v>122302</v>
      </c>
      <c r="L1832" s="11">
        <v>12037</v>
      </c>
      <c r="M1832" s="14">
        <v>4036.8</v>
      </c>
      <c r="N1832" s="13">
        <v>43689</v>
      </c>
      <c r="O1832" s="13">
        <v>997</v>
      </c>
      <c r="P1832" s="25">
        <v>0</v>
      </c>
      <c r="Q1832" s="26">
        <v>0</v>
      </c>
      <c r="R1832" s="26">
        <v>0</v>
      </c>
      <c r="S1832" s="27">
        <v>0</v>
      </c>
      <c r="T1832" s="28">
        <v>0</v>
      </c>
      <c r="U1832" s="28">
        <v>0</v>
      </c>
      <c r="V1832" s="12">
        <v>15395.3</v>
      </c>
      <c r="W1832" s="11">
        <v>165991</v>
      </c>
      <c r="X1832" s="11">
        <v>13034</v>
      </c>
    </row>
    <row r="1833" spans="1:24" x14ac:dyDescent="0.35">
      <c r="A1833" s="8">
        <v>2020</v>
      </c>
      <c r="B1833" s="9">
        <v>57067</v>
      </c>
      <c r="C1833" s="10" t="s">
        <v>1610</v>
      </c>
      <c r="D1833" s="8" t="s">
        <v>717</v>
      </c>
      <c r="E1833" s="10" t="s">
        <v>718</v>
      </c>
      <c r="F1833" s="8" t="s">
        <v>711</v>
      </c>
      <c r="G1833" s="10" t="s">
        <v>390</v>
      </c>
      <c r="H1833" s="10" t="s">
        <v>719</v>
      </c>
      <c r="I1833" s="10" t="s">
        <v>95</v>
      </c>
      <c r="J1833" s="12">
        <v>1209.8</v>
      </c>
      <c r="K1833" s="11">
        <v>12526</v>
      </c>
      <c r="L1833" s="11">
        <v>1611</v>
      </c>
      <c r="M1833" s="14">
        <v>10.5</v>
      </c>
      <c r="N1833" s="13">
        <v>94</v>
      </c>
      <c r="O1833" s="13">
        <v>2</v>
      </c>
      <c r="P1833" s="25">
        <v>0</v>
      </c>
      <c r="Q1833" s="26">
        <v>0</v>
      </c>
      <c r="R1833" s="26">
        <v>0</v>
      </c>
      <c r="S1833" s="27">
        <v>0</v>
      </c>
      <c r="T1833" s="28">
        <v>0</v>
      </c>
      <c r="U1833" s="28">
        <v>0</v>
      </c>
      <c r="V1833" s="12">
        <v>1220.3</v>
      </c>
      <c r="W1833" s="11">
        <v>12620</v>
      </c>
      <c r="X1833" s="11">
        <v>1613</v>
      </c>
    </row>
    <row r="1834" spans="1:24" x14ac:dyDescent="0.35">
      <c r="A1834" s="8">
        <v>2020</v>
      </c>
      <c r="B1834" s="9">
        <v>57067</v>
      </c>
      <c r="C1834" s="10" t="s">
        <v>1610</v>
      </c>
      <c r="D1834" s="8" t="s">
        <v>739</v>
      </c>
      <c r="E1834" s="10" t="s">
        <v>710</v>
      </c>
      <c r="F1834" s="8" t="s">
        <v>711</v>
      </c>
      <c r="G1834" s="10" t="s">
        <v>59</v>
      </c>
      <c r="H1834" s="10" t="s">
        <v>719</v>
      </c>
      <c r="I1834" s="10" t="s">
        <v>60</v>
      </c>
      <c r="J1834" s="12">
        <v>46302.7</v>
      </c>
      <c r="K1834" s="11">
        <v>466032</v>
      </c>
      <c r="L1834" s="11">
        <v>27015</v>
      </c>
      <c r="M1834" s="14">
        <v>2167.1</v>
      </c>
      <c r="N1834" s="13">
        <v>21277</v>
      </c>
      <c r="O1834" s="13">
        <v>469</v>
      </c>
      <c r="P1834" s="25">
        <v>0</v>
      </c>
      <c r="Q1834" s="26">
        <v>0</v>
      </c>
      <c r="R1834" s="26">
        <v>0</v>
      </c>
      <c r="S1834" s="27">
        <v>0</v>
      </c>
      <c r="T1834" s="28">
        <v>0</v>
      </c>
      <c r="U1834" s="28">
        <v>0</v>
      </c>
      <c r="V1834" s="12">
        <v>48469.8</v>
      </c>
      <c r="W1834" s="11">
        <v>487309</v>
      </c>
      <c r="X1834" s="11">
        <v>27484</v>
      </c>
    </row>
    <row r="1835" spans="1:24" x14ac:dyDescent="0.35">
      <c r="A1835" s="8">
        <v>2020</v>
      </c>
      <c r="B1835" s="9">
        <v>57074</v>
      </c>
      <c r="C1835" s="10" t="s">
        <v>1611</v>
      </c>
      <c r="D1835" s="8" t="s">
        <v>717</v>
      </c>
      <c r="E1835" s="10" t="s">
        <v>718</v>
      </c>
      <c r="F1835" s="8" t="s">
        <v>711</v>
      </c>
      <c r="G1835" s="10" t="s">
        <v>56</v>
      </c>
      <c r="H1835" s="10" t="s">
        <v>719</v>
      </c>
      <c r="I1835" s="10" t="s">
        <v>45</v>
      </c>
      <c r="J1835" s="12">
        <v>16389.7</v>
      </c>
      <c r="K1835" s="11">
        <v>142331</v>
      </c>
      <c r="L1835" s="11">
        <v>13591</v>
      </c>
      <c r="M1835" s="14">
        <v>4830.6000000000004</v>
      </c>
      <c r="N1835" s="13">
        <v>47051</v>
      </c>
      <c r="O1835" s="13">
        <v>1633</v>
      </c>
      <c r="P1835" s="25">
        <v>0</v>
      </c>
      <c r="Q1835" s="26">
        <v>0</v>
      </c>
      <c r="R1835" s="26">
        <v>0</v>
      </c>
      <c r="S1835" s="27">
        <v>0</v>
      </c>
      <c r="T1835" s="28">
        <v>0</v>
      </c>
      <c r="U1835" s="28">
        <v>0</v>
      </c>
      <c r="V1835" s="12">
        <v>21220.3</v>
      </c>
      <c r="W1835" s="11">
        <v>189382</v>
      </c>
      <c r="X1835" s="11">
        <v>15224</v>
      </c>
    </row>
    <row r="1836" spans="1:24" x14ac:dyDescent="0.35">
      <c r="A1836" s="8">
        <v>2020</v>
      </c>
      <c r="B1836" s="9">
        <v>57132</v>
      </c>
      <c r="C1836" s="10" t="s">
        <v>1612</v>
      </c>
      <c r="D1836" s="8" t="s">
        <v>739</v>
      </c>
      <c r="E1836" s="10" t="s">
        <v>710</v>
      </c>
      <c r="F1836" s="8" t="s">
        <v>711</v>
      </c>
      <c r="G1836" s="10" t="s">
        <v>59</v>
      </c>
      <c r="H1836" s="10" t="s">
        <v>719</v>
      </c>
      <c r="I1836" s="10" t="s">
        <v>60</v>
      </c>
      <c r="J1836" s="12">
        <v>493575.8</v>
      </c>
      <c r="K1836" s="11">
        <v>4329524</v>
      </c>
      <c r="L1836" s="11">
        <v>268711</v>
      </c>
      <c r="M1836" s="14">
        <v>207952.3</v>
      </c>
      <c r="N1836" s="13">
        <v>2431592</v>
      </c>
      <c r="O1836" s="13">
        <v>41002</v>
      </c>
      <c r="P1836" s="25" t="s">
        <v>25</v>
      </c>
      <c r="Q1836" s="26" t="s">
        <v>25</v>
      </c>
      <c r="R1836" s="26" t="s">
        <v>25</v>
      </c>
      <c r="S1836" s="27" t="s">
        <v>25</v>
      </c>
      <c r="T1836" s="28" t="s">
        <v>25</v>
      </c>
      <c r="U1836" s="28" t="s">
        <v>25</v>
      </c>
      <c r="V1836" s="12">
        <v>701528.1</v>
      </c>
      <c r="W1836" s="11">
        <v>6761116</v>
      </c>
      <c r="X1836" s="11">
        <v>309713</v>
      </c>
    </row>
    <row r="1837" spans="1:24" x14ac:dyDescent="0.35">
      <c r="A1837" s="8">
        <v>2020</v>
      </c>
      <c r="B1837" s="9">
        <v>57185</v>
      </c>
      <c r="C1837" s="10" t="s">
        <v>1613</v>
      </c>
      <c r="D1837" s="8" t="s">
        <v>717</v>
      </c>
      <c r="E1837" s="10" t="s">
        <v>718</v>
      </c>
      <c r="F1837" s="8" t="s">
        <v>711</v>
      </c>
      <c r="G1837" s="10" t="s">
        <v>63</v>
      </c>
      <c r="H1837" s="10" t="s">
        <v>719</v>
      </c>
      <c r="I1837" s="10" t="s">
        <v>45</v>
      </c>
      <c r="J1837" s="12">
        <v>4487</v>
      </c>
      <c r="K1837" s="11">
        <v>28081</v>
      </c>
      <c r="L1837" s="11">
        <v>3793</v>
      </c>
      <c r="M1837" s="14">
        <v>39</v>
      </c>
      <c r="N1837" s="13">
        <v>319</v>
      </c>
      <c r="O1837" s="13">
        <v>16</v>
      </c>
      <c r="P1837" s="25">
        <v>0</v>
      </c>
      <c r="Q1837" s="26">
        <v>0</v>
      </c>
      <c r="R1837" s="26">
        <v>0</v>
      </c>
      <c r="S1837" s="27">
        <v>0</v>
      </c>
      <c r="T1837" s="28">
        <v>0</v>
      </c>
      <c r="U1837" s="28">
        <v>0</v>
      </c>
      <c r="V1837" s="12">
        <v>4526</v>
      </c>
      <c r="W1837" s="11">
        <v>28400</v>
      </c>
      <c r="X1837" s="11">
        <v>3809</v>
      </c>
    </row>
    <row r="1838" spans="1:24" x14ac:dyDescent="0.35">
      <c r="A1838" s="8">
        <v>2020</v>
      </c>
      <c r="B1838" s="9">
        <v>57307</v>
      </c>
      <c r="C1838" s="10" t="s">
        <v>1614</v>
      </c>
      <c r="D1838" s="8" t="s">
        <v>717</v>
      </c>
      <c r="E1838" s="10" t="s">
        <v>718</v>
      </c>
      <c r="F1838" s="8" t="s">
        <v>711</v>
      </c>
      <c r="G1838" s="10" t="s">
        <v>163</v>
      </c>
      <c r="H1838" s="10" t="s">
        <v>719</v>
      </c>
      <c r="I1838" s="10" t="s">
        <v>45</v>
      </c>
      <c r="J1838" s="12">
        <v>504.7</v>
      </c>
      <c r="K1838" s="11">
        <v>4869</v>
      </c>
      <c r="L1838" s="11">
        <v>598</v>
      </c>
      <c r="M1838" s="14">
        <v>5044.5</v>
      </c>
      <c r="N1838" s="13">
        <v>88904</v>
      </c>
      <c r="O1838" s="13">
        <v>178</v>
      </c>
      <c r="P1838" s="25">
        <v>0</v>
      </c>
      <c r="Q1838" s="26">
        <v>0</v>
      </c>
      <c r="R1838" s="26">
        <v>0</v>
      </c>
      <c r="S1838" s="27">
        <v>0</v>
      </c>
      <c r="T1838" s="28">
        <v>0</v>
      </c>
      <c r="U1838" s="28">
        <v>0</v>
      </c>
      <c r="V1838" s="12">
        <v>5549.2</v>
      </c>
      <c r="W1838" s="11">
        <v>93773</v>
      </c>
      <c r="X1838" s="11">
        <v>776</v>
      </c>
    </row>
    <row r="1839" spans="1:24" x14ac:dyDescent="0.35">
      <c r="A1839" s="8">
        <v>2020</v>
      </c>
      <c r="B1839" s="9">
        <v>57307</v>
      </c>
      <c r="C1839" s="10" t="s">
        <v>1614</v>
      </c>
      <c r="D1839" s="8" t="s">
        <v>717</v>
      </c>
      <c r="E1839" s="10" t="s">
        <v>718</v>
      </c>
      <c r="F1839" s="8" t="s">
        <v>711</v>
      </c>
      <c r="G1839" s="10" t="s">
        <v>63</v>
      </c>
      <c r="H1839" s="10" t="s">
        <v>719</v>
      </c>
      <c r="I1839" s="10" t="s">
        <v>45</v>
      </c>
      <c r="J1839" s="12">
        <v>838</v>
      </c>
      <c r="K1839" s="11">
        <v>6221</v>
      </c>
      <c r="L1839" s="11">
        <v>394</v>
      </c>
      <c r="M1839" s="14">
        <v>3163.7</v>
      </c>
      <c r="N1839" s="13">
        <v>41287</v>
      </c>
      <c r="O1839" s="13">
        <v>1256</v>
      </c>
      <c r="P1839" s="25">
        <v>0</v>
      </c>
      <c r="Q1839" s="26">
        <v>0</v>
      </c>
      <c r="R1839" s="26">
        <v>0</v>
      </c>
      <c r="S1839" s="27">
        <v>0</v>
      </c>
      <c r="T1839" s="28">
        <v>0</v>
      </c>
      <c r="U1839" s="28">
        <v>0</v>
      </c>
      <c r="V1839" s="12">
        <v>4001.7</v>
      </c>
      <c r="W1839" s="11">
        <v>47508</v>
      </c>
      <c r="X1839" s="11">
        <v>1650</v>
      </c>
    </row>
    <row r="1840" spans="1:24" x14ac:dyDescent="0.35">
      <c r="A1840" s="8">
        <v>2020</v>
      </c>
      <c r="B1840" s="9">
        <v>57307</v>
      </c>
      <c r="C1840" s="10" t="s">
        <v>1614</v>
      </c>
      <c r="D1840" s="8" t="s">
        <v>717</v>
      </c>
      <c r="E1840" s="10" t="s">
        <v>718</v>
      </c>
      <c r="F1840" s="8" t="s">
        <v>711</v>
      </c>
      <c r="G1840" s="10" t="s">
        <v>56</v>
      </c>
      <c r="H1840" s="10" t="s">
        <v>719</v>
      </c>
      <c r="I1840" s="10" t="s">
        <v>45</v>
      </c>
      <c r="J1840" s="12">
        <v>1348.5</v>
      </c>
      <c r="K1840" s="11">
        <v>7794</v>
      </c>
      <c r="L1840" s="11">
        <v>950</v>
      </c>
      <c r="M1840" s="14">
        <v>40974.199999999997</v>
      </c>
      <c r="N1840" s="13">
        <v>507191</v>
      </c>
      <c r="O1840" s="13">
        <v>3111</v>
      </c>
      <c r="P1840" s="25">
        <v>0</v>
      </c>
      <c r="Q1840" s="26">
        <v>0</v>
      </c>
      <c r="R1840" s="26">
        <v>0</v>
      </c>
      <c r="S1840" s="27">
        <v>0</v>
      </c>
      <c r="T1840" s="28">
        <v>0</v>
      </c>
      <c r="U1840" s="28">
        <v>0</v>
      </c>
      <c r="V1840" s="12">
        <v>42322.7</v>
      </c>
      <c r="W1840" s="11">
        <v>514985</v>
      </c>
      <c r="X1840" s="11">
        <v>4061</v>
      </c>
    </row>
    <row r="1841" spans="1:24" x14ac:dyDescent="0.35">
      <c r="A1841" s="8">
        <v>2020</v>
      </c>
      <c r="B1841" s="9">
        <v>57307</v>
      </c>
      <c r="C1841" s="10" t="s">
        <v>1614</v>
      </c>
      <c r="D1841" s="8" t="s">
        <v>717</v>
      </c>
      <c r="E1841" s="10" t="s">
        <v>718</v>
      </c>
      <c r="F1841" s="8" t="s">
        <v>711</v>
      </c>
      <c r="G1841" s="10" t="s">
        <v>122</v>
      </c>
      <c r="H1841" s="10" t="s">
        <v>719</v>
      </c>
      <c r="I1841" s="10" t="s">
        <v>123</v>
      </c>
      <c r="J1841" s="12">
        <v>2288.6999999999998</v>
      </c>
      <c r="K1841" s="11">
        <v>18518</v>
      </c>
      <c r="L1841" s="11">
        <v>2897</v>
      </c>
      <c r="M1841" s="14">
        <v>103567.8</v>
      </c>
      <c r="N1841" s="13">
        <v>1530919</v>
      </c>
      <c r="O1841" s="13">
        <v>11286</v>
      </c>
      <c r="P1841" s="25">
        <v>0</v>
      </c>
      <c r="Q1841" s="26">
        <v>0</v>
      </c>
      <c r="R1841" s="26">
        <v>0</v>
      </c>
      <c r="S1841" s="27">
        <v>0</v>
      </c>
      <c r="T1841" s="28">
        <v>0</v>
      </c>
      <c r="U1841" s="28">
        <v>0</v>
      </c>
      <c r="V1841" s="12">
        <v>105856.5</v>
      </c>
      <c r="W1841" s="11">
        <v>1549437</v>
      </c>
      <c r="X1841" s="11">
        <v>14183</v>
      </c>
    </row>
    <row r="1842" spans="1:24" x14ac:dyDescent="0.35">
      <c r="A1842" s="8">
        <v>2020</v>
      </c>
      <c r="B1842" s="9">
        <v>57307</v>
      </c>
      <c r="C1842" s="10" t="s">
        <v>1614</v>
      </c>
      <c r="D1842" s="8" t="s">
        <v>717</v>
      </c>
      <c r="E1842" s="10" t="s">
        <v>718</v>
      </c>
      <c r="F1842" s="8" t="s">
        <v>711</v>
      </c>
      <c r="G1842" s="10" t="s">
        <v>143</v>
      </c>
      <c r="H1842" s="10" t="s">
        <v>719</v>
      </c>
      <c r="I1842" s="10" t="s">
        <v>45</v>
      </c>
      <c r="J1842" s="12">
        <v>436.9</v>
      </c>
      <c r="K1842" s="11">
        <v>3952</v>
      </c>
      <c r="L1842" s="11">
        <v>426</v>
      </c>
      <c r="M1842" s="14">
        <v>3309.9</v>
      </c>
      <c r="N1842" s="13">
        <v>47961</v>
      </c>
      <c r="O1842" s="13">
        <v>371</v>
      </c>
      <c r="P1842" s="25">
        <v>0</v>
      </c>
      <c r="Q1842" s="26">
        <v>0</v>
      </c>
      <c r="R1842" s="26">
        <v>0</v>
      </c>
      <c r="S1842" s="27">
        <v>0</v>
      </c>
      <c r="T1842" s="28">
        <v>0</v>
      </c>
      <c r="U1842" s="28">
        <v>0</v>
      </c>
      <c r="V1842" s="12">
        <v>3746.8</v>
      </c>
      <c r="W1842" s="11">
        <v>51913</v>
      </c>
      <c r="X1842" s="11">
        <v>797</v>
      </c>
    </row>
    <row r="1843" spans="1:24" x14ac:dyDescent="0.35">
      <c r="A1843" s="8">
        <v>2020</v>
      </c>
      <c r="B1843" s="9">
        <v>57307</v>
      </c>
      <c r="C1843" s="10" t="s">
        <v>1614</v>
      </c>
      <c r="D1843" s="8" t="s">
        <v>717</v>
      </c>
      <c r="E1843" s="10" t="s">
        <v>718</v>
      </c>
      <c r="F1843" s="8" t="s">
        <v>711</v>
      </c>
      <c r="G1843" s="10" t="s">
        <v>197</v>
      </c>
      <c r="H1843" s="10" t="s">
        <v>719</v>
      </c>
      <c r="I1843" s="10" t="s">
        <v>45</v>
      </c>
      <c r="J1843" s="12">
        <v>2247</v>
      </c>
      <c r="K1843" s="11">
        <v>17231</v>
      </c>
      <c r="L1843" s="11">
        <v>1603</v>
      </c>
      <c r="M1843" s="14">
        <v>7747.5</v>
      </c>
      <c r="N1843" s="13">
        <v>128996</v>
      </c>
      <c r="O1843" s="13">
        <v>858</v>
      </c>
      <c r="P1843" s="25">
        <v>0</v>
      </c>
      <c r="Q1843" s="26">
        <v>0</v>
      </c>
      <c r="R1843" s="26">
        <v>0</v>
      </c>
      <c r="S1843" s="27">
        <v>0</v>
      </c>
      <c r="T1843" s="28">
        <v>0</v>
      </c>
      <c r="U1843" s="28">
        <v>0</v>
      </c>
      <c r="V1843" s="12">
        <v>9994.5</v>
      </c>
      <c r="W1843" s="11">
        <v>146227</v>
      </c>
      <c r="X1843" s="11">
        <v>2461</v>
      </c>
    </row>
    <row r="1844" spans="1:24" x14ac:dyDescent="0.35">
      <c r="A1844" s="8">
        <v>2020</v>
      </c>
      <c r="B1844" s="9">
        <v>57313</v>
      </c>
      <c r="C1844" s="10" t="s">
        <v>1615</v>
      </c>
      <c r="D1844" s="8" t="s">
        <v>709</v>
      </c>
      <c r="E1844" s="10" t="s">
        <v>710</v>
      </c>
      <c r="F1844" s="8" t="s">
        <v>711</v>
      </c>
      <c r="G1844" s="10" t="s">
        <v>48</v>
      </c>
      <c r="H1844" s="10" t="s">
        <v>1616</v>
      </c>
      <c r="I1844" s="10" t="s">
        <v>49</v>
      </c>
      <c r="J1844" s="12">
        <v>34432</v>
      </c>
      <c r="K1844" s="11">
        <v>276309</v>
      </c>
      <c r="L1844" s="11">
        <v>24437</v>
      </c>
      <c r="M1844" s="14">
        <v>3639</v>
      </c>
      <c r="N1844" s="13">
        <v>42093</v>
      </c>
      <c r="O1844" s="13">
        <v>367</v>
      </c>
      <c r="P1844" s="25">
        <v>0</v>
      </c>
      <c r="Q1844" s="26">
        <v>0</v>
      </c>
      <c r="R1844" s="26">
        <v>0</v>
      </c>
      <c r="S1844" s="27">
        <v>0</v>
      </c>
      <c r="T1844" s="28">
        <v>0</v>
      </c>
      <c r="U1844" s="28">
        <v>0</v>
      </c>
      <c r="V1844" s="12">
        <v>38071</v>
      </c>
      <c r="W1844" s="11">
        <v>318402</v>
      </c>
      <c r="X1844" s="11">
        <v>24804</v>
      </c>
    </row>
    <row r="1845" spans="1:24" x14ac:dyDescent="0.35">
      <c r="A1845" s="8">
        <v>2020</v>
      </c>
      <c r="B1845" s="9">
        <v>57313</v>
      </c>
      <c r="C1845" s="10" t="s">
        <v>1615</v>
      </c>
      <c r="D1845" s="8" t="s">
        <v>709</v>
      </c>
      <c r="E1845" s="10" t="s">
        <v>710</v>
      </c>
      <c r="F1845" s="8" t="s">
        <v>711</v>
      </c>
      <c r="G1845" s="10" t="s">
        <v>48</v>
      </c>
      <c r="H1845" s="10" t="s">
        <v>1616</v>
      </c>
      <c r="I1845" s="10" t="s">
        <v>502</v>
      </c>
      <c r="J1845" s="12">
        <v>8694</v>
      </c>
      <c r="K1845" s="11">
        <v>84259</v>
      </c>
      <c r="L1845" s="11">
        <v>6761</v>
      </c>
      <c r="M1845" s="14">
        <v>1850</v>
      </c>
      <c r="N1845" s="13">
        <v>25917</v>
      </c>
      <c r="O1845" s="13">
        <v>49</v>
      </c>
      <c r="P1845" s="25">
        <v>0</v>
      </c>
      <c r="Q1845" s="26">
        <v>0</v>
      </c>
      <c r="R1845" s="26">
        <v>0</v>
      </c>
      <c r="S1845" s="27">
        <v>0</v>
      </c>
      <c r="T1845" s="28">
        <v>0</v>
      </c>
      <c r="U1845" s="28">
        <v>0</v>
      </c>
      <c r="V1845" s="12">
        <v>10544</v>
      </c>
      <c r="W1845" s="11">
        <v>110176</v>
      </c>
      <c r="X1845" s="11">
        <v>6810</v>
      </c>
    </row>
    <row r="1846" spans="1:24" x14ac:dyDescent="0.35">
      <c r="A1846" s="8">
        <v>2020</v>
      </c>
      <c r="B1846" s="9">
        <v>57313</v>
      </c>
      <c r="C1846" s="10" t="s">
        <v>1615</v>
      </c>
      <c r="D1846" s="8" t="s">
        <v>709</v>
      </c>
      <c r="E1846" s="10" t="s">
        <v>710</v>
      </c>
      <c r="F1846" s="8" t="s">
        <v>711</v>
      </c>
      <c r="G1846" s="10" t="s">
        <v>48</v>
      </c>
      <c r="H1846" s="10" t="s">
        <v>1616</v>
      </c>
      <c r="I1846" s="10" t="s">
        <v>591</v>
      </c>
      <c r="J1846" s="12">
        <v>11551</v>
      </c>
      <c r="K1846" s="11">
        <v>101018</v>
      </c>
      <c r="L1846" s="11">
        <v>8865</v>
      </c>
      <c r="M1846" s="14">
        <v>1684</v>
      </c>
      <c r="N1846" s="13">
        <v>11183</v>
      </c>
      <c r="O1846" s="13">
        <v>416</v>
      </c>
      <c r="P1846" s="25">
        <v>0</v>
      </c>
      <c r="Q1846" s="26">
        <v>0</v>
      </c>
      <c r="R1846" s="26">
        <v>0</v>
      </c>
      <c r="S1846" s="27">
        <v>0</v>
      </c>
      <c r="T1846" s="28">
        <v>0</v>
      </c>
      <c r="U1846" s="28">
        <v>0</v>
      </c>
      <c r="V1846" s="12">
        <v>13235</v>
      </c>
      <c r="W1846" s="11">
        <v>112201</v>
      </c>
      <c r="X1846" s="11">
        <v>9281</v>
      </c>
    </row>
    <row r="1847" spans="1:24" x14ac:dyDescent="0.35">
      <c r="A1847" s="8">
        <v>2020</v>
      </c>
      <c r="B1847" s="9">
        <v>57313</v>
      </c>
      <c r="C1847" s="10" t="s">
        <v>1615</v>
      </c>
      <c r="D1847" s="8" t="s">
        <v>709</v>
      </c>
      <c r="E1847" s="10" t="s">
        <v>710</v>
      </c>
      <c r="F1847" s="8" t="s">
        <v>711</v>
      </c>
      <c r="G1847" s="10" t="s">
        <v>48</v>
      </c>
      <c r="H1847" s="10" t="s">
        <v>1616</v>
      </c>
      <c r="I1847" s="10" t="s">
        <v>92</v>
      </c>
      <c r="J1847" s="12">
        <v>207</v>
      </c>
      <c r="K1847" s="11">
        <v>1856</v>
      </c>
      <c r="L1847" s="11">
        <v>166</v>
      </c>
      <c r="M1847" s="14">
        <v>0</v>
      </c>
      <c r="N1847" s="13">
        <v>0</v>
      </c>
      <c r="O1847" s="13">
        <v>0</v>
      </c>
      <c r="P1847" s="25">
        <v>0</v>
      </c>
      <c r="Q1847" s="26">
        <v>0</v>
      </c>
      <c r="R1847" s="26">
        <v>0</v>
      </c>
      <c r="S1847" s="27">
        <v>0</v>
      </c>
      <c r="T1847" s="28">
        <v>0</v>
      </c>
      <c r="U1847" s="28">
        <v>0</v>
      </c>
      <c r="V1847" s="12">
        <v>207</v>
      </c>
      <c r="W1847" s="11">
        <v>1856</v>
      </c>
      <c r="X1847" s="11">
        <v>166</v>
      </c>
    </row>
    <row r="1848" spans="1:24" x14ac:dyDescent="0.35">
      <c r="A1848" s="8">
        <v>2020</v>
      </c>
      <c r="B1848" s="9">
        <v>57313</v>
      </c>
      <c r="C1848" s="10" t="s">
        <v>1615</v>
      </c>
      <c r="D1848" s="8" t="s">
        <v>709</v>
      </c>
      <c r="E1848" s="10" t="s">
        <v>710</v>
      </c>
      <c r="F1848" s="8" t="s">
        <v>711</v>
      </c>
      <c r="G1848" s="10" t="s">
        <v>32</v>
      </c>
      <c r="H1848" s="10" t="s">
        <v>1616</v>
      </c>
      <c r="I1848" s="10" t="s">
        <v>33</v>
      </c>
      <c r="J1848" s="12">
        <v>160789</v>
      </c>
      <c r="K1848" s="11">
        <v>865971</v>
      </c>
      <c r="L1848" s="11">
        <v>125949</v>
      </c>
      <c r="M1848" s="14">
        <v>39365</v>
      </c>
      <c r="N1848" s="13">
        <v>309427</v>
      </c>
      <c r="O1848" s="13">
        <v>6227</v>
      </c>
      <c r="P1848" s="25">
        <v>0</v>
      </c>
      <c r="Q1848" s="26">
        <v>0</v>
      </c>
      <c r="R1848" s="26">
        <v>0</v>
      </c>
      <c r="S1848" s="27">
        <v>0</v>
      </c>
      <c r="T1848" s="28">
        <v>0</v>
      </c>
      <c r="U1848" s="28">
        <v>0</v>
      </c>
      <c r="V1848" s="12">
        <v>200154</v>
      </c>
      <c r="W1848" s="11">
        <v>1175398</v>
      </c>
      <c r="X1848" s="11">
        <v>132176</v>
      </c>
    </row>
    <row r="1849" spans="1:24" x14ac:dyDescent="0.35">
      <c r="A1849" s="8">
        <v>2020</v>
      </c>
      <c r="B1849" s="9">
        <v>57313</v>
      </c>
      <c r="C1849" s="10" t="s">
        <v>1615</v>
      </c>
      <c r="D1849" s="8" t="s">
        <v>709</v>
      </c>
      <c r="E1849" s="10" t="s">
        <v>710</v>
      </c>
      <c r="F1849" s="8" t="s">
        <v>711</v>
      </c>
      <c r="G1849" s="10" t="s">
        <v>32</v>
      </c>
      <c r="H1849" s="10" t="s">
        <v>1616</v>
      </c>
      <c r="I1849" s="10" t="s">
        <v>277</v>
      </c>
      <c r="J1849" s="12">
        <v>1949</v>
      </c>
      <c r="K1849" s="11">
        <v>14974</v>
      </c>
      <c r="L1849" s="11">
        <v>1357</v>
      </c>
      <c r="M1849" s="14">
        <v>97</v>
      </c>
      <c r="N1849" s="13">
        <v>959</v>
      </c>
      <c r="O1849" s="13">
        <v>2</v>
      </c>
      <c r="P1849" s="25">
        <v>0</v>
      </c>
      <c r="Q1849" s="26">
        <v>0</v>
      </c>
      <c r="R1849" s="26">
        <v>0</v>
      </c>
      <c r="S1849" s="27">
        <v>0</v>
      </c>
      <c r="T1849" s="28">
        <v>0</v>
      </c>
      <c r="U1849" s="28">
        <v>0</v>
      </c>
      <c r="V1849" s="12">
        <v>2046</v>
      </c>
      <c r="W1849" s="11">
        <v>15933</v>
      </c>
      <c r="X1849" s="11">
        <v>1359</v>
      </c>
    </row>
    <row r="1850" spans="1:24" x14ac:dyDescent="0.35">
      <c r="A1850" s="8">
        <v>2020</v>
      </c>
      <c r="B1850" s="9">
        <v>57313</v>
      </c>
      <c r="C1850" s="10" t="s">
        <v>1615</v>
      </c>
      <c r="D1850" s="8" t="s">
        <v>709</v>
      </c>
      <c r="E1850" s="10" t="s">
        <v>710</v>
      </c>
      <c r="F1850" s="8" t="s">
        <v>711</v>
      </c>
      <c r="G1850" s="10" t="s">
        <v>32</v>
      </c>
      <c r="H1850" s="10" t="s">
        <v>1616</v>
      </c>
      <c r="I1850" s="10" t="s">
        <v>103</v>
      </c>
      <c r="J1850" s="12">
        <v>8467.9</v>
      </c>
      <c r="K1850" s="11">
        <v>53121</v>
      </c>
      <c r="L1850" s="11">
        <v>8953</v>
      </c>
      <c r="M1850" s="14">
        <v>140.4</v>
      </c>
      <c r="N1850" s="13">
        <v>671</v>
      </c>
      <c r="O1850" s="13">
        <v>71</v>
      </c>
      <c r="P1850" s="25">
        <v>0</v>
      </c>
      <c r="Q1850" s="26">
        <v>0</v>
      </c>
      <c r="R1850" s="26">
        <v>0</v>
      </c>
      <c r="S1850" s="27">
        <v>0</v>
      </c>
      <c r="T1850" s="28">
        <v>0</v>
      </c>
      <c r="U1850" s="28">
        <v>0</v>
      </c>
      <c r="V1850" s="12">
        <v>8608.2999999999993</v>
      </c>
      <c r="W1850" s="11">
        <v>53792</v>
      </c>
      <c r="X1850" s="11">
        <v>9024</v>
      </c>
    </row>
    <row r="1851" spans="1:24" x14ac:dyDescent="0.35">
      <c r="A1851" s="8">
        <v>2020</v>
      </c>
      <c r="B1851" s="9">
        <v>57313</v>
      </c>
      <c r="C1851" s="10" t="s">
        <v>1615</v>
      </c>
      <c r="D1851" s="8" t="s">
        <v>709</v>
      </c>
      <c r="E1851" s="10" t="s">
        <v>710</v>
      </c>
      <c r="F1851" s="8" t="s">
        <v>711</v>
      </c>
      <c r="G1851" s="10" t="s">
        <v>32</v>
      </c>
      <c r="H1851" s="10" t="s">
        <v>1616</v>
      </c>
      <c r="I1851" s="10" t="s">
        <v>435</v>
      </c>
      <c r="J1851" s="12">
        <v>0</v>
      </c>
      <c r="K1851" s="11" t="s">
        <v>25</v>
      </c>
      <c r="L1851" s="11">
        <v>0</v>
      </c>
      <c r="M1851" s="14">
        <v>32.299999999999997</v>
      </c>
      <c r="N1851" s="13">
        <v>330</v>
      </c>
      <c r="O1851" s="13">
        <v>2</v>
      </c>
      <c r="P1851" s="25">
        <v>0</v>
      </c>
      <c r="Q1851" s="26">
        <v>0</v>
      </c>
      <c r="R1851" s="26">
        <v>0</v>
      </c>
      <c r="S1851" s="27">
        <v>0</v>
      </c>
      <c r="T1851" s="28">
        <v>0</v>
      </c>
      <c r="U1851" s="28">
        <v>0</v>
      </c>
      <c r="V1851" s="12">
        <v>32.299999999999997</v>
      </c>
      <c r="W1851" s="11">
        <v>330</v>
      </c>
      <c r="X1851" s="11">
        <v>2</v>
      </c>
    </row>
    <row r="1852" spans="1:24" x14ac:dyDescent="0.35">
      <c r="A1852" s="8">
        <v>2020</v>
      </c>
      <c r="B1852" s="9">
        <v>57313</v>
      </c>
      <c r="C1852" s="10" t="s">
        <v>1615</v>
      </c>
      <c r="D1852" s="8" t="s">
        <v>709</v>
      </c>
      <c r="E1852" s="10" t="s">
        <v>710</v>
      </c>
      <c r="F1852" s="8" t="s">
        <v>711</v>
      </c>
      <c r="G1852" s="10" t="s">
        <v>32</v>
      </c>
      <c r="H1852" s="10" t="s">
        <v>1616</v>
      </c>
      <c r="I1852" s="10" t="s">
        <v>379</v>
      </c>
      <c r="J1852" s="12">
        <v>8391.5</v>
      </c>
      <c r="K1852" s="11">
        <v>65168</v>
      </c>
      <c r="L1852" s="11">
        <v>9884</v>
      </c>
      <c r="M1852" s="14">
        <v>1093.4000000000001</v>
      </c>
      <c r="N1852" s="13">
        <v>11890</v>
      </c>
      <c r="O1852" s="13">
        <v>28</v>
      </c>
      <c r="P1852" s="25">
        <v>0</v>
      </c>
      <c r="Q1852" s="26">
        <v>0</v>
      </c>
      <c r="R1852" s="26">
        <v>0</v>
      </c>
      <c r="S1852" s="27">
        <v>0</v>
      </c>
      <c r="T1852" s="28">
        <v>0</v>
      </c>
      <c r="U1852" s="28">
        <v>0</v>
      </c>
      <c r="V1852" s="12">
        <v>9484.9</v>
      </c>
      <c r="W1852" s="11">
        <v>77058</v>
      </c>
      <c r="X1852" s="11">
        <v>9912</v>
      </c>
    </row>
    <row r="1853" spans="1:24" x14ac:dyDescent="0.35">
      <c r="A1853" s="8">
        <v>2020</v>
      </c>
      <c r="B1853" s="9">
        <v>57313</v>
      </c>
      <c r="C1853" s="10" t="s">
        <v>1615</v>
      </c>
      <c r="D1853" s="8" t="s">
        <v>709</v>
      </c>
      <c r="E1853" s="10" t="s">
        <v>710</v>
      </c>
      <c r="F1853" s="8" t="s">
        <v>711</v>
      </c>
      <c r="G1853" s="10" t="s">
        <v>32</v>
      </c>
      <c r="H1853" s="10" t="s">
        <v>1616</v>
      </c>
      <c r="I1853" s="10" t="s">
        <v>576</v>
      </c>
      <c r="J1853" s="12">
        <v>463.5</v>
      </c>
      <c r="K1853" s="11">
        <v>2914</v>
      </c>
      <c r="L1853" s="11">
        <v>404</v>
      </c>
      <c r="M1853" s="14">
        <v>102.7</v>
      </c>
      <c r="N1853" s="13">
        <v>1071</v>
      </c>
      <c r="O1853" s="13">
        <v>2</v>
      </c>
      <c r="P1853" s="25">
        <v>0</v>
      </c>
      <c r="Q1853" s="26">
        <v>0</v>
      </c>
      <c r="R1853" s="26">
        <v>0</v>
      </c>
      <c r="S1853" s="27">
        <v>0</v>
      </c>
      <c r="T1853" s="28">
        <v>0</v>
      </c>
      <c r="U1853" s="28">
        <v>0</v>
      </c>
      <c r="V1853" s="12">
        <v>566.20000000000005</v>
      </c>
      <c r="W1853" s="11">
        <v>3985</v>
      </c>
      <c r="X1853" s="11">
        <v>406</v>
      </c>
    </row>
    <row r="1854" spans="1:24" x14ac:dyDescent="0.35">
      <c r="A1854" s="8">
        <v>2020</v>
      </c>
      <c r="B1854" s="9">
        <v>57313</v>
      </c>
      <c r="C1854" s="10" t="s">
        <v>1615</v>
      </c>
      <c r="D1854" s="8" t="s">
        <v>709</v>
      </c>
      <c r="E1854" s="10" t="s">
        <v>710</v>
      </c>
      <c r="F1854" s="8" t="s">
        <v>711</v>
      </c>
      <c r="G1854" s="10" t="s">
        <v>32</v>
      </c>
      <c r="H1854" s="10" t="s">
        <v>1616</v>
      </c>
      <c r="I1854" s="10" t="s">
        <v>92</v>
      </c>
      <c r="J1854" s="12">
        <v>4.2</v>
      </c>
      <c r="K1854" s="11">
        <v>16</v>
      </c>
      <c r="L1854" s="11">
        <v>1</v>
      </c>
      <c r="M1854" s="14">
        <v>0</v>
      </c>
      <c r="N1854" s="13">
        <v>0</v>
      </c>
      <c r="O1854" s="13">
        <v>0</v>
      </c>
      <c r="P1854" s="25">
        <v>0</v>
      </c>
      <c r="Q1854" s="26">
        <v>0</v>
      </c>
      <c r="R1854" s="26">
        <v>0</v>
      </c>
      <c r="S1854" s="27">
        <v>0</v>
      </c>
      <c r="T1854" s="28">
        <v>0</v>
      </c>
      <c r="U1854" s="28">
        <v>0</v>
      </c>
      <c r="V1854" s="12">
        <v>4.2</v>
      </c>
      <c r="W1854" s="11">
        <v>16</v>
      </c>
      <c r="X1854" s="11">
        <v>1</v>
      </c>
    </row>
    <row r="1855" spans="1:24" x14ac:dyDescent="0.35">
      <c r="A1855" s="8">
        <v>2020</v>
      </c>
      <c r="B1855" s="9">
        <v>57313</v>
      </c>
      <c r="C1855" s="10" t="s">
        <v>1615</v>
      </c>
      <c r="D1855" s="8" t="s">
        <v>709</v>
      </c>
      <c r="E1855" s="10" t="s">
        <v>710</v>
      </c>
      <c r="F1855" s="8" t="s">
        <v>711</v>
      </c>
      <c r="G1855" s="10" t="s">
        <v>157</v>
      </c>
      <c r="H1855" s="10" t="s">
        <v>1616</v>
      </c>
      <c r="I1855" s="10" t="s">
        <v>158</v>
      </c>
      <c r="J1855" s="12">
        <v>10008.5</v>
      </c>
      <c r="K1855" s="11">
        <v>89348</v>
      </c>
      <c r="L1855" s="11">
        <v>12885</v>
      </c>
      <c r="M1855" s="14">
        <v>568.29999999999995</v>
      </c>
      <c r="N1855" s="13">
        <v>7025</v>
      </c>
      <c r="O1855" s="13">
        <v>62</v>
      </c>
      <c r="P1855" s="25">
        <v>0</v>
      </c>
      <c r="Q1855" s="26">
        <v>0</v>
      </c>
      <c r="R1855" s="26">
        <v>0</v>
      </c>
      <c r="S1855" s="27">
        <v>0</v>
      </c>
      <c r="T1855" s="28">
        <v>0</v>
      </c>
      <c r="U1855" s="28">
        <v>0</v>
      </c>
      <c r="V1855" s="12">
        <v>10576.8</v>
      </c>
      <c r="W1855" s="11">
        <v>96373</v>
      </c>
      <c r="X1855" s="11">
        <v>12947</v>
      </c>
    </row>
    <row r="1856" spans="1:24" x14ac:dyDescent="0.35">
      <c r="A1856" s="8">
        <v>2020</v>
      </c>
      <c r="B1856" s="9">
        <v>57313</v>
      </c>
      <c r="C1856" s="10" t="s">
        <v>1615</v>
      </c>
      <c r="D1856" s="8" t="s">
        <v>709</v>
      </c>
      <c r="E1856" s="10" t="s">
        <v>710</v>
      </c>
      <c r="F1856" s="8" t="s">
        <v>711</v>
      </c>
      <c r="G1856" s="10" t="s">
        <v>157</v>
      </c>
      <c r="H1856" s="10" t="s">
        <v>1616</v>
      </c>
      <c r="I1856" s="10" t="s">
        <v>99</v>
      </c>
      <c r="J1856" s="12">
        <v>11.3</v>
      </c>
      <c r="K1856" s="11">
        <v>131</v>
      </c>
      <c r="L1856" s="11">
        <v>19</v>
      </c>
      <c r="M1856" s="14">
        <v>823.8</v>
      </c>
      <c r="N1856" s="13">
        <v>6562</v>
      </c>
      <c r="O1856" s="13">
        <v>939</v>
      </c>
      <c r="P1856" s="25">
        <v>0</v>
      </c>
      <c r="Q1856" s="26">
        <v>0</v>
      </c>
      <c r="R1856" s="26">
        <v>0</v>
      </c>
      <c r="S1856" s="27">
        <v>0</v>
      </c>
      <c r="T1856" s="28">
        <v>0</v>
      </c>
      <c r="U1856" s="28">
        <v>0</v>
      </c>
      <c r="V1856" s="12">
        <v>835.1</v>
      </c>
      <c r="W1856" s="11">
        <v>6693</v>
      </c>
      <c r="X1856" s="11">
        <v>958</v>
      </c>
    </row>
    <row r="1857" spans="1:24" x14ac:dyDescent="0.35">
      <c r="A1857" s="8">
        <v>2020</v>
      </c>
      <c r="B1857" s="9">
        <v>57313</v>
      </c>
      <c r="C1857" s="10" t="s">
        <v>1615</v>
      </c>
      <c r="D1857" s="8" t="s">
        <v>709</v>
      </c>
      <c r="E1857" s="10" t="s">
        <v>710</v>
      </c>
      <c r="F1857" s="8" t="s">
        <v>711</v>
      </c>
      <c r="G1857" s="10" t="s">
        <v>94</v>
      </c>
      <c r="H1857" s="10" t="s">
        <v>1616</v>
      </c>
      <c r="I1857" s="10" t="s">
        <v>95</v>
      </c>
      <c r="J1857" s="12">
        <v>9074.5</v>
      </c>
      <c r="K1857" s="11">
        <v>56304</v>
      </c>
      <c r="L1857" s="11">
        <v>8459</v>
      </c>
      <c r="M1857" s="14">
        <v>1633.1</v>
      </c>
      <c r="N1857" s="13">
        <v>16852</v>
      </c>
      <c r="O1857" s="13">
        <v>848</v>
      </c>
      <c r="P1857" s="25">
        <v>0</v>
      </c>
      <c r="Q1857" s="26">
        <v>0</v>
      </c>
      <c r="R1857" s="26">
        <v>0</v>
      </c>
      <c r="S1857" s="27">
        <v>0</v>
      </c>
      <c r="T1857" s="28">
        <v>0</v>
      </c>
      <c r="U1857" s="28">
        <v>0</v>
      </c>
      <c r="V1857" s="12">
        <v>10707.6</v>
      </c>
      <c r="W1857" s="11">
        <v>73156</v>
      </c>
      <c r="X1857" s="11">
        <v>9307</v>
      </c>
    </row>
    <row r="1858" spans="1:24" x14ac:dyDescent="0.35">
      <c r="A1858" s="8">
        <v>2020</v>
      </c>
      <c r="B1858" s="9">
        <v>57313</v>
      </c>
      <c r="C1858" s="10" t="s">
        <v>1615</v>
      </c>
      <c r="D1858" s="8" t="s">
        <v>709</v>
      </c>
      <c r="E1858" s="10" t="s">
        <v>710</v>
      </c>
      <c r="F1858" s="8" t="s">
        <v>711</v>
      </c>
      <c r="G1858" s="10" t="s">
        <v>682</v>
      </c>
      <c r="H1858" s="10" t="s">
        <v>1616</v>
      </c>
      <c r="I1858" s="10" t="s">
        <v>45</v>
      </c>
      <c r="J1858" s="12">
        <v>244.2</v>
      </c>
      <c r="K1858" s="11">
        <v>2170</v>
      </c>
      <c r="L1858" s="11">
        <v>505</v>
      </c>
      <c r="M1858" s="14">
        <v>0</v>
      </c>
      <c r="N1858" s="13">
        <v>0</v>
      </c>
      <c r="O1858" s="13">
        <v>0</v>
      </c>
      <c r="P1858" s="25">
        <v>0</v>
      </c>
      <c r="Q1858" s="26">
        <v>0</v>
      </c>
      <c r="R1858" s="26">
        <v>0</v>
      </c>
      <c r="S1858" s="27">
        <v>0</v>
      </c>
      <c r="T1858" s="28">
        <v>0</v>
      </c>
      <c r="U1858" s="28">
        <v>0</v>
      </c>
      <c r="V1858" s="12">
        <v>244.2</v>
      </c>
      <c r="W1858" s="11">
        <v>2170</v>
      </c>
      <c r="X1858" s="11">
        <v>505</v>
      </c>
    </row>
    <row r="1859" spans="1:24" x14ac:dyDescent="0.35">
      <c r="A1859" s="8">
        <v>2020</v>
      </c>
      <c r="B1859" s="9">
        <v>57313</v>
      </c>
      <c r="C1859" s="10" t="s">
        <v>1615</v>
      </c>
      <c r="D1859" s="8" t="s">
        <v>709</v>
      </c>
      <c r="E1859" s="10" t="s">
        <v>710</v>
      </c>
      <c r="F1859" s="8" t="s">
        <v>711</v>
      </c>
      <c r="G1859" s="10" t="s">
        <v>185</v>
      </c>
      <c r="H1859" s="10" t="s">
        <v>1616</v>
      </c>
      <c r="I1859" s="10" t="s">
        <v>45</v>
      </c>
      <c r="J1859" s="12">
        <v>4534.6000000000004</v>
      </c>
      <c r="K1859" s="11">
        <v>30851</v>
      </c>
      <c r="L1859" s="11">
        <v>3327</v>
      </c>
      <c r="M1859" s="14">
        <v>34.5</v>
      </c>
      <c r="N1859" s="13">
        <v>574</v>
      </c>
      <c r="O1859" s="13">
        <v>1</v>
      </c>
      <c r="P1859" s="25">
        <v>0</v>
      </c>
      <c r="Q1859" s="26">
        <v>0</v>
      </c>
      <c r="R1859" s="26">
        <v>0</v>
      </c>
      <c r="S1859" s="27">
        <v>0</v>
      </c>
      <c r="T1859" s="28">
        <v>0</v>
      </c>
      <c r="U1859" s="28">
        <v>0</v>
      </c>
      <c r="V1859" s="12">
        <v>4569.1000000000004</v>
      </c>
      <c r="W1859" s="11">
        <v>31425</v>
      </c>
      <c r="X1859" s="11">
        <v>3328</v>
      </c>
    </row>
    <row r="1860" spans="1:24" x14ac:dyDescent="0.35">
      <c r="A1860" s="8">
        <v>2020</v>
      </c>
      <c r="B1860" s="9">
        <v>57313</v>
      </c>
      <c r="C1860" s="10" t="s">
        <v>1615</v>
      </c>
      <c r="D1860" s="8" t="s">
        <v>709</v>
      </c>
      <c r="E1860" s="10" t="s">
        <v>710</v>
      </c>
      <c r="F1860" s="8" t="s">
        <v>711</v>
      </c>
      <c r="G1860" s="10" t="s">
        <v>118</v>
      </c>
      <c r="H1860" s="10" t="s">
        <v>1616</v>
      </c>
      <c r="I1860" s="10" t="s">
        <v>221</v>
      </c>
      <c r="J1860" s="12">
        <v>6.1</v>
      </c>
      <c r="K1860" s="11">
        <v>78</v>
      </c>
      <c r="L1860" s="11">
        <v>15</v>
      </c>
      <c r="M1860" s="14">
        <v>0</v>
      </c>
      <c r="N1860" s="13">
        <v>0</v>
      </c>
      <c r="O1860" s="13">
        <v>0</v>
      </c>
      <c r="P1860" s="25">
        <v>0</v>
      </c>
      <c r="Q1860" s="26">
        <v>0</v>
      </c>
      <c r="R1860" s="26">
        <v>0</v>
      </c>
      <c r="S1860" s="27">
        <v>0</v>
      </c>
      <c r="T1860" s="28">
        <v>0</v>
      </c>
      <c r="U1860" s="28">
        <v>0</v>
      </c>
      <c r="V1860" s="12">
        <v>6.1</v>
      </c>
      <c r="W1860" s="11">
        <v>78</v>
      </c>
      <c r="X1860" s="11">
        <v>15</v>
      </c>
    </row>
    <row r="1861" spans="1:24" x14ac:dyDescent="0.35">
      <c r="A1861" s="8">
        <v>2020</v>
      </c>
      <c r="B1861" s="9">
        <v>57313</v>
      </c>
      <c r="C1861" s="10" t="s">
        <v>1615</v>
      </c>
      <c r="D1861" s="8" t="s">
        <v>709</v>
      </c>
      <c r="E1861" s="10" t="s">
        <v>710</v>
      </c>
      <c r="F1861" s="8" t="s">
        <v>711</v>
      </c>
      <c r="G1861" s="10" t="s">
        <v>118</v>
      </c>
      <c r="H1861" s="10" t="s">
        <v>1616</v>
      </c>
      <c r="I1861" s="10" t="s">
        <v>223</v>
      </c>
      <c r="J1861" s="12">
        <v>295.39999999999998</v>
      </c>
      <c r="K1861" s="11">
        <v>3599</v>
      </c>
      <c r="L1861" s="11">
        <v>436</v>
      </c>
      <c r="M1861" s="14">
        <v>0</v>
      </c>
      <c r="N1861" s="13">
        <v>0</v>
      </c>
      <c r="O1861" s="13">
        <v>0</v>
      </c>
      <c r="P1861" s="25">
        <v>0</v>
      </c>
      <c r="Q1861" s="26">
        <v>0</v>
      </c>
      <c r="R1861" s="26">
        <v>0</v>
      </c>
      <c r="S1861" s="27">
        <v>0</v>
      </c>
      <c r="T1861" s="28">
        <v>0</v>
      </c>
      <c r="U1861" s="28">
        <v>0</v>
      </c>
      <c r="V1861" s="12">
        <v>295.39999999999998</v>
      </c>
      <c r="W1861" s="11">
        <v>3599</v>
      </c>
      <c r="X1861" s="11">
        <v>436</v>
      </c>
    </row>
    <row r="1862" spans="1:24" x14ac:dyDescent="0.35">
      <c r="A1862" s="8">
        <v>2020</v>
      </c>
      <c r="B1862" s="9">
        <v>57313</v>
      </c>
      <c r="C1862" s="10" t="s">
        <v>1615</v>
      </c>
      <c r="D1862" s="8" t="s">
        <v>709</v>
      </c>
      <c r="E1862" s="10" t="s">
        <v>710</v>
      </c>
      <c r="F1862" s="8" t="s">
        <v>711</v>
      </c>
      <c r="G1862" s="10" t="s">
        <v>118</v>
      </c>
      <c r="H1862" s="10" t="s">
        <v>1616</v>
      </c>
      <c r="I1862" s="10" t="s">
        <v>231</v>
      </c>
      <c r="J1862" s="12">
        <v>1.1000000000000001</v>
      </c>
      <c r="K1862" s="11">
        <v>18</v>
      </c>
      <c r="L1862" s="11">
        <v>3</v>
      </c>
      <c r="M1862" s="14">
        <v>0</v>
      </c>
      <c r="N1862" s="13">
        <v>0</v>
      </c>
      <c r="O1862" s="13">
        <v>0</v>
      </c>
      <c r="P1862" s="25">
        <v>0</v>
      </c>
      <c r="Q1862" s="26">
        <v>0</v>
      </c>
      <c r="R1862" s="26">
        <v>0</v>
      </c>
      <c r="S1862" s="27">
        <v>0</v>
      </c>
      <c r="T1862" s="28">
        <v>0</v>
      </c>
      <c r="U1862" s="28">
        <v>0</v>
      </c>
      <c r="V1862" s="12">
        <v>1.1000000000000001</v>
      </c>
      <c r="W1862" s="11">
        <v>18</v>
      </c>
      <c r="X1862" s="11">
        <v>3</v>
      </c>
    </row>
    <row r="1863" spans="1:24" x14ac:dyDescent="0.35">
      <c r="A1863" s="8">
        <v>2020</v>
      </c>
      <c r="B1863" s="9">
        <v>57313</v>
      </c>
      <c r="C1863" s="10" t="s">
        <v>1615</v>
      </c>
      <c r="D1863" s="8" t="s">
        <v>709</v>
      </c>
      <c r="E1863" s="10" t="s">
        <v>710</v>
      </c>
      <c r="F1863" s="8" t="s">
        <v>711</v>
      </c>
      <c r="G1863" s="10" t="s">
        <v>118</v>
      </c>
      <c r="H1863" s="10" t="s">
        <v>1616</v>
      </c>
      <c r="I1863" s="10" t="s">
        <v>30</v>
      </c>
      <c r="J1863" s="12">
        <v>0</v>
      </c>
      <c r="K1863" s="11">
        <v>0</v>
      </c>
      <c r="L1863" s="11">
        <v>0</v>
      </c>
      <c r="M1863" s="14">
        <v>339.3</v>
      </c>
      <c r="N1863" s="13">
        <v>2137</v>
      </c>
      <c r="O1863" s="13">
        <v>267</v>
      </c>
      <c r="P1863" s="25">
        <v>0</v>
      </c>
      <c r="Q1863" s="26">
        <v>0</v>
      </c>
      <c r="R1863" s="26">
        <v>0</v>
      </c>
      <c r="S1863" s="27">
        <v>0</v>
      </c>
      <c r="T1863" s="28">
        <v>0</v>
      </c>
      <c r="U1863" s="28">
        <v>0</v>
      </c>
      <c r="V1863" s="12">
        <v>339.3</v>
      </c>
      <c r="W1863" s="11">
        <v>2137</v>
      </c>
      <c r="X1863" s="11">
        <v>267</v>
      </c>
    </row>
    <row r="1864" spans="1:24" x14ac:dyDescent="0.35">
      <c r="A1864" s="8">
        <v>2020</v>
      </c>
      <c r="B1864" s="9">
        <v>57313</v>
      </c>
      <c r="C1864" s="10" t="s">
        <v>1615</v>
      </c>
      <c r="D1864" s="8" t="s">
        <v>709</v>
      </c>
      <c r="E1864" s="10" t="s">
        <v>710</v>
      </c>
      <c r="F1864" s="8" t="s">
        <v>711</v>
      </c>
      <c r="G1864" s="10" t="s">
        <v>118</v>
      </c>
      <c r="H1864" s="10" t="s">
        <v>1616</v>
      </c>
      <c r="I1864" s="10" t="s">
        <v>119</v>
      </c>
      <c r="J1864" s="12">
        <v>52.5</v>
      </c>
      <c r="K1864" s="11">
        <v>606</v>
      </c>
      <c r="L1864" s="11">
        <v>225</v>
      </c>
      <c r="M1864" s="14" t="s">
        <v>25</v>
      </c>
      <c r="N1864" s="13" t="s">
        <v>25</v>
      </c>
      <c r="O1864" s="13" t="s">
        <v>25</v>
      </c>
      <c r="P1864" s="25">
        <v>0</v>
      </c>
      <c r="Q1864" s="26">
        <v>0</v>
      </c>
      <c r="R1864" s="26">
        <v>0</v>
      </c>
      <c r="S1864" s="27">
        <v>0</v>
      </c>
      <c r="T1864" s="28">
        <v>0</v>
      </c>
      <c r="U1864" s="28">
        <v>0</v>
      </c>
      <c r="V1864" s="12">
        <v>52.5</v>
      </c>
      <c r="W1864" s="11">
        <v>606</v>
      </c>
      <c r="X1864" s="11">
        <v>225</v>
      </c>
    </row>
    <row r="1865" spans="1:24" x14ac:dyDescent="0.35">
      <c r="A1865" s="8">
        <v>2020</v>
      </c>
      <c r="B1865" s="9">
        <v>57313</v>
      </c>
      <c r="C1865" s="10" t="s">
        <v>1615</v>
      </c>
      <c r="D1865" s="8" t="s">
        <v>709</v>
      </c>
      <c r="E1865" s="10" t="s">
        <v>710</v>
      </c>
      <c r="F1865" s="8" t="s">
        <v>711</v>
      </c>
      <c r="G1865" s="10" t="s">
        <v>307</v>
      </c>
      <c r="H1865" s="10" t="s">
        <v>1616</v>
      </c>
      <c r="I1865" s="10" t="s">
        <v>245</v>
      </c>
      <c r="J1865" s="12">
        <v>618</v>
      </c>
      <c r="K1865" s="11">
        <v>3800</v>
      </c>
      <c r="L1865" s="11">
        <v>468</v>
      </c>
      <c r="M1865" s="14">
        <v>234</v>
      </c>
      <c r="N1865" s="13">
        <v>1272</v>
      </c>
      <c r="O1865" s="13">
        <v>18</v>
      </c>
      <c r="P1865" s="25">
        <v>0</v>
      </c>
      <c r="Q1865" s="26">
        <v>0</v>
      </c>
      <c r="R1865" s="26">
        <v>0</v>
      </c>
      <c r="S1865" s="27">
        <v>0</v>
      </c>
      <c r="T1865" s="28">
        <v>0</v>
      </c>
      <c r="U1865" s="28">
        <v>0</v>
      </c>
      <c r="V1865" s="12">
        <v>852</v>
      </c>
      <c r="W1865" s="11">
        <v>5072</v>
      </c>
      <c r="X1865" s="11">
        <v>486</v>
      </c>
    </row>
    <row r="1866" spans="1:24" x14ac:dyDescent="0.35">
      <c r="A1866" s="8">
        <v>2020</v>
      </c>
      <c r="B1866" s="9">
        <v>57313</v>
      </c>
      <c r="C1866" s="10" t="s">
        <v>1615</v>
      </c>
      <c r="D1866" s="8" t="s">
        <v>709</v>
      </c>
      <c r="E1866" s="10" t="s">
        <v>710</v>
      </c>
      <c r="F1866" s="8" t="s">
        <v>711</v>
      </c>
      <c r="G1866" s="10" t="s">
        <v>307</v>
      </c>
      <c r="H1866" s="10" t="s">
        <v>1616</v>
      </c>
      <c r="I1866" s="10" t="s">
        <v>1448</v>
      </c>
      <c r="J1866" s="12">
        <v>3859</v>
      </c>
      <c r="K1866" s="11">
        <v>23707</v>
      </c>
      <c r="L1866" s="11">
        <v>2369</v>
      </c>
      <c r="M1866" s="14">
        <v>3472</v>
      </c>
      <c r="N1866" s="13">
        <v>35626</v>
      </c>
      <c r="O1866" s="13">
        <v>2212</v>
      </c>
      <c r="P1866" s="25">
        <v>0</v>
      </c>
      <c r="Q1866" s="26">
        <v>0</v>
      </c>
      <c r="R1866" s="26">
        <v>0</v>
      </c>
      <c r="S1866" s="27">
        <v>0</v>
      </c>
      <c r="T1866" s="28">
        <v>0</v>
      </c>
      <c r="U1866" s="28">
        <v>0</v>
      </c>
      <c r="V1866" s="12">
        <v>7331</v>
      </c>
      <c r="W1866" s="11">
        <v>59333</v>
      </c>
      <c r="X1866" s="11">
        <v>4581</v>
      </c>
    </row>
    <row r="1867" spans="1:24" x14ac:dyDescent="0.35">
      <c r="A1867" s="8">
        <v>2020</v>
      </c>
      <c r="B1867" s="9">
        <v>57313</v>
      </c>
      <c r="C1867" s="10" t="s">
        <v>1615</v>
      </c>
      <c r="D1867" s="8" t="s">
        <v>709</v>
      </c>
      <c r="E1867" s="10" t="s">
        <v>710</v>
      </c>
      <c r="F1867" s="8" t="s">
        <v>711</v>
      </c>
      <c r="G1867" s="10" t="s">
        <v>163</v>
      </c>
      <c r="H1867" s="10" t="s">
        <v>1616</v>
      </c>
      <c r="I1867" s="10" t="s">
        <v>45</v>
      </c>
      <c r="J1867" s="12">
        <v>1.9</v>
      </c>
      <c r="K1867" s="11">
        <v>23</v>
      </c>
      <c r="L1867" s="11">
        <v>3</v>
      </c>
      <c r="M1867" s="14">
        <v>0</v>
      </c>
      <c r="N1867" s="13">
        <v>0</v>
      </c>
      <c r="O1867" s="13">
        <v>0</v>
      </c>
      <c r="P1867" s="25">
        <v>0</v>
      </c>
      <c r="Q1867" s="26">
        <v>0</v>
      </c>
      <c r="R1867" s="26">
        <v>0</v>
      </c>
      <c r="S1867" s="27">
        <v>0</v>
      </c>
      <c r="T1867" s="28">
        <v>0</v>
      </c>
      <c r="U1867" s="28">
        <v>0</v>
      </c>
      <c r="V1867" s="12">
        <v>1.9</v>
      </c>
      <c r="W1867" s="11">
        <v>23</v>
      </c>
      <c r="X1867" s="11">
        <v>3</v>
      </c>
    </row>
    <row r="1868" spans="1:24" x14ac:dyDescent="0.35">
      <c r="A1868" s="8">
        <v>2020</v>
      </c>
      <c r="B1868" s="9">
        <v>57313</v>
      </c>
      <c r="C1868" s="10" t="s">
        <v>1615</v>
      </c>
      <c r="D1868" s="8" t="s">
        <v>709</v>
      </c>
      <c r="E1868" s="10" t="s">
        <v>710</v>
      </c>
      <c r="F1868" s="8" t="s">
        <v>711</v>
      </c>
      <c r="G1868" s="10" t="s">
        <v>139</v>
      </c>
      <c r="H1868" s="10" t="s">
        <v>1616</v>
      </c>
      <c r="I1868" s="10" t="s">
        <v>95</v>
      </c>
      <c r="J1868" s="12">
        <v>16763.400000000001</v>
      </c>
      <c r="K1868" s="11">
        <v>109661</v>
      </c>
      <c r="L1868" s="11">
        <v>19246</v>
      </c>
      <c r="M1868" s="14">
        <v>530.1</v>
      </c>
      <c r="N1868" s="13">
        <v>4376</v>
      </c>
      <c r="O1868" s="13">
        <v>25</v>
      </c>
      <c r="P1868" s="25">
        <v>0</v>
      </c>
      <c r="Q1868" s="26">
        <v>0</v>
      </c>
      <c r="R1868" s="26">
        <v>0</v>
      </c>
      <c r="S1868" s="27">
        <v>0</v>
      </c>
      <c r="T1868" s="28">
        <v>0</v>
      </c>
      <c r="U1868" s="28">
        <v>0</v>
      </c>
      <c r="V1868" s="12">
        <v>17293.5</v>
      </c>
      <c r="W1868" s="11">
        <v>114037</v>
      </c>
      <c r="X1868" s="11">
        <v>19271</v>
      </c>
    </row>
    <row r="1869" spans="1:24" x14ac:dyDescent="0.35">
      <c r="A1869" s="8">
        <v>2020</v>
      </c>
      <c r="B1869" s="9">
        <v>57313</v>
      </c>
      <c r="C1869" s="10" t="s">
        <v>1615</v>
      </c>
      <c r="D1869" s="8" t="s">
        <v>709</v>
      </c>
      <c r="E1869" s="10" t="s">
        <v>710</v>
      </c>
      <c r="F1869" s="8" t="s">
        <v>711</v>
      </c>
      <c r="G1869" s="10" t="s">
        <v>63</v>
      </c>
      <c r="H1869" s="10" t="s">
        <v>1616</v>
      </c>
      <c r="I1869" s="10" t="s">
        <v>45</v>
      </c>
      <c r="J1869" s="12">
        <v>31444.1</v>
      </c>
      <c r="K1869" s="11">
        <v>220197</v>
      </c>
      <c r="L1869" s="11">
        <v>26985</v>
      </c>
      <c r="M1869" s="14">
        <v>1447</v>
      </c>
      <c r="N1869" s="13">
        <v>23046</v>
      </c>
      <c r="O1869" s="13">
        <v>148</v>
      </c>
      <c r="P1869" s="25">
        <v>0</v>
      </c>
      <c r="Q1869" s="26">
        <v>0</v>
      </c>
      <c r="R1869" s="26">
        <v>0</v>
      </c>
      <c r="S1869" s="27">
        <v>0</v>
      </c>
      <c r="T1869" s="28">
        <v>0</v>
      </c>
      <c r="U1869" s="28">
        <v>0</v>
      </c>
      <c r="V1869" s="12">
        <v>32891.1</v>
      </c>
      <c r="W1869" s="11">
        <v>243243</v>
      </c>
      <c r="X1869" s="11">
        <v>27133</v>
      </c>
    </row>
    <row r="1870" spans="1:24" x14ac:dyDescent="0.35">
      <c r="A1870" s="8">
        <v>2020</v>
      </c>
      <c r="B1870" s="9">
        <v>57313</v>
      </c>
      <c r="C1870" s="10" t="s">
        <v>1615</v>
      </c>
      <c r="D1870" s="8" t="s">
        <v>709</v>
      </c>
      <c r="E1870" s="10" t="s">
        <v>710</v>
      </c>
      <c r="F1870" s="8" t="s">
        <v>711</v>
      </c>
      <c r="G1870" s="10" t="s">
        <v>671</v>
      </c>
      <c r="H1870" s="10" t="s">
        <v>1616</v>
      </c>
      <c r="I1870" s="10" t="s">
        <v>95</v>
      </c>
      <c r="J1870" s="12">
        <v>0</v>
      </c>
      <c r="K1870" s="11">
        <v>0</v>
      </c>
      <c r="L1870" s="11">
        <v>0</v>
      </c>
      <c r="M1870" s="14">
        <v>154.19999999999999</v>
      </c>
      <c r="N1870" s="13">
        <v>1313</v>
      </c>
      <c r="O1870" s="13">
        <v>4</v>
      </c>
      <c r="P1870" s="25">
        <v>0</v>
      </c>
      <c r="Q1870" s="26">
        <v>0</v>
      </c>
      <c r="R1870" s="26">
        <v>0</v>
      </c>
      <c r="S1870" s="27">
        <v>0</v>
      </c>
      <c r="T1870" s="28">
        <v>0</v>
      </c>
      <c r="U1870" s="28">
        <v>0</v>
      </c>
      <c r="V1870" s="12">
        <v>154.19999999999999</v>
      </c>
      <c r="W1870" s="11">
        <v>1313</v>
      </c>
      <c r="X1870" s="11">
        <v>4</v>
      </c>
    </row>
    <row r="1871" spans="1:24" x14ac:dyDescent="0.35">
      <c r="A1871" s="8">
        <v>2020</v>
      </c>
      <c r="B1871" s="9">
        <v>57313</v>
      </c>
      <c r="C1871" s="10" t="s">
        <v>1615</v>
      </c>
      <c r="D1871" s="8" t="s">
        <v>709</v>
      </c>
      <c r="E1871" s="10" t="s">
        <v>710</v>
      </c>
      <c r="F1871" s="8" t="s">
        <v>711</v>
      </c>
      <c r="G1871" s="10" t="s">
        <v>397</v>
      </c>
      <c r="H1871" s="10" t="s">
        <v>1616</v>
      </c>
      <c r="I1871" s="10" t="s">
        <v>95</v>
      </c>
      <c r="J1871" s="12">
        <v>1266.2</v>
      </c>
      <c r="K1871" s="11">
        <v>7618</v>
      </c>
      <c r="L1871" s="11">
        <v>1205</v>
      </c>
      <c r="M1871" s="14">
        <v>0</v>
      </c>
      <c r="N1871" s="13">
        <v>0</v>
      </c>
      <c r="O1871" s="13">
        <v>0</v>
      </c>
      <c r="P1871" s="25">
        <v>0</v>
      </c>
      <c r="Q1871" s="26">
        <v>0</v>
      </c>
      <c r="R1871" s="26">
        <v>0</v>
      </c>
      <c r="S1871" s="27">
        <v>0</v>
      </c>
      <c r="T1871" s="28">
        <v>0</v>
      </c>
      <c r="U1871" s="28">
        <v>0</v>
      </c>
      <c r="V1871" s="12">
        <v>1266.2</v>
      </c>
      <c r="W1871" s="11">
        <v>7618</v>
      </c>
      <c r="X1871" s="11">
        <v>1205</v>
      </c>
    </row>
    <row r="1872" spans="1:24" x14ac:dyDescent="0.35">
      <c r="A1872" s="8">
        <v>2020</v>
      </c>
      <c r="B1872" s="9">
        <v>57313</v>
      </c>
      <c r="C1872" s="10" t="s">
        <v>1615</v>
      </c>
      <c r="D1872" s="8" t="s">
        <v>709</v>
      </c>
      <c r="E1872" s="10" t="s">
        <v>710</v>
      </c>
      <c r="F1872" s="8" t="s">
        <v>711</v>
      </c>
      <c r="G1872" s="10" t="s">
        <v>56</v>
      </c>
      <c r="H1872" s="10" t="s">
        <v>1616</v>
      </c>
      <c r="I1872" s="10" t="s">
        <v>123</v>
      </c>
      <c r="J1872" s="12">
        <v>254.8</v>
      </c>
      <c r="K1872" s="11">
        <v>1487</v>
      </c>
      <c r="L1872" s="11">
        <v>245</v>
      </c>
      <c r="M1872" s="14">
        <v>0</v>
      </c>
      <c r="N1872" s="13">
        <v>0</v>
      </c>
      <c r="O1872" s="13">
        <v>0</v>
      </c>
      <c r="P1872" s="25">
        <v>0</v>
      </c>
      <c r="Q1872" s="26">
        <v>0</v>
      </c>
      <c r="R1872" s="26">
        <v>0</v>
      </c>
      <c r="S1872" s="27">
        <v>0</v>
      </c>
      <c r="T1872" s="28">
        <v>0</v>
      </c>
      <c r="U1872" s="28">
        <v>0</v>
      </c>
      <c r="V1872" s="12">
        <v>254.8</v>
      </c>
      <c r="W1872" s="11">
        <v>1487</v>
      </c>
      <c r="X1872" s="11">
        <v>245</v>
      </c>
    </row>
    <row r="1873" spans="1:24" x14ac:dyDescent="0.35">
      <c r="A1873" s="8">
        <v>2020</v>
      </c>
      <c r="B1873" s="9">
        <v>57313</v>
      </c>
      <c r="C1873" s="10" t="s">
        <v>1615</v>
      </c>
      <c r="D1873" s="8" t="s">
        <v>709</v>
      </c>
      <c r="E1873" s="10" t="s">
        <v>710</v>
      </c>
      <c r="F1873" s="8" t="s">
        <v>711</v>
      </c>
      <c r="G1873" s="10" t="s">
        <v>56</v>
      </c>
      <c r="H1873" s="10" t="s">
        <v>1616</v>
      </c>
      <c r="I1873" s="10" t="s">
        <v>45</v>
      </c>
      <c r="J1873" s="12">
        <v>11692.6</v>
      </c>
      <c r="K1873" s="11">
        <v>72744</v>
      </c>
      <c r="L1873" s="11">
        <v>9812</v>
      </c>
      <c r="M1873" s="14">
        <v>345.2</v>
      </c>
      <c r="N1873" s="13">
        <v>4479</v>
      </c>
      <c r="O1873" s="13">
        <v>67</v>
      </c>
      <c r="P1873" s="25">
        <v>0</v>
      </c>
      <c r="Q1873" s="26">
        <v>0</v>
      </c>
      <c r="R1873" s="26">
        <v>0</v>
      </c>
      <c r="S1873" s="27">
        <v>0</v>
      </c>
      <c r="T1873" s="28">
        <v>0</v>
      </c>
      <c r="U1873" s="28">
        <v>0</v>
      </c>
      <c r="V1873" s="12">
        <v>12037.8</v>
      </c>
      <c r="W1873" s="11">
        <v>77223</v>
      </c>
      <c r="X1873" s="11">
        <v>9879</v>
      </c>
    </row>
    <row r="1874" spans="1:24" x14ac:dyDescent="0.35">
      <c r="A1874" s="8">
        <v>2020</v>
      </c>
      <c r="B1874" s="9">
        <v>57313</v>
      </c>
      <c r="C1874" s="10" t="s">
        <v>1615</v>
      </c>
      <c r="D1874" s="8" t="s">
        <v>709</v>
      </c>
      <c r="E1874" s="10" t="s">
        <v>710</v>
      </c>
      <c r="F1874" s="8" t="s">
        <v>711</v>
      </c>
      <c r="G1874" s="10" t="s">
        <v>129</v>
      </c>
      <c r="H1874" s="10" t="s">
        <v>1616</v>
      </c>
      <c r="I1874" s="10" t="s">
        <v>202</v>
      </c>
      <c r="J1874" s="12">
        <v>1.2</v>
      </c>
      <c r="K1874" s="11">
        <v>21</v>
      </c>
      <c r="L1874" s="11">
        <v>6</v>
      </c>
      <c r="M1874" s="14">
        <v>153.5</v>
      </c>
      <c r="N1874" s="13">
        <v>1948</v>
      </c>
      <c r="O1874" s="13">
        <v>3</v>
      </c>
      <c r="P1874" s="25">
        <v>0</v>
      </c>
      <c r="Q1874" s="26">
        <v>0</v>
      </c>
      <c r="R1874" s="26">
        <v>0</v>
      </c>
      <c r="S1874" s="27">
        <v>0</v>
      </c>
      <c r="T1874" s="28">
        <v>0</v>
      </c>
      <c r="U1874" s="28">
        <v>0</v>
      </c>
      <c r="V1874" s="12">
        <v>154.69999999999999</v>
      </c>
      <c r="W1874" s="11">
        <v>1969</v>
      </c>
      <c r="X1874" s="11">
        <v>9</v>
      </c>
    </row>
    <row r="1875" spans="1:24" x14ac:dyDescent="0.35">
      <c r="A1875" s="8">
        <v>2020</v>
      </c>
      <c r="B1875" s="9">
        <v>57313</v>
      </c>
      <c r="C1875" s="10" t="s">
        <v>1615</v>
      </c>
      <c r="D1875" s="8" t="s">
        <v>709</v>
      </c>
      <c r="E1875" s="10" t="s">
        <v>710</v>
      </c>
      <c r="F1875" s="8" t="s">
        <v>711</v>
      </c>
      <c r="G1875" s="10" t="s">
        <v>129</v>
      </c>
      <c r="H1875" s="10" t="s">
        <v>1616</v>
      </c>
      <c r="I1875" s="10" t="s">
        <v>477</v>
      </c>
      <c r="J1875" s="12">
        <v>466</v>
      </c>
      <c r="K1875" s="11">
        <v>3077</v>
      </c>
      <c r="L1875" s="11">
        <v>343</v>
      </c>
      <c r="M1875" s="14">
        <v>924.5</v>
      </c>
      <c r="N1875" s="13">
        <v>9101</v>
      </c>
      <c r="O1875" s="13">
        <v>770</v>
      </c>
      <c r="P1875" s="25">
        <v>0</v>
      </c>
      <c r="Q1875" s="26">
        <v>0</v>
      </c>
      <c r="R1875" s="26">
        <v>0</v>
      </c>
      <c r="S1875" s="27">
        <v>0</v>
      </c>
      <c r="T1875" s="28">
        <v>0</v>
      </c>
      <c r="U1875" s="28">
        <v>0</v>
      </c>
      <c r="V1875" s="12">
        <v>1390.5</v>
      </c>
      <c r="W1875" s="11">
        <v>12178</v>
      </c>
      <c r="X1875" s="11">
        <v>1113</v>
      </c>
    </row>
    <row r="1876" spans="1:24" x14ac:dyDescent="0.35">
      <c r="A1876" s="8">
        <v>2020</v>
      </c>
      <c r="B1876" s="9">
        <v>57313</v>
      </c>
      <c r="C1876" s="10" t="s">
        <v>1615</v>
      </c>
      <c r="D1876" s="8" t="s">
        <v>709</v>
      </c>
      <c r="E1876" s="10" t="s">
        <v>710</v>
      </c>
      <c r="F1876" s="8" t="s">
        <v>711</v>
      </c>
      <c r="G1876" s="10" t="s">
        <v>91</v>
      </c>
      <c r="H1876" s="10" t="s">
        <v>1616</v>
      </c>
      <c r="I1876" s="10" t="s">
        <v>394</v>
      </c>
      <c r="J1876" s="12">
        <v>13883</v>
      </c>
      <c r="K1876" s="11">
        <v>119071</v>
      </c>
      <c r="L1876" s="11">
        <v>12386</v>
      </c>
      <c r="M1876" s="14">
        <v>295.60000000000002</v>
      </c>
      <c r="N1876" s="13">
        <v>3750</v>
      </c>
      <c r="O1876" s="13">
        <v>7</v>
      </c>
      <c r="P1876" s="25">
        <v>0</v>
      </c>
      <c r="Q1876" s="26">
        <v>0</v>
      </c>
      <c r="R1876" s="26">
        <v>0</v>
      </c>
      <c r="S1876" s="27">
        <v>0</v>
      </c>
      <c r="T1876" s="28">
        <v>0</v>
      </c>
      <c r="U1876" s="28">
        <v>0</v>
      </c>
      <c r="V1876" s="12">
        <v>14178.6</v>
      </c>
      <c r="W1876" s="11">
        <v>122821</v>
      </c>
      <c r="X1876" s="11">
        <v>12393</v>
      </c>
    </row>
    <row r="1877" spans="1:24" x14ac:dyDescent="0.35">
      <c r="A1877" s="8">
        <v>2020</v>
      </c>
      <c r="B1877" s="9">
        <v>57313</v>
      </c>
      <c r="C1877" s="10" t="s">
        <v>1615</v>
      </c>
      <c r="D1877" s="8" t="s">
        <v>709</v>
      </c>
      <c r="E1877" s="10" t="s">
        <v>710</v>
      </c>
      <c r="F1877" s="8" t="s">
        <v>711</v>
      </c>
      <c r="G1877" s="10" t="s">
        <v>122</v>
      </c>
      <c r="H1877" s="10" t="s">
        <v>1616</v>
      </c>
      <c r="I1877" s="10" t="s">
        <v>95</v>
      </c>
      <c r="J1877" s="12">
        <v>0.6</v>
      </c>
      <c r="K1877" s="11">
        <v>3</v>
      </c>
      <c r="L1877" s="11">
        <v>1</v>
      </c>
      <c r="M1877" s="14">
        <v>0</v>
      </c>
      <c r="N1877" s="13">
        <v>0</v>
      </c>
      <c r="O1877" s="13">
        <v>0</v>
      </c>
      <c r="P1877" s="25">
        <v>0</v>
      </c>
      <c r="Q1877" s="26">
        <v>0</v>
      </c>
      <c r="R1877" s="26">
        <v>0</v>
      </c>
      <c r="S1877" s="27">
        <v>0</v>
      </c>
      <c r="T1877" s="28">
        <v>0</v>
      </c>
      <c r="U1877" s="28">
        <v>0</v>
      </c>
      <c r="V1877" s="12">
        <v>0.6</v>
      </c>
      <c r="W1877" s="11">
        <v>3</v>
      </c>
      <c r="X1877" s="11">
        <v>1</v>
      </c>
    </row>
    <row r="1878" spans="1:24" x14ac:dyDescent="0.35">
      <c r="A1878" s="8">
        <v>2020</v>
      </c>
      <c r="B1878" s="9">
        <v>57313</v>
      </c>
      <c r="C1878" s="10" t="s">
        <v>1615</v>
      </c>
      <c r="D1878" s="8" t="s">
        <v>709</v>
      </c>
      <c r="E1878" s="10" t="s">
        <v>710</v>
      </c>
      <c r="F1878" s="8" t="s">
        <v>711</v>
      </c>
      <c r="G1878" s="10" t="s">
        <v>122</v>
      </c>
      <c r="H1878" s="10" t="s">
        <v>1616</v>
      </c>
      <c r="I1878" s="10" t="s">
        <v>123</v>
      </c>
      <c r="J1878" s="12">
        <v>20265.599999999999</v>
      </c>
      <c r="K1878" s="11">
        <v>121395</v>
      </c>
      <c r="L1878" s="11">
        <v>16988</v>
      </c>
      <c r="M1878" s="14">
        <v>1425.8</v>
      </c>
      <c r="N1878" s="13">
        <v>16027</v>
      </c>
      <c r="O1878" s="13">
        <v>166</v>
      </c>
      <c r="P1878" s="25">
        <v>0</v>
      </c>
      <c r="Q1878" s="26">
        <v>0</v>
      </c>
      <c r="R1878" s="26">
        <v>0</v>
      </c>
      <c r="S1878" s="27">
        <v>0</v>
      </c>
      <c r="T1878" s="28">
        <v>0</v>
      </c>
      <c r="U1878" s="28">
        <v>0</v>
      </c>
      <c r="V1878" s="12">
        <v>21691.4</v>
      </c>
      <c r="W1878" s="11">
        <v>137422</v>
      </c>
      <c r="X1878" s="11">
        <v>17154</v>
      </c>
    </row>
    <row r="1879" spans="1:24" x14ac:dyDescent="0.35">
      <c r="A1879" s="8">
        <v>2020</v>
      </c>
      <c r="B1879" s="9">
        <v>57313</v>
      </c>
      <c r="C1879" s="10" t="s">
        <v>1615</v>
      </c>
      <c r="D1879" s="8" t="s">
        <v>709</v>
      </c>
      <c r="E1879" s="10" t="s">
        <v>710</v>
      </c>
      <c r="F1879" s="8" t="s">
        <v>711</v>
      </c>
      <c r="G1879" s="10" t="s">
        <v>143</v>
      </c>
      <c r="H1879" s="10" t="s">
        <v>1616</v>
      </c>
      <c r="I1879" s="10" t="s">
        <v>45</v>
      </c>
      <c r="J1879" s="12">
        <v>0</v>
      </c>
      <c r="K1879" s="11">
        <v>0</v>
      </c>
      <c r="L1879" s="11">
        <v>0</v>
      </c>
      <c r="M1879" s="14">
        <v>553.5</v>
      </c>
      <c r="N1879" s="13">
        <v>6739</v>
      </c>
      <c r="O1879" s="13">
        <v>19</v>
      </c>
      <c r="P1879" s="25">
        <v>0</v>
      </c>
      <c r="Q1879" s="26">
        <v>0</v>
      </c>
      <c r="R1879" s="26">
        <v>0</v>
      </c>
      <c r="S1879" s="27">
        <v>0</v>
      </c>
      <c r="T1879" s="28">
        <v>0</v>
      </c>
      <c r="U1879" s="28">
        <v>0</v>
      </c>
      <c r="V1879" s="12">
        <v>553.5</v>
      </c>
      <c r="W1879" s="11">
        <v>6739</v>
      </c>
      <c r="X1879" s="11">
        <v>19</v>
      </c>
    </row>
    <row r="1880" spans="1:24" x14ac:dyDescent="0.35">
      <c r="A1880" s="8">
        <v>2020</v>
      </c>
      <c r="B1880" s="9">
        <v>57313</v>
      </c>
      <c r="C1880" s="10" t="s">
        <v>1615</v>
      </c>
      <c r="D1880" s="8" t="s">
        <v>709</v>
      </c>
      <c r="E1880" s="10" t="s">
        <v>710</v>
      </c>
      <c r="F1880" s="8" t="s">
        <v>711</v>
      </c>
      <c r="G1880" s="10" t="s">
        <v>116</v>
      </c>
      <c r="H1880" s="10" t="s">
        <v>1616</v>
      </c>
      <c r="I1880" s="10" t="s">
        <v>75</v>
      </c>
      <c r="J1880" s="12">
        <v>7.6</v>
      </c>
      <c r="K1880" s="11">
        <v>95</v>
      </c>
      <c r="L1880" s="11">
        <v>30</v>
      </c>
      <c r="M1880" s="14">
        <v>21.2</v>
      </c>
      <c r="N1880" s="13">
        <v>212</v>
      </c>
      <c r="O1880" s="13">
        <v>2</v>
      </c>
      <c r="P1880" s="25">
        <v>0</v>
      </c>
      <c r="Q1880" s="26">
        <v>0</v>
      </c>
      <c r="R1880" s="26">
        <v>0</v>
      </c>
      <c r="S1880" s="27">
        <v>0</v>
      </c>
      <c r="T1880" s="28">
        <v>0</v>
      </c>
      <c r="U1880" s="28">
        <v>0</v>
      </c>
      <c r="V1880" s="12">
        <v>28.8</v>
      </c>
      <c r="W1880" s="11">
        <v>307</v>
      </c>
      <c r="X1880" s="11">
        <v>32</v>
      </c>
    </row>
    <row r="1881" spans="1:24" x14ac:dyDescent="0.35">
      <c r="A1881" s="8">
        <v>2020</v>
      </c>
      <c r="B1881" s="9">
        <v>57313</v>
      </c>
      <c r="C1881" s="10" t="s">
        <v>1615</v>
      </c>
      <c r="D1881" s="8" t="s">
        <v>709</v>
      </c>
      <c r="E1881" s="10" t="s">
        <v>710</v>
      </c>
      <c r="F1881" s="8" t="s">
        <v>711</v>
      </c>
      <c r="G1881" s="10" t="s">
        <v>116</v>
      </c>
      <c r="H1881" s="10" t="s">
        <v>1616</v>
      </c>
      <c r="I1881" s="10" t="s">
        <v>435</v>
      </c>
      <c r="J1881" s="12">
        <v>259</v>
      </c>
      <c r="K1881" s="11">
        <v>2843</v>
      </c>
      <c r="L1881" s="11">
        <v>475</v>
      </c>
      <c r="M1881" s="14">
        <v>239.9</v>
      </c>
      <c r="N1881" s="13">
        <v>3493</v>
      </c>
      <c r="O1881" s="13">
        <v>27</v>
      </c>
      <c r="P1881" s="25">
        <v>0</v>
      </c>
      <c r="Q1881" s="26">
        <v>0</v>
      </c>
      <c r="R1881" s="26">
        <v>0</v>
      </c>
      <c r="S1881" s="27">
        <v>0</v>
      </c>
      <c r="T1881" s="28">
        <v>0</v>
      </c>
      <c r="U1881" s="28">
        <v>0</v>
      </c>
      <c r="V1881" s="12">
        <v>498.9</v>
      </c>
      <c r="W1881" s="11">
        <v>6336</v>
      </c>
      <c r="X1881" s="11">
        <v>502</v>
      </c>
    </row>
    <row r="1882" spans="1:24" x14ac:dyDescent="0.35">
      <c r="A1882" s="8">
        <v>2020</v>
      </c>
      <c r="B1882" s="9">
        <v>57313</v>
      </c>
      <c r="C1882" s="10" t="s">
        <v>1615</v>
      </c>
      <c r="D1882" s="8" t="s">
        <v>709</v>
      </c>
      <c r="E1882" s="10" t="s">
        <v>710</v>
      </c>
      <c r="F1882" s="8" t="s">
        <v>711</v>
      </c>
      <c r="G1882" s="10" t="s">
        <v>116</v>
      </c>
      <c r="H1882" s="10" t="s">
        <v>1616</v>
      </c>
      <c r="I1882" s="10" t="s">
        <v>668</v>
      </c>
      <c r="J1882" s="12">
        <v>1842.6</v>
      </c>
      <c r="K1882" s="11">
        <v>18013</v>
      </c>
      <c r="L1882" s="11">
        <v>3154</v>
      </c>
      <c r="M1882" s="14">
        <v>276</v>
      </c>
      <c r="N1882" s="13">
        <v>3206</v>
      </c>
      <c r="O1882" s="13">
        <v>19</v>
      </c>
      <c r="P1882" s="25">
        <v>0</v>
      </c>
      <c r="Q1882" s="26">
        <v>0</v>
      </c>
      <c r="R1882" s="26">
        <v>0</v>
      </c>
      <c r="S1882" s="27">
        <v>0</v>
      </c>
      <c r="T1882" s="28">
        <v>0</v>
      </c>
      <c r="U1882" s="28">
        <v>0</v>
      </c>
      <c r="V1882" s="12">
        <v>2118.6</v>
      </c>
      <c r="W1882" s="11">
        <v>21219</v>
      </c>
      <c r="X1882" s="11">
        <v>3173</v>
      </c>
    </row>
    <row r="1883" spans="1:24" x14ac:dyDescent="0.35">
      <c r="A1883" s="8">
        <v>2020</v>
      </c>
      <c r="B1883" s="9">
        <v>57313</v>
      </c>
      <c r="C1883" s="10" t="s">
        <v>1615</v>
      </c>
      <c r="D1883" s="8" t="s">
        <v>709</v>
      </c>
      <c r="E1883" s="10" t="s">
        <v>710</v>
      </c>
      <c r="F1883" s="8" t="s">
        <v>711</v>
      </c>
      <c r="G1883" s="10" t="s">
        <v>197</v>
      </c>
      <c r="H1883" s="10" t="s">
        <v>1616</v>
      </c>
      <c r="I1883" s="10" t="s">
        <v>45</v>
      </c>
      <c r="J1883" s="12">
        <v>8399.9</v>
      </c>
      <c r="K1883" s="11">
        <v>60272</v>
      </c>
      <c r="L1883" s="11">
        <v>6955</v>
      </c>
      <c r="M1883" s="14">
        <v>158.69999999999999</v>
      </c>
      <c r="N1883" s="13">
        <v>2172</v>
      </c>
      <c r="O1883" s="13">
        <v>8</v>
      </c>
      <c r="P1883" s="25">
        <v>0</v>
      </c>
      <c r="Q1883" s="26">
        <v>0</v>
      </c>
      <c r="R1883" s="26">
        <v>0</v>
      </c>
      <c r="S1883" s="27">
        <v>0</v>
      </c>
      <c r="T1883" s="28">
        <v>0</v>
      </c>
      <c r="U1883" s="28">
        <v>0</v>
      </c>
      <c r="V1883" s="12">
        <v>8558.6</v>
      </c>
      <c r="W1883" s="11">
        <v>62444</v>
      </c>
      <c r="X1883" s="11">
        <v>6963</v>
      </c>
    </row>
    <row r="1884" spans="1:24" x14ac:dyDescent="0.35">
      <c r="A1884" s="8">
        <v>2020</v>
      </c>
      <c r="B1884" s="9">
        <v>57313</v>
      </c>
      <c r="C1884" s="10" t="s">
        <v>1615</v>
      </c>
      <c r="D1884" s="8" t="s">
        <v>709</v>
      </c>
      <c r="E1884" s="10" t="s">
        <v>710</v>
      </c>
      <c r="F1884" s="8" t="s">
        <v>711</v>
      </c>
      <c r="G1884" s="10" t="s">
        <v>390</v>
      </c>
      <c r="H1884" s="10" t="s">
        <v>1616</v>
      </c>
      <c r="I1884" s="10" t="s">
        <v>95</v>
      </c>
      <c r="J1884" s="12">
        <v>157.1</v>
      </c>
      <c r="K1884" s="11">
        <v>709</v>
      </c>
      <c r="L1884" s="11">
        <v>95</v>
      </c>
      <c r="M1884" s="14">
        <v>235.3</v>
      </c>
      <c r="N1884" s="13">
        <v>2366</v>
      </c>
      <c r="O1884" s="13">
        <v>214</v>
      </c>
      <c r="P1884" s="25">
        <v>0</v>
      </c>
      <c r="Q1884" s="26">
        <v>0</v>
      </c>
      <c r="R1884" s="26">
        <v>0</v>
      </c>
      <c r="S1884" s="27">
        <v>0</v>
      </c>
      <c r="T1884" s="28">
        <v>0</v>
      </c>
      <c r="U1884" s="28">
        <v>0</v>
      </c>
      <c r="V1884" s="12">
        <v>392.4</v>
      </c>
      <c r="W1884" s="11">
        <v>3075</v>
      </c>
      <c r="X1884" s="11">
        <v>309</v>
      </c>
    </row>
    <row r="1885" spans="1:24" x14ac:dyDescent="0.35">
      <c r="A1885" s="8">
        <v>2020</v>
      </c>
      <c r="B1885" s="9">
        <v>57313</v>
      </c>
      <c r="C1885" s="10" t="s">
        <v>1615</v>
      </c>
      <c r="D1885" s="8" t="s">
        <v>709</v>
      </c>
      <c r="E1885" s="10" t="s">
        <v>710</v>
      </c>
      <c r="F1885" s="8" t="s">
        <v>711</v>
      </c>
      <c r="G1885" s="10" t="s">
        <v>59</v>
      </c>
      <c r="H1885" s="10" t="s">
        <v>1616</v>
      </c>
      <c r="I1885" s="10" t="s">
        <v>202</v>
      </c>
      <c r="J1885" s="12">
        <v>1046.4000000000001</v>
      </c>
      <c r="K1885" s="11">
        <v>9114</v>
      </c>
      <c r="L1885" s="11">
        <v>1126</v>
      </c>
      <c r="M1885" s="14">
        <v>64.099999999999994</v>
      </c>
      <c r="N1885" s="13">
        <v>781</v>
      </c>
      <c r="O1885" s="13">
        <v>2</v>
      </c>
      <c r="P1885" s="25">
        <v>0</v>
      </c>
      <c r="Q1885" s="26">
        <v>0</v>
      </c>
      <c r="R1885" s="26">
        <v>0</v>
      </c>
      <c r="S1885" s="27">
        <v>0</v>
      </c>
      <c r="T1885" s="28">
        <v>0</v>
      </c>
      <c r="U1885" s="28">
        <v>0</v>
      </c>
      <c r="V1885" s="12">
        <v>1110.5</v>
      </c>
      <c r="W1885" s="11">
        <v>9895</v>
      </c>
      <c r="X1885" s="11">
        <v>1128</v>
      </c>
    </row>
    <row r="1886" spans="1:24" x14ac:dyDescent="0.35">
      <c r="A1886" s="8">
        <v>2020</v>
      </c>
      <c r="B1886" s="9">
        <v>57313</v>
      </c>
      <c r="C1886" s="10" t="s">
        <v>1615</v>
      </c>
      <c r="D1886" s="8" t="s">
        <v>709</v>
      </c>
      <c r="E1886" s="10" t="s">
        <v>710</v>
      </c>
      <c r="F1886" s="8" t="s">
        <v>711</v>
      </c>
      <c r="G1886" s="10" t="s">
        <v>59</v>
      </c>
      <c r="H1886" s="10" t="s">
        <v>1616</v>
      </c>
      <c r="I1886" s="10" t="s">
        <v>60</v>
      </c>
      <c r="J1886" s="12">
        <v>7454.9</v>
      </c>
      <c r="K1886" s="11">
        <v>56914</v>
      </c>
      <c r="L1886" s="11">
        <v>6129</v>
      </c>
      <c r="M1886" s="14">
        <v>2140.4</v>
      </c>
      <c r="N1886" s="13">
        <v>23903</v>
      </c>
      <c r="O1886" s="13">
        <v>1269</v>
      </c>
      <c r="P1886" s="25">
        <v>0</v>
      </c>
      <c r="Q1886" s="26">
        <v>0</v>
      </c>
      <c r="R1886" s="26">
        <v>0</v>
      </c>
      <c r="S1886" s="27">
        <v>0</v>
      </c>
      <c r="T1886" s="28">
        <v>0</v>
      </c>
      <c r="U1886" s="28">
        <v>0</v>
      </c>
      <c r="V1886" s="12">
        <v>9595.2999999999993</v>
      </c>
      <c r="W1886" s="11">
        <v>80817</v>
      </c>
      <c r="X1886" s="11">
        <v>7398</v>
      </c>
    </row>
    <row r="1887" spans="1:24" x14ac:dyDescent="0.35">
      <c r="A1887" s="8">
        <v>2020</v>
      </c>
      <c r="B1887" s="9">
        <v>57313</v>
      </c>
      <c r="C1887" s="10" t="s">
        <v>1615</v>
      </c>
      <c r="D1887" s="8" t="s">
        <v>709</v>
      </c>
      <c r="E1887" s="10" t="s">
        <v>710</v>
      </c>
      <c r="F1887" s="8" t="s">
        <v>711</v>
      </c>
      <c r="G1887" s="10" t="s">
        <v>325</v>
      </c>
      <c r="H1887" s="10" t="s">
        <v>1616</v>
      </c>
      <c r="I1887" s="10" t="s">
        <v>272</v>
      </c>
      <c r="J1887" s="12">
        <v>0</v>
      </c>
      <c r="K1887" s="11">
        <v>0</v>
      </c>
      <c r="L1887" s="11">
        <v>0</v>
      </c>
      <c r="M1887" s="14">
        <v>184</v>
      </c>
      <c r="N1887" s="13">
        <v>3219</v>
      </c>
      <c r="O1887" s="13">
        <v>4</v>
      </c>
      <c r="P1887" s="25">
        <v>0</v>
      </c>
      <c r="Q1887" s="26">
        <v>0</v>
      </c>
      <c r="R1887" s="26">
        <v>0</v>
      </c>
      <c r="S1887" s="27">
        <v>0</v>
      </c>
      <c r="T1887" s="28">
        <v>0</v>
      </c>
      <c r="U1887" s="28">
        <v>0</v>
      </c>
      <c r="V1887" s="12">
        <v>184</v>
      </c>
      <c r="W1887" s="11">
        <v>3219</v>
      </c>
      <c r="X1887" s="11">
        <v>4</v>
      </c>
    </row>
    <row r="1888" spans="1:24" x14ac:dyDescent="0.35">
      <c r="A1888" s="8">
        <v>2020</v>
      </c>
      <c r="B1888" s="9">
        <v>57313</v>
      </c>
      <c r="C1888" s="10" t="s">
        <v>1615</v>
      </c>
      <c r="D1888" s="8" t="s">
        <v>709</v>
      </c>
      <c r="E1888" s="10" t="s">
        <v>710</v>
      </c>
      <c r="F1888" s="8" t="s">
        <v>711</v>
      </c>
      <c r="G1888" s="10" t="s">
        <v>44</v>
      </c>
      <c r="H1888" s="10" t="s">
        <v>1616</v>
      </c>
      <c r="I1888" s="10" t="s">
        <v>45</v>
      </c>
      <c r="J1888" s="12">
        <v>23.6</v>
      </c>
      <c r="K1888" s="11">
        <v>305</v>
      </c>
      <c r="L1888" s="11">
        <v>66</v>
      </c>
      <c r="M1888" s="14">
        <v>28.4</v>
      </c>
      <c r="N1888" s="13">
        <v>275</v>
      </c>
      <c r="O1888" s="13">
        <v>2</v>
      </c>
      <c r="P1888" s="25">
        <v>0</v>
      </c>
      <c r="Q1888" s="26">
        <v>0</v>
      </c>
      <c r="R1888" s="26">
        <v>0</v>
      </c>
      <c r="S1888" s="27">
        <v>0</v>
      </c>
      <c r="T1888" s="28">
        <v>0</v>
      </c>
      <c r="U1888" s="28">
        <v>0</v>
      </c>
      <c r="V1888" s="12">
        <v>52</v>
      </c>
      <c r="W1888" s="11">
        <v>580</v>
      </c>
      <c r="X1888" s="11">
        <v>68</v>
      </c>
    </row>
    <row r="1889" spans="1:24" x14ac:dyDescent="0.35">
      <c r="A1889" s="8">
        <v>2020</v>
      </c>
      <c r="B1889" s="9">
        <v>57313</v>
      </c>
      <c r="C1889" s="10" t="s">
        <v>1615</v>
      </c>
      <c r="D1889" s="8" t="s">
        <v>709</v>
      </c>
      <c r="E1889" s="10" t="s">
        <v>710</v>
      </c>
      <c r="F1889" s="8" t="s">
        <v>711</v>
      </c>
      <c r="G1889" s="10" t="s">
        <v>105</v>
      </c>
      <c r="H1889" s="10" t="s">
        <v>1616</v>
      </c>
      <c r="I1889" s="10" t="s">
        <v>95</v>
      </c>
      <c r="J1889" s="12">
        <v>1705.5</v>
      </c>
      <c r="K1889" s="11">
        <v>9240</v>
      </c>
      <c r="L1889" s="11">
        <v>1588</v>
      </c>
      <c r="M1889" s="14">
        <v>0</v>
      </c>
      <c r="N1889" s="13">
        <v>0</v>
      </c>
      <c r="O1889" s="13">
        <v>0</v>
      </c>
      <c r="P1889" s="25">
        <v>0</v>
      </c>
      <c r="Q1889" s="26">
        <v>0</v>
      </c>
      <c r="R1889" s="26">
        <v>0</v>
      </c>
      <c r="S1889" s="27">
        <v>0</v>
      </c>
      <c r="T1889" s="28">
        <v>0</v>
      </c>
      <c r="U1889" s="28">
        <v>0</v>
      </c>
      <c r="V1889" s="12">
        <v>1705.5</v>
      </c>
      <c r="W1889" s="11">
        <v>9240</v>
      </c>
      <c r="X1889" s="11">
        <v>1588</v>
      </c>
    </row>
    <row r="1890" spans="1:24" x14ac:dyDescent="0.35">
      <c r="A1890" s="8">
        <v>2020</v>
      </c>
      <c r="B1890" s="9">
        <v>57313</v>
      </c>
      <c r="C1890" s="10" t="s">
        <v>1615</v>
      </c>
      <c r="D1890" s="8" t="s">
        <v>709</v>
      </c>
      <c r="E1890" s="10" t="s">
        <v>710</v>
      </c>
      <c r="F1890" s="8" t="s">
        <v>711</v>
      </c>
      <c r="G1890" s="10" t="s">
        <v>74</v>
      </c>
      <c r="H1890" s="10" t="s">
        <v>1616</v>
      </c>
      <c r="I1890" s="10" t="s">
        <v>481</v>
      </c>
      <c r="J1890" s="12">
        <v>75.900000000000006</v>
      </c>
      <c r="K1890" s="11">
        <v>593</v>
      </c>
      <c r="L1890" s="11">
        <v>99</v>
      </c>
      <c r="M1890" s="14">
        <v>0</v>
      </c>
      <c r="N1890" s="13">
        <v>0</v>
      </c>
      <c r="O1890" s="13">
        <v>0</v>
      </c>
      <c r="P1890" s="25">
        <v>0</v>
      </c>
      <c r="Q1890" s="26">
        <v>0</v>
      </c>
      <c r="R1890" s="26">
        <v>0</v>
      </c>
      <c r="S1890" s="27">
        <v>0</v>
      </c>
      <c r="T1890" s="28">
        <v>0</v>
      </c>
      <c r="U1890" s="28">
        <v>0</v>
      </c>
      <c r="V1890" s="12">
        <v>75.900000000000006</v>
      </c>
      <c r="W1890" s="11">
        <v>593</v>
      </c>
      <c r="X1890" s="11">
        <v>99</v>
      </c>
    </row>
    <row r="1891" spans="1:24" x14ac:dyDescent="0.35">
      <c r="A1891" s="8">
        <v>2020</v>
      </c>
      <c r="B1891" s="9">
        <v>57350</v>
      </c>
      <c r="C1891" s="10" t="s">
        <v>1617</v>
      </c>
      <c r="D1891" s="8" t="s">
        <v>739</v>
      </c>
      <c r="E1891" s="10" t="s">
        <v>710</v>
      </c>
      <c r="F1891" s="8" t="s">
        <v>711</v>
      </c>
      <c r="G1891" s="10" t="s">
        <v>59</v>
      </c>
      <c r="H1891" s="10" t="s">
        <v>719</v>
      </c>
      <c r="I1891" s="10" t="s">
        <v>60</v>
      </c>
      <c r="J1891" s="12">
        <v>34880</v>
      </c>
      <c r="K1891" s="11">
        <v>305851</v>
      </c>
      <c r="L1891" s="11">
        <v>24132</v>
      </c>
      <c r="M1891" s="14">
        <v>135842</v>
      </c>
      <c r="N1891" s="13">
        <v>1683803</v>
      </c>
      <c r="O1891" s="13">
        <v>30342</v>
      </c>
      <c r="P1891" s="25">
        <v>0</v>
      </c>
      <c r="Q1891" s="26">
        <v>0</v>
      </c>
      <c r="R1891" s="26">
        <v>0</v>
      </c>
      <c r="S1891" s="27">
        <v>0</v>
      </c>
      <c r="T1891" s="28">
        <v>0</v>
      </c>
      <c r="U1891" s="28">
        <v>0</v>
      </c>
      <c r="V1891" s="12">
        <v>170722</v>
      </c>
      <c r="W1891" s="11">
        <v>1989654</v>
      </c>
      <c r="X1891" s="11">
        <v>54474</v>
      </c>
    </row>
    <row r="1892" spans="1:24" x14ac:dyDescent="0.35">
      <c r="A1892" s="8">
        <v>2020</v>
      </c>
      <c r="B1892" s="9">
        <v>57394</v>
      </c>
      <c r="C1892" s="10" t="s">
        <v>1618</v>
      </c>
      <c r="D1892" s="8" t="s">
        <v>739</v>
      </c>
      <c r="E1892" s="10" t="s">
        <v>710</v>
      </c>
      <c r="F1892" s="8" t="s">
        <v>711</v>
      </c>
      <c r="G1892" s="10" t="s">
        <v>59</v>
      </c>
      <c r="H1892" s="10" t="s">
        <v>719</v>
      </c>
      <c r="I1892" s="10" t="s">
        <v>60</v>
      </c>
      <c r="J1892" s="12">
        <v>155477.79999999999</v>
      </c>
      <c r="K1892" s="11">
        <v>1766079</v>
      </c>
      <c r="L1892" s="11">
        <v>127181</v>
      </c>
      <c r="M1892" s="14">
        <v>0</v>
      </c>
      <c r="N1892" s="13">
        <v>0</v>
      </c>
      <c r="O1892" s="13">
        <v>0</v>
      </c>
      <c r="P1892" s="25">
        <v>0</v>
      </c>
      <c r="Q1892" s="26">
        <v>0</v>
      </c>
      <c r="R1892" s="26">
        <v>0</v>
      </c>
      <c r="S1892" s="27">
        <v>0</v>
      </c>
      <c r="T1892" s="28">
        <v>0</v>
      </c>
      <c r="U1892" s="28">
        <v>0</v>
      </c>
      <c r="V1892" s="12">
        <v>155477.79999999999</v>
      </c>
      <c r="W1892" s="11">
        <v>1766079</v>
      </c>
      <c r="X1892" s="11">
        <v>127181</v>
      </c>
    </row>
    <row r="1893" spans="1:24" x14ac:dyDescent="0.35">
      <c r="A1893" s="8">
        <v>2020</v>
      </c>
      <c r="B1893" s="9">
        <v>57459</v>
      </c>
      <c r="C1893" s="10" t="s">
        <v>1619</v>
      </c>
      <c r="D1893" s="8" t="s">
        <v>739</v>
      </c>
      <c r="E1893" s="10" t="s">
        <v>710</v>
      </c>
      <c r="F1893" s="8" t="s">
        <v>711</v>
      </c>
      <c r="G1893" s="10" t="s">
        <v>59</v>
      </c>
      <c r="H1893" s="10" t="s">
        <v>719</v>
      </c>
      <c r="I1893" s="10" t="s">
        <v>60</v>
      </c>
      <c r="J1893" s="12">
        <v>177.8</v>
      </c>
      <c r="K1893" s="11">
        <v>2131</v>
      </c>
      <c r="L1893" s="11">
        <v>100</v>
      </c>
      <c r="M1893" s="14">
        <v>1294.8</v>
      </c>
      <c r="N1893" s="13">
        <v>26189</v>
      </c>
      <c r="O1893" s="13">
        <v>833</v>
      </c>
      <c r="P1893" s="25">
        <v>0</v>
      </c>
      <c r="Q1893" s="26">
        <v>0</v>
      </c>
      <c r="R1893" s="26">
        <v>0</v>
      </c>
      <c r="S1893" s="27">
        <v>0</v>
      </c>
      <c r="T1893" s="28">
        <v>0</v>
      </c>
      <c r="U1893" s="28">
        <v>0</v>
      </c>
      <c r="V1893" s="12">
        <v>1472.6</v>
      </c>
      <c r="W1893" s="11">
        <v>28320</v>
      </c>
      <c r="X1893" s="11">
        <v>933</v>
      </c>
    </row>
    <row r="1894" spans="1:24" x14ac:dyDescent="0.35">
      <c r="A1894" s="8">
        <v>2020</v>
      </c>
      <c r="B1894" s="9">
        <v>57467</v>
      </c>
      <c r="C1894" s="10" t="s">
        <v>1620</v>
      </c>
      <c r="D1894" s="8" t="s">
        <v>717</v>
      </c>
      <c r="E1894" s="10" t="s">
        <v>718</v>
      </c>
      <c r="F1894" s="8" t="s">
        <v>711</v>
      </c>
      <c r="G1894" s="10" t="s">
        <v>143</v>
      </c>
      <c r="H1894" s="10" t="s">
        <v>719</v>
      </c>
      <c r="I1894" s="10" t="s">
        <v>45</v>
      </c>
      <c r="J1894" s="12">
        <v>540.79999999999995</v>
      </c>
      <c r="K1894" s="11">
        <v>5086</v>
      </c>
      <c r="L1894" s="11">
        <v>1810</v>
      </c>
      <c r="M1894" s="14">
        <v>12.9</v>
      </c>
      <c r="N1894" s="13">
        <v>122</v>
      </c>
      <c r="O1894" s="13">
        <v>55</v>
      </c>
      <c r="P1894" s="25">
        <v>0</v>
      </c>
      <c r="Q1894" s="26">
        <v>0</v>
      </c>
      <c r="R1894" s="26">
        <v>0</v>
      </c>
      <c r="S1894" s="27">
        <v>0</v>
      </c>
      <c r="T1894" s="28">
        <v>0</v>
      </c>
      <c r="U1894" s="28">
        <v>0</v>
      </c>
      <c r="V1894" s="12">
        <v>553.70000000000005</v>
      </c>
      <c r="W1894" s="11">
        <v>5208</v>
      </c>
      <c r="X1894" s="11">
        <v>1865</v>
      </c>
    </row>
    <row r="1895" spans="1:24" x14ac:dyDescent="0.35">
      <c r="A1895" s="8">
        <v>2020</v>
      </c>
      <c r="B1895" s="9">
        <v>57483</v>
      </c>
      <c r="C1895" s="10" t="s">
        <v>677</v>
      </c>
      <c r="D1895" s="8" t="s">
        <v>709</v>
      </c>
      <c r="E1895" s="10" t="s">
        <v>710</v>
      </c>
      <c r="F1895" s="8" t="s">
        <v>711</v>
      </c>
      <c r="G1895" s="10" t="s">
        <v>32</v>
      </c>
      <c r="H1895" s="10" t="s">
        <v>722</v>
      </c>
      <c r="I1895" s="10" t="s">
        <v>33</v>
      </c>
      <c r="J1895" s="12">
        <v>41431.9</v>
      </c>
      <c r="K1895" s="11">
        <v>295902</v>
      </c>
      <c r="L1895" s="11">
        <v>44013</v>
      </c>
      <c r="M1895" s="14">
        <v>37792.5</v>
      </c>
      <c r="N1895" s="13">
        <v>258456</v>
      </c>
      <c r="O1895" s="13">
        <v>6197</v>
      </c>
      <c r="P1895" s="25" t="s">
        <v>25</v>
      </c>
      <c r="Q1895" s="26" t="s">
        <v>25</v>
      </c>
      <c r="R1895" s="26" t="s">
        <v>25</v>
      </c>
      <c r="S1895" s="27" t="s">
        <v>25</v>
      </c>
      <c r="T1895" s="28" t="s">
        <v>25</v>
      </c>
      <c r="U1895" s="28" t="s">
        <v>25</v>
      </c>
      <c r="V1895" s="12">
        <v>79224.399999999994</v>
      </c>
      <c r="W1895" s="11">
        <v>554358</v>
      </c>
      <c r="X1895" s="11">
        <v>50210</v>
      </c>
    </row>
    <row r="1896" spans="1:24" x14ac:dyDescent="0.35">
      <c r="A1896" s="8">
        <v>2020</v>
      </c>
      <c r="B1896" s="9">
        <v>57486</v>
      </c>
      <c r="C1896" s="10" t="s">
        <v>1621</v>
      </c>
      <c r="D1896" s="8" t="s">
        <v>739</v>
      </c>
      <c r="E1896" s="10" t="s">
        <v>710</v>
      </c>
      <c r="F1896" s="8" t="s">
        <v>711</v>
      </c>
      <c r="G1896" s="10" t="s">
        <v>59</v>
      </c>
      <c r="H1896" s="10" t="s">
        <v>719</v>
      </c>
      <c r="I1896" s="10" t="s">
        <v>60</v>
      </c>
      <c r="J1896" s="12">
        <v>78269.899999999994</v>
      </c>
      <c r="K1896" s="11">
        <v>632684</v>
      </c>
      <c r="L1896" s="11">
        <v>43031</v>
      </c>
      <c r="M1896" s="14">
        <v>8128.2</v>
      </c>
      <c r="N1896" s="13">
        <v>60383</v>
      </c>
      <c r="O1896" s="13">
        <v>2359</v>
      </c>
      <c r="P1896" s="25">
        <v>0</v>
      </c>
      <c r="Q1896" s="26">
        <v>0</v>
      </c>
      <c r="R1896" s="26">
        <v>0</v>
      </c>
      <c r="S1896" s="27">
        <v>0</v>
      </c>
      <c r="T1896" s="28">
        <v>0</v>
      </c>
      <c r="U1896" s="28">
        <v>0</v>
      </c>
      <c r="V1896" s="12">
        <v>86398.1</v>
      </c>
      <c r="W1896" s="11">
        <v>693067</v>
      </c>
      <c r="X1896" s="11">
        <v>45390</v>
      </c>
    </row>
    <row r="1897" spans="1:24" x14ac:dyDescent="0.35">
      <c r="A1897" s="8">
        <v>2020</v>
      </c>
      <c r="B1897" s="9">
        <v>57487</v>
      </c>
      <c r="C1897" s="10" t="s">
        <v>1622</v>
      </c>
      <c r="D1897" s="8" t="s">
        <v>717</v>
      </c>
      <c r="E1897" s="10" t="s">
        <v>718</v>
      </c>
      <c r="F1897" s="8" t="s">
        <v>711</v>
      </c>
      <c r="G1897" s="10" t="s">
        <v>94</v>
      </c>
      <c r="H1897" s="10" t="s">
        <v>719</v>
      </c>
      <c r="I1897" s="10" t="s">
        <v>95</v>
      </c>
      <c r="J1897" s="12">
        <v>3989</v>
      </c>
      <c r="K1897" s="11">
        <v>39511</v>
      </c>
      <c r="L1897" s="11">
        <v>5471</v>
      </c>
      <c r="M1897" s="14">
        <v>2654</v>
      </c>
      <c r="N1897" s="13">
        <v>25112</v>
      </c>
      <c r="O1897" s="13">
        <v>912</v>
      </c>
      <c r="P1897" s="25">
        <v>0</v>
      </c>
      <c r="Q1897" s="26">
        <v>0</v>
      </c>
      <c r="R1897" s="26">
        <v>0</v>
      </c>
      <c r="S1897" s="27">
        <v>0</v>
      </c>
      <c r="T1897" s="28">
        <v>0</v>
      </c>
      <c r="U1897" s="28">
        <v>0</v>
      </c>
      <c r="V1897" s="12">
        <v>6643</v>
      </c>
      <c r="W1897" s="11">
        <v>64623</v>
      </c>
      <c r="X1897" s="11">
        <v>6383</v>
      </c>
    </row>
    <row r="1898" spans="1:24" x14ac:dyDescent="0.35">
      <c r="A1898" s="8">
        <v>2020</v>
      </c>
      <c r="B1898" s="9">
        <v>57488</v>
      </c>
      <c r="C1898" s="10" t="s">
        <v>1623</v>
      </c>
      <c r="D1898" s="8" t="s">
        <v>717</v>
      </c>
      <c r="E1898" s="10" t="s">
        <v>718</v>
      </c>
      <c r="F1898" s="8" t="s">
        <v>711</v>
      </c>
      <c r="G1898" s="10" t="s">
        <v>163</v>
      </c>
      <c r="H1898" s="10" t="s">
        <v>719</v>
      </c>
      <c r="I1898" s="10" t="s">
        <v>45</v>
      </c>
      <c r="J1898" s="12">
        <v>12161</v>
      </c>
      <c r="K1898" s="11">
        <v>111860</v>
      </c>
      <c r="L1898" s="11">
        <v>17372</v>
      </c>
      <c r="M1898" s="14">
        <v>4976</v>
      </c>
      <c r="N1898" s="13">
        <v>49955</v>
      </c>
      <c r="O1898" s="13">
        <v>2154</v>
      </c>
      <c r="P1898" s="25">
        <v>0</v>
      </c>
      <c r="Q1898" s="26">
        <v>0</v>
      </c>
      <c r="R1898" s="26">
        <v>0</v>
      </c>
      <c r="S1898" s="27">
        <v>0</v>
      </c>
      <c r="T1898" s="28">
        <v>0</v>
      </c>
      <c r="U1898" s="28">
        <v>0</v>
      </c>
      <c r="V1898" s="12">
        <v>17137</v>
      </c>
      <c r="W1898" s="11">
        <v>161815</v>
      </c>
      <c r="X1898" s="11">
        <v>19526</v>
      </c>
    </row>
    <row r="1899" spans="1:24" x14ac:dyDescent="0.35">
      <c r="A1899" s="8">
        <v>2020</v>
      </c>
      <c r="B1899" s="9">
        <v>57489</v>
      </c>
      <c r="C1899" s="10" t="s">
        <v>1624</v>
      </c>
      <c r="D1899" s="8" t="s">
        <v>717</v>
      </c>
      <c r="E1899" s="10" t="s">
        <v>718</v>
      </c>
      <c r="F1899" s="8" t="s">
        <v>711</v>
      </c>
      <c r="G1899" s="10" t="s">
        <v>139</v>
      </c>
      <c r="H1899" s="10" t="s">
        <v>719</v>
      </c>
      <c r="I1899" s="10" t="s">
        <v>95</v>
      </c>
      <c r="J1899" s="12">
        <v>5531</v>
      </c>
      <c r="K1899" s="11">
        <v>41454</v>
      </c>
      <c r="L1899" s="11">
        <v>4917</v>
      </c>
      <c r="M1899" s="14">
        <v>2359</v>
      </c>
      <c r="N1899" s="13">
        <v>22889</v>
      </c>
      <c r="O1899" s="13">
        <v>1515</v>
      </c>
      <c r="P1899" s="25">
        <v>0</v>
      </c>
      <c r="Q1899" s="26">
        <v>0</v>
      </c>
      <c r="R1899" s="26">
        <v>0</v>
      </c>
      <c r="S1899" s="27">
        <v>0</v>
      </c>
      <c r="T1899" s="28">
        <v>0</v>
      </c>
      <c r="U1899" s="28">
        <v>0</v>
      </c>
      <c r="V1899" s="12">
        <v>7890</v>
      </c>
      <c r="W1899" s="11">
        <v>64343</v>
      </c>
      <c r="X1899" s="11">
        <v>6432</v>
      </c>
    </row>
    <row r="1900" spans="1:24" x14ac:dyDescent="0.35">
      <c r="A1900" s="8">
        <v>2020</v>
      </c>
      <c r="B1900" s="9">
        <v>57490</v>
      </c>
      <c r="C1900" s="10" t="s">
        <v>1625</v>
      </c>
      <c r="D1900" s="8" t="s">
        <v>717</v>
      </c>
      <c r="E1900" s="10" t="s">
        <v>718</v>
      </c>
      <c r="F1900" s="8" t="s">
        <v>711</v>
      </c>
      <c r="G1900" s="10" t="s">
        <v>63</v>
      </c>
      <c r="H1900" s="10" t="s">
        <v>719</v>
      </c>
      <c r="I1900" s="10" t="s">
        <v>45</v>
      </c>
      <c r="J1900" s="12">
        <v>16776</v>
      </c>
      <c r="K1900" s="11">
        <v>159330</v>
      </c>
      <c r="L1900" s="11">
        <v>13289</v>
      </c>
      <c r="M1900" s="14">
        <v>6425</v>
      </c>
      <c r="N1900" s="13">
        <v>68888</v>
      </c>
      <c r="O1900" s="13">
        <v>1854</v>
      </c>
      <c r="P1900" s="25">
        <v>0</v>
      </c>
      <c r="Q1900" s="26">
        <v>0</v>
      </c>
      <c r="R1900" s="26">
        <v>0</v>
      </c>
      <c r="S1900" s="27">
        <v>0</v>
      </c>
      <c r="T1900" s="28">
        <v>0</v>
      </c>
      <c r="U1900" s="28">
        <v>0</v>
      </c>
      <c r="V1900" s="12">
        <v>23201</v>
      </c>
      <c r="W1900" s="11">
        <v>228218</v>
      </c>
      <c r="X1900" s="11">
        <v>15143</v>
      </c>
    </row>
    <row r="1901" spans="1:24" x14ac:dyDescent="0.35">
      <c r="A1901" s="8">
        <v>2020</v>
      </c>
      <c r="B1901" s="9">
        <v>57491</v>
      </c>
      <c r="C1901" s="10" t="s">
        <v>1626</v>
      </c>
      <c r="D1901" s="8" t="s">
        <v>717</v>
      </c>
      <c r="E1901" s="10" t="s">
        <v>718</v>
      </c>
      <c r="F1901" s="8" t="s">
        <v>711</v>
      </c>
      <c r="G1901" s="10" t="s">
        <v>56</v>
      </c>
      <c r="H1901" s="10" t="s">
        <v>719</v>
      </c>
      <c r="I1901" s="10" t="s">
        <v>45</v>
      </c>
      <c r="J1901" s="12">
        <v>4848</v>
      </c>
      <c r="K1901" s="11">
        <v>31907</v>
      </c>
      <c r="L1901" s="11">
        <v>4386</v>
      </c>
      <c r="M1901" s="14">
        <v>5432</v>
      </c>
      <c r="N1901" s="13">
        <v>46630</v>
      </c>
      <c r="O1901" s="13">
        <v>1405</v>
      </c>
      <c r="P1901" s="25">
        <v>0</v>
      </c>
      <c r="Q1901" s="26">
        <v>0</v>
      </c>
      <c r="R1901" s="26">
        <v>0</v>
      </c>
      <c r="S1901" s="27">
        <v>0</v>
      </c>
      <c r="T1901" s="28">
        <v>0</v>
      </c>
      <c r="U1901" s="28">
        <v>0</v>
      </c>
      <c r="V1901" s="12">
        <v>10280</v>
      </c>
      <c r="W1901" s="11">
        <v>78537</v>
      </c>
      <c r="X1901" s="11">
        <v>5791</v>
      </c>
    </row>
    <row r="1902" spans="1:24" x14ac:dyDescent="0.35">
      <c r="A1902" s="8">
        <v>2020</v>
      </c>
      <c r="B1902" s="9">
        <v>58085</v>
      </c>
      <c r="C1902" s="10" t="s">
        <v>1627</v>
      </c>
      <c r="D1902" s="8" t="s">
        <v>717</v>
      </c>
      <c r="E1902" s="10" t="s">
        <v>718</v>
      </c>
      <c r="F1902" s="8" t="s">
        <v>711</v>
      </c>
      <c r="G1902" s="10" t="s">
        <v>671</v>
      </c>
      <c r="H1902" s="10" t="s">
        <v>719</v>
      </c>
      <c r="I1902" s="10" t="s">
        <v>95</v>
      </c>
      <c r="J1902" s="12">
        <v>29776</v>
      </c>
      <c r="K1902" s="11">
        <v>245231</v>
      </c>
      <c r="L1902" s="11">
        <v>36085</v>
      </c>
      <c r="M1902" s="14">
        <v>14236</v>
      </c>
      <c r="N1902" s="13">
        <v>179625</v>
      </c>
      <c r="O1902" s="13">
        <v>2715</v>
      </c>
      <c r="P1902" s="25">
        <v>0</v>
      </c>
      <c r="Q1902" s="26">
        <v>0</v>
      </c>
      <c r="R1902" s="26">
        <v>0</v>
      </c>
      <c r="S1902" s="27">
        <v>0</v>
      </c>
      <c r="T1902" s="28">
        <v>0</v>
      </c>
      <c r="U1902" s="28">
        <v>0</v>
      </c>
      <c r="V1902" s="12">
        <v>44012</v>
      </c>
      <c r="W1902" s="11">
        <v>424856</v>
      </c>
      <c r="X1902" s="11">
        <v>38800</v>
      </c>
    </row>
    <row r="1903" spans="1:24" x14ac:dyDescent="0.35">
      <c r="A1903" s="8">
        <v>2020</v>
      </c>
      <c r="B1903" s="9">
        <v>58086</v>
      </c>
      <c r="C1903" s="10" t="s">
        <v>1628</v>
      </c>
      <c r="D1903" s="8" t="s">
        <v>717</v>
      </c>
      <c r="E1903" s="10" t="s">
        <v>718</v>
      </c>
      <c r="F1903" s="8" t="s">
        <v>711</v>
      </c>
      <c r="G1903" s="10" t="s">
        <v>397</v>
      </c>
      <c r="H1903" s="10" t="s">
        <v>719</v>
      </c>
      <c r="I1903" s="10" t="s">
        <v>95</v>
      </c>
      <c r="J1903" s="12">
        <v>21611</v>
      </c>
      <c r="K1903" s="11">
        <v>175451</v>
      </c>
      <c r="L1903" s="11">
        <v>24988</v>
      </c>
      <c r="M1903" s="14">
        <v>11688</v>
      </c>
      <c r="N1903" s="13">
        <v>122568</v>
      </c>
      <c r="O1903" s="13">
        <v>2872</v>
      </c>
      <c r="P1903" s="25">
        <v>0</v>
      </c>
      <c r="Q1903" s="26">
        <v>0</v>
      </c>
      <c r="R1903" s="26">
        <v>0</v>
      </c>
      <c r="S1903" s="27">
        <v>0</v>
      </c>
      <c r="T1903" s="28">
        <v>0</v>
      </c>
      <c r="U1903" s="28">
        <v>0</v>
      </c>
      <c r="V1903" s="12">
        <v>33299</v>
      </c>
      <c r="W1903" s="11">
        <v>298019</v>
      </c>
      <c r="X1903" s="11">
        <v>27860</v>
      </c>
    </row>
    <row r="1904" spans="1:24" x14ac:dyDescent="0.35">
      <c r="A1904" s="8">
        <v>2020</v>
      </c>
      <c r="B1904" s="9">
        <v>58116</v>
      </c>
      <c r="C1904" s="10" t="s">
        <v>1629</v>
      </c>
      <c r="D1904" s="8" t="s">
        <v>717</v>
      </c>
      <c r="E1904" s="10" t="s">
        <v>718</v>
      </c>
      <c r="F1904" s="8" t="s">
        <v>711</v>
      </c>
      <c r="G1904" s="10" t="s">
        <v>63</v>
      </c>
      <c r="H1904" s="10" t="s">
        <v>719</v>
      </c>
      <c r="I1904" s="10" t="s">
        <v>45</v>
      </c>
      <c r="J1904" s="12">
        <v>4333.3999999999996</v>
      </c>
      <c r="K1904" s="11">
        <v>30295</v>
      </c>
      <c r="L1904" s="11">
        <v>2981</v>
      </c>
      <c r="M1904" s="14">
        <v>4231.3999999999996</v>
      </c>
      <c r="N1904" s="13">
        <v>51117</v>
      </c>
      <c r="O1904" s="13">
        <v>921</v>
      </c>
      <c r="P1904" s="25">
        <v>0</v>
      </c>
      <c r="Q1904" s="26">
        <v>0</v>
      </c>
      <c r="R1904" s="26">
        <v>0</v>
      </c>
      <c r="S1904" s="27">
        <v>0</v>
      </c>
      <c r="T1904" s="28">
        <v>0</v>
      </c>
      <c r="U1904" s="28">
        <v>0</v>
      </c>
      <c r="V1904" s="12">
        <v>8564.7999999999993</v>
      </c>
      <c r="W1904" s="11">
        <v>81412</v>
      </c>
      <c r="X1904" s="11">
        <v>3902</v>
      </c>
    </row>
    <row r="1905" spans="1:24" x14ac:dyDescent="0.35">
      <c r="A1905" s="8">
        <v>2020</v>
      </c>
      <c r="B1905" s="9">
        <v>58118</v>
      </c>
      <c r="C1905" s="10" t="s">
        <v>1630</v>
      </c>
      <c r="D1905" s="8" t="s">
        <v>717</v>
      </c>
      <c r="E1905" s="10" t="s">
        <v>718</v>
      </c>
      <c r="F1905" s="8" t="s">
        <v>711</v>
      </c>
      <c r="G1905" s="10" t="s">
        <v>197</v>
      </c>
      <c r="H1905" s="10" t="s">
        <v>719</v>
      </c>
      <c r="I1905" s="10" t="s">
        <v>45</v>
      </c>
      <c r="J1905" s="12">
        <v>7676.1</v>
      </c>
      <c r="K1905" s="11">
        <v>67819</v>
      </c>
      <c r="L1905" s="11">
        <v>7105</v>
      </c>
      <c r="M1905" s="14">
        <v>4893.3</v>
      </c>
      <c r="N1905" s="13">
        <v>65599</v>
      </c>
      <c r="O1905" s="13">
        <v>1444</v>
      </c>
      <c r="P1905" s="25">
        <v>0</v>
      </c>
      <c r="Q1905" s="26">
        <v>0</v>
      </c>
      <c r="R1905" s="26">
        <v>0</v>
      </c>
      <c r="S1905" s="27">
        <v>0</v>
      </c>
      <c r="T1905" s="28">
        <v>0</v>
      </c>
      <c r="U1905" s="28">
        <v>0</v>
      </c>
      <c r="V1905" s="12">
        <v>12569.4</v>
      </c>
      <c r="W1905" s="11">
        <v>133418</v>
      </c>
      <c r="X1905" s="11">
        <v>8549</v>
      </c>
    </row>
    <row r="1906" spans="1:24" x14ac:dyDescent="0.35">
      <c r="A1906" s="8">
        <v>2020</v>
      </c>
      <c r="B1906" s="9">
        <v>58119</v>
      </c>
      <c r="C1906" s="10" t="s">
        <v>1631</v>
      </c>
      <c r="D1906" s="8" t="s">
        <v>717</v>
      </c>
      <c r="E1906" s="10" t="s">
        <v>718</v>
      </c>
      <c r="F1906" s="8" t="s">
        <v>711</v>
      </c>
      <c r="G1906" s="10" t="s">
        <v>94</v>
      </c>
      <c r="H1906" s="10" t="s">
        <v>719</v>
      </c>
      <c r="I1906" s="10" t="s">
        <v>95</v>
      </c>
      <c r="J1906" s="12">
        <v>25160.9</v>
      </c>
      <c r="K1906" s="11">
        <v>274531</v>
      </c>
      <c r="L1906" s="11">
        <v>29592</v>
      </c>
      <c r="M1906" s="14">
        <v>9962.1</v>
      </c>
      <c r="N1906" s="13">
        <v>99437</v>
      </c>
      <c r="O1906" s="13">
        <v>2463</v>
      </c>
      <c r="P1906" s="25">
        <v>0</v>
      </c>
      <c r="Q1906" s="26">
        <v>0</v>
      </c>
      <c r="R1906" s="26">
        <v>0</v>
      </c>
      <c r="S1906" s="27">
        <v>0</v>
      </c>
      <c r="T1906" s="28">
        <v>0</v>
      </c>
      <c r="U1906" s="28">
        <v>0</v>
      </c>
      <c r="V1906" s="12">
        <v>35123</v>
      </c>
      <c r="W1906" s="11">
        <v>373968</v>
      </c>
      <c r="X1906" s="11">
        <v>32055</v>
      </c>
    </row>
    <row r="1907" spans="1:24" x14ac:dyDescent="0.35">
      <c r="A1907" s="8">
        <v>2020</v>
      </c>
      <c r="B1907" s="9">
        <v>58119</v>
      </c>
      <c r="C1907" s="10" t="s">
        <v>1631</v>
      </c>
      <c r="D1907" s="8" t="s">
        <v>717</v>
      </c>
      <c r="E1907" s="10" t="s">
        <v>718</v>
      </c>
      <c r="F1907" s="8" t="s">
        <v>711</v>
      </c>
      <c r="G1907" s="10" t="s">
        <v>682</v>
      </c>
      <c r="H1907" s="10" t="s">
        <v>719</v>
      </c>
      <c r="I1907" s="10" t="s">
        <v>45</v>
      </c>
      <c r="J1907" s="12">
        <v>1062.4000000000001</v>
      </c>
      <c r="K1907" s="11">
        <v>7548</v>
      </c>
      <c r="L1907" s="11">
        <v>863</v>
      </c>
      <c r="M1907" s="14">
        <v>417</v>
      </c>
      <c r="N1907" s="13">
        <v>4599</v>
      </c>
      <c r="O1907" s="13">
        <v>130</v>
      </c>
      <c r="P1907" s="25">
        <v>0</v>
      </c>
      <c r="Q1907" s="26">
        <v>0</v>
      </c>
      <c r="R1907" s="26">
        <v>0</v>
      </c>
      <c r="S1907" s="27">
        <v>0</v>
      </c>
      <c r="T1907" s="28">
        <v>0</v>
      </c>
      <c r="U1907" s="28">
        <v>0</v>
      </c>
      <c r="V1907" s="12">
        <v>1479.4</v>
      </c>
      <c r="W1907" s="11">
        <v>12147</v>
      </c>
      <c r="X1907" s="11">
        <v>993</v>
      </c>
    </row>
    <row r="1908" spans="1:24" x14ac:dyDescent="0.35">
      <c r="A1908" s="8">
        <v>2020</v>
      </c>
      <c r="B1908" s="9">
        <v>58119</v>
      </c>
      <c r="C1908" s="10" t="s">
        <v>1631</v>
      </c>
      <c r="D1908" s="8" t="s">
        <v>717</v>
      </c>
      <c r="E1908" s="10" t="s">
        <v>718</v>
      </c>
      <c r="F1908" s="8" t="s">
        <v>711</v>
      </c>
      <c r="G1908" s="10" t="s">
        <v>163</v>
      </c>
      <c r="H1908" s="10" t="s">
        <v>719</v>
      </c>
      <c r="I1908" s="10" t="s">
        <v>45</v>
      </c>
      <c r="J1908" s="12">
        <v>1766.7</v>
      </c>
      <c r="K1908" s="11">
        <v>17419</v>
      </c>
      <c r="L1908" s="11">
        <v>2182</v>
      </c>
      <c r="M1908" s="14">
        <v>5092</v>
      </c>
      <c r="N1908" s="13">
        <v>75268</v>
      </c>
      <c r="O1908" s="13">
        <v>784</v>
      </c>
      <c r="P1908" s="25">
        <v>0</v>
      </c>
      <c r="Q1908" s="26">
        <v>0</v>
      </c>
      <c r="R1908" s="26">
        <v>0</v>
      </c>
      <c r="S1908" s="27">
        <v>0</v>
      </c>
      <c r="T1908" s="28">
        <v>0</v>
      </c>
      <c r="U1908" s="28">
        <v>0</v>
      </c>
      <c r="V1908" s="12">
        <v>6858.7</v>
      </c>
      <c r="W1908" s="11">
        <v>92687</v>
      </c>
      <c r="X1908" s="11">
        <v>2966</v>
      </c>
    </row>
    <row r="1909" spans="1:24" x14ac:dyDescent="0.35">
      <c r="A1909" s="8">
        <v>2020</v>
      </c>
      <c r="B1909" s="9">
        <v>58119</v>
      </c>
      <c r="C1909" s="10" t="s">
        <v>1631</v>
      </c>
      <c r="D1909" s="8" t="s">
        <v>717</v>
      </c>
      <c r="E1909" s="10" t="s">
        <v>718</v>
      </c>
      <c r="F1909" s="8" t="s">
        <v>711</v>
      </c>
      <c r="G1909" s="10" t="s">
        <v>139</v>
      </c>
      <c r="H1909" s="10" t="s">
        <v>719</v>
      </c>
      <c r="I1909" s="10" t="s">
        <v>95</v>
      </c>
      <c r="J1909" s="12">
        <v>145446.5</v>
      </c>
      <c r="K1909" s="11">
        <v>1393713</v>
      </c>
      <c r="L1909" s="11">
        <v>189375</v>
      </c>
      <c r="M1909" s="14">
        <v>51092</v>
      </c>
      <c r="N1909" s="13">
        <v>494331</v>
      </c>
      <c r="O1909" s="13">
        <v>23276</v>
      </c>
      <c r="P1909" s="25">
        <v>0</v>
      </c>
      <c r="Q1909" s="26">
        <v>0</v>
      </c>
      <c r="R1909" s="26">
        <v>0</v>
      </c>
      <c r="S1909" s="27">
        <v>0</v>
      </c>
      <c r="T1909" s="28">
        <v>0</v>
      </c>
      <c r="U1909" s="28">
        <v>0</v>
      </c>
      <c r="V1909" s="12">
        <v>196538.5</v>
      </c>
      <c r="W1909" s="11">
        <v>1888044</v>
      </c>
      <c r="X1909" s="11">
        <v>212651</v>
      </c>
    </row>
    <row r="1910" spans="1:24" x14ac:dyDescent="0.35">
      <c r="A1910" s="8">
        <v>2020</v>
      </c>
      <c r="B1910" s="9">
        <v>58119</v>
      </c>
      <c r="C1910" s="10" t="s">
        <v>1631</v>
      </c>
      <c r="D1910" s="8" t="s">
        <v>717</v>
      </c>
      <c r="E1910" s="10" t="s">
        <v>718</v>
      </c>
      <c r="F1910" s="8" t="s">
        <v>711</v>
      </c>
      <c r="G1910" s="10" t="s">
        <v>122</v>
      </c>
      <c r="H1910" s="10" t="s">
        <v>719</v>
      </c>
      <c r="I1910" s="10" t="s">
        <v>123</v>
      </c>
      <c r="J1910" s="12">
        <v>3125.8</v>
      </c>
      <c r="K1910" s="11">
        <v>35894</v>
      </c>
      <c r="L1910" s="11">
        <v>4728</v>
      </c>
      <c r="M1910" s="14">
        <v>6385.7</v>
      </c>
      <c r="N1910" s="13">
        <v>76401</v>
      </c>
      <c r="O1910" s="13">
        <v>1382</v>
      </c>
      <c r="P1910" s="25">
        <v>0</v>
      </c>
      <c r="Q1910" s="26">
        <v>0</v>
      </c>
      <c r="R1910" s="26">
        <v>0</v>
      </c>
      <c r="S1910" s="27">
        <v>0</v>
      </c>
      <c r="T1910" s="28">
        <v>0</v>
      </c>
      <c r="U1910" s="28">
        <v>0</v>
      </c>
      <c r="V1910" s="12">
        <v>9511.5</v>
      </c>
      <c r="W1910" s="11">
        <v>112295</v>
      </c>
      <c r="X1910" s="11">
        <v>6110</v>
      </c>
    </row>
    <row r="1911" spans="1:24" x14ac:dyDescent="0.35">
      <c r="A1911" s="8">
        <v>2020</v>
      </c>
      <c r="B1911" s="9">
        <v>58119</v>
      </c>
      <c r="C1911" s="10" t="s">
        <v>1631</v>
      </c>
      <c r="D1911" s="8" t="s">
        <v>717</v>
      </c>
      <c r="E1911" s="10" t="s">
        <v>718</v>
      </c>
      <c r="F1911" s="8" t="s">
        <v>711</v>
      </c>
      <c r="G1911" s="10" t="s">
        <v>143</v>
      </c>
      <c r="H1911" s="10" t="s">
        <v>719</v>
      </c>
      <c r="I1911" s="10" t="s">
        <v>45</v>
      </c>
      <c r="J1911" s="12">
        <v>2523.9</v>
      </c>
      <c r="K1911" s="11">
        <v>27834</v>
      </c>
      <c r="L1911" s="11">
        <v>2640</v>
      </c>
      <c r="M1911" s="14">
        <v>6170.8</v>
      </c>
      <c r="N1911" s="13">
        <v>111133</v>
      </c>
      <c r="O1911" s="13">
        <v>1166</v>
      </c>
      <c r="P1911" s="25">
        <v>0</v>
      </c>
      <c r="Q1911" s="26">
        <v>0</v>
      </c>
      <c r="R1911" s="26">
        <v>0</v>
      </c>
      <c r="S1911" s="27">
        <v>0</v>
      </c>
      <c r="T1911" s="28">
        <v>0</v>
      </c>
      <c r="U1911" s="28">
        <v>0</v>
      </c>
      <c r="V1911" s="12">
        <v>8694.7000000000007</v>
      </c>
      <c r="W1911" s="11">
        <v>138967</v>
      </c>
      <c r="X1911" s="11">
        <v>3806</v>
      </c>
    </row>
    <row r="1912" spans="1:24" x14ac:dyDescent="0.35">
      <c r="A1912" s="8">
        <v>2020</v>
      </c>
      <c r="B1912" s="9">
        <v>58119</v>
      </c>
      <c r="C1912" s="10" t="s">
        <v>1631</v>
      </c>
      <c r="D1912" s="8" t="s">
        <v>717</v>
      </c>
      <c r="E1912" s="10" t="s">
        <v>718</v>
      </c>
      <c r="F1912" s="8" t="s">
        <v>711</v>
      </c>
      <c r="G1912" s="10" t="s">
        <v>390</v>
      </c>
      <c r="H1912" s="10" t="s">
        <v>719</v>
      </c>
      <c r="I1912" s="10" t="s">
        <v>95</v>
      </c>
      <c r="J1912" s="12">
        <v>63.4</v>
      </c>
      <c r="K1912" s="11">
        <v>617</v>
      </c>
      <c r="L1912" s="11">
        <v>56</v>
      </c>
      <c r="M1912" s="14">
        <v>1382.7</v>
      </c>
      <c r="N1912" s="13">
        <v>14112</v>
      </c>
      <c r="O1912" s="13">
        <v>481</v>
      </c>
      <c r="P1912" s="25">
        <v>0</v>
      </c>
      <c r="Q1912" s="26">
        <v>0</v>
      </c>
      <c r="R1912" s="26">
        <v>0</v>
      </c>
      <c r="S1912" s="27">
        <v>0</v>
      </c>
      <c r="T1912" s="28">
        <v>0</v>
      </c>
      <c r="U1912" s="28">
        <v>0</v>
      </c>
      <c r="V1912" s="12">
        <v>1446.1</v>
      </c>
      <c r="W1912" s="11">
        <v>14729</v>
      </c>
      <c r="X1912" s="11">
        <v>537</v>
      </c>
    </row>
    <row r="1913" spans="1:24" x14ac:dyDescent="0.35">
      <c r="A1913" s="8">
        <v>2020</v>
      </c>
      <c r="B1913" s="9">
        <v>58124</v>
      </c>
      <c r="C1913" s="10" t="s">
        <v>678</v>
      </c>
      <c r="D1913" s="8" t="s">
        <v>709</v>
      </c>
      <c r="E1913" s="10" t="s">
        <v>710</v>
      </c>
      <c r="F1913" s="8" t="s">
        <v>711</v>
      </c>
      <c r="G1913" s="10" t="s">
        <v>118</v>
      </c>
      <c r="H1913" s="10" t="s">
        <v>712</v>
      </c>
      <c r="I1913" s="10" t="s">
        <v>223</v>
      </c>
      <c r="J1913" s="12">
        <v>20805</v>
      </c>
      <c r="K1913" s="11">
        <v>193996</v>
      </c>
      <c r="L1913" s="11">
        <v>12206</v>
      </c>
      <c r="M1913" s="14">
        <v>17815.3</v>
      </c>
      <c r="N1913" s="13">
        <v>225478</v>
      </c>
      <c r="O1913" s="13">
        <v>2522</v>
      </c>
      <c r="P1913" s="25" t="s">
        <v>25</v>
      </c>
      <c r="Q1913" s="26" t="s">
        <v>25</v>
      </c>
      <c r="R1913" s="26" t="s">
        <v>25</v>
      </c>
      <c r="S1913" s="27" t="s">
        <v>25</v>
      </c>
      <c r="T1913" s="28" t="s">
        <v>25</v>
      </c>
      <c r="U1913" s="28" t="s">
        <v>25</v>
      </c>
      <c r="V1913" s="12">
        <v>38620.300000000003</v>
      </c>
      <c r="W1913" s="11">
        <v>419474</v>
      </c>
      <c r="X1913" s="11">
        <v>14728</v>
      </c>
    </row>
    <row r="1914" spans="1:24" x14ac:dyDescent="0.35">
      <c r="A1914" s="8">
        <v>2020</v>
      </c>
      <c r="B1914" s="9">
        <v>58142</v>
      </c>
      <c r="C1914" s="10" t="s">
        <v>1632</v>
      </c>
      <c r="D1914" s="8" t="s">
        <v>717</v>
      </c>
      <c r="E1914" s="10" t="s">
        <v>718</v>
      </c>
      <c r="F1914" s="8" t="s">
        <v>711</v>
      </c>
      <c r="G1914" s="10" t="s">
        <v>143</v>
      </c>
      <c r="H1914" s="10" t="s">
        <v>719</v>
      </c>
      <c r="I1914" s="10" t="s">
        <v>45</v>
      </c>
      <c r="J1914" s="12">
        <v>9535.7999999999993</v>
      </c>
      <c r="K1914" s="11">
        <v>151759</v>
      </c>
      <c r="L1914" s="11">
        <v>13017</v>
      </c>
      <c r="M1914" s="14">
        <v>4.0999999999999996</v>
      </c>
      <c r="N1914" s="13">
        <v>56</v>
      </c>
      <c r="O1914" s="13">
        <v>2</v>
      </c>
      <c r="P1914" s="25">
        <v>0</v>
      </c>
      <c r="Q1914" s="26">
        <v>0</v>
      </c>
      <c r="R1914" s="26">
        <v>0</v>
      </c>
      <c r="S1914" s="27">
        <v>0</v>
      </c>
      <c r="T1914" s="28">
        <v>0</v>
      </c>
      <c r="U1914" s="28">
        <v>0</v>
      </c>
      <c r="V1914" s="12">
        <v>9539.9</v>
      </c>
      <c r="W1914" s="11">
        <v>151815</v>
      </c>
      <c r="X1914" s="11">
        <v>13019</v>
      </c>
    </row>
    <row r="1915" spans="1:24" x14ac:dyDescent="0.35">
      <c r="A1915" s="8">
        <v>2020</v>
      </c>
      <c r="B1915" s="9">
        <v>58158</v>
      </c>
      <c r="C1915" s="10" t="s">
        <v>1633</v>
      </c>
      <c r="D1915" s="8" t="s">
        <v>717</v>
      </c>
      <c r="E1915" s="10" t="s">
        <v>718</v>
      </c>
      <c r="F1915" s="8" t="s">
        <v>711</v>
      </c>
      <c r="G1915" s="10" t="s">
        <v>671</v>
      </c>
      <c r="H1915" s="10" t="s">
        <v>719</v>
      </c>
      <c r="I1915" s="10" t="s">
        <v>95</v>
      </c>
      <c r="J1915" s="12">
        <v>4554.3999999999996</v>
      </c>
      <c r="K1915" s="11">
        <v>33011</v>
      </c>
      <c r="L1915" s="11">
        <v>5840</v>
      </c>
      <c r="M1915" s="14">
        <v>3613.5</v>
      </c>
      <c r="N1915" s="13">
        <v>45988</v>
      </c>
      <c r="O1915" s="13">
        <v>1622</v>
      </c>
      <c r="P1915" s="25">
        <v>0</v>
      </c>
      <c r="Q1915" s="26">
        <v>0</v>
      </c>
      <c r="R1915" s="26">
        <v>0</v>
      </c>
      <c r="S1915" s="27">
        <v>0</v>
      </c>
      <c r="T1915" s="28">
        <v>0</v>
      </c>
      <c r="U1915" s="28">
        <v>0</v>
      </c>
      <c r="V1915" s="12">
        <v>8167.9</v>
      </c>
      <c r="W1915" s="11">
        <v>78999</v>
      </c>
      <c r="X1915" s="11">
        <v>7462</v>
      </c>
    </row>
    <row r="1916" spans="1:24" x14ac:dyDescent="0.35">
      <c r="A1916" s="8">
        <v>2020</v>
      </c>
      <c r="B1916" s="9">
        <v>58158</v>
      </c>
      <c r="C1916" s="10" t="s">
        <v>1633</v>
      </c>
      <c r="D1916" s="8" t="s">
        <v>717</v>
      </c>
      <c r="E1916" s="10" t="s">
        <v>718</v>
      </c>
      <c r="F1916" s="8" t="s">
        <v>711</v>
      </c>
      <c r="G1916" s="10" t="s">
        <v>397</v>
      </c>
      <c r="H1916" s="10" t="s">
        <v>719</v>
      </c>
      <c r="I1916" s="10" t="s">
        <v>95</v>
      </c>
      <c r="J1916" s="12">
        <v>3989.6</v>
      </c>
      <c r="K1916" s="11">
        <v>28195</v>
      </c>
      <c r="L1916" s="11">
        <v>4617</v>
      </c>
      <c r="M1916" s="14">
        <v>2705.6</v>
      </c>
      <c r="N1916" s="13">
        <v>28039</v>
      </c>
      <c r="O1916" s="13">
        <v>1337</v>
      </c>
      <c r="P1916" s="25">
        <v>0</v>
      </c>
      <c r="Q1916" s="26">
        <v>0</v>
      </c>
      <c r="R1916" s="26">
        <v>0</v>
      </c>
      <c r="S1916" s="27">
        <v>0</v>
      </c>
      <c r="T1916" s="28">
        <v>0</v>
      </c>
      <c r="U1916" s="28">
        <v>0</v>
      </c>
      <c r="V1916" s="12">
        <v>6695.2</v>
      </c>
      <c r="W1916" s="11">
        <v>56234</v>
      </c>
      <c r="X1916" s="11">
        <v>5954</v>
      </c>
    </row>
    <row r="1917" spans="1:24" x14ac:dyDescent="0.35">
      <c r="A1917" s="8">
        <v>2020</v>
      </c>
      <c r="B1917" s="9">
        <v>58160</v>
      </c>
      <c r="C1917" s="10" t="s">
        <v>1634</v>
      </c>
      <c r="D1917" s="8" t="s">
        <v>717</v>
      </c>
      <c r="E1917" s="10" t="s">
        <v>718</v>
      </c>
      <c r="F1917" s="8" t="s">
        <v>711</v>
      </c>
      <c r="G1917" s="10" t="s">
        <v>122</v>
      </c>
      <c r="H1917" s="10" t="s">
        <v>719</v>
      </c>
      <c r="I1917" s="10" t="s">
        <v>123</v>
      </c>
      <c r="J1917" s="12">
        <v>9961.4</v>
      </c>
      <c r="K1917" s="11">
        <v>94650</v>
      </c>
      <c r="L1917" s="11">
        <v>12247</v>
      </c>
      <c r="M1917" s="14">
        <v>4132.8999999999996</v>
      </c>
      <c r="N1917" s="13">
        <v>41616</v>
      </c>
      <c r="O1917" s="13">
        <v>2027</v>
      </c>
      <c r="P1917" s="25">
        <v>0</v>
      </c>
      <c r="Q1917" s="26">
        <v>0</v>
      </c>
      <c r="R1917" s="26">
        <v>0</v>
      </c>
      <c r="S1917" s="27">
        <v>0</v>
      </c>
      <c r="T1917" s="28">
        <v>0</v>
      </c>
      <c r="U1917" s="28">
        <v>0</v>
      </c>
      <c r="V1917" s="12">
        <v>14094.3</v>
      </c>
      <c r="W1917" s="11">
        <v>136266</v>
      </c>
      <c r="X1917" s="11">
        <v>14274</v>
      </c>
    </row>
    <row r="1918" spans="1:24" x14ac:dyDescent="0.35">
      <c r="A1918" s="8">
        <v>2020</v>
      </c>
      <c r="B1918" s="9">
        <v>58161</v>
      </c>
      <c r="C1918" s="10" t="s">
        <v>1635</v>
      </c>
      <c r="D1918" s="8" t="s">
        <v>717</v>
      </c>
      <c r="E1918" s="10" t="s">
        <v>718</v>
      </c>
      <c r="F1918" s="8" t="s">
        <v>711</v>
      </c>
      <c r="G1918" s="10" t="s">
        <v>94</v>
      </c>
      <c r="H1918" s="10" t="s">
        <v>719</v>
      </c>
      <c r="I1918" s="10" t="s">
        <v>95</v>
      </c>
      <c r="J1918" s="12">
        <v>2612.9</v>
      </c>
      <c r="K1918" s="11">
        <v>21119</v>
      </c>
      <c r="L1918" s="11">
        <v>2618</v>
      </c>
      <c r="M1918" s="14">
        <v>923.1</v>
      </c>
      <c r="N1918" s="13">
        <v>6715</v>
      </c>
      <c r="O1918" s="13">
        <v>402</v>
      </c>
      <c r="P1918" s="25">
        <v>0</v>
      </c>
      <c r="Q1918" s="26">
        <v>0</v>
      </c>
      <c r="R1918" s="26">
        <v>0</v>
      </c>
      <c r="S1918" s="27">
        <v>0</v>
      </c>
      <c r="T1918" s="28">
        <v>0</v>
      </c>
      <c r="U1918" s="28">
        <v>0</v>
      </c>
      <c r="V1918" s="12">
        <v>3536</v>
      </c>
      <c r="W1918" s="11">
        <v>27834</v>
      </c>
      <c r="X1918" s="11">
        <v>3020</v>
      </c>
    </row>
    <row r="1919" spans="1:24" x14ac:dyDescent="0.35">
      <c r="A1919" s="8">
        <v>2020</v>
      </c>
      <c r="B1919" s="9">
        <v>58161</v>
      </c>
      <c r="C1919" s="10" t="s">
        <v>1635</v>
      </c>
      <c r="D1919" s="8" t="s">
        <v>717</v>
      </c>
      <c r="E1919" s="10" t="s">
        <v>718</v>
      </c>
      <c r="F1919" s="8" t="s">
        <v>711</v>
      </c>
      <c r="G1919" s="10" t="s">
        <v>139</v>
      </c>
      <c r="H1919" s="10" t="s">
        <v>719</v>
      </c>
      <c r="I1919" s="10" t="s">
        <v>95</v>
      </c>
      <c r="J1919" s="12">
        <v>17832.5</v>
      </c>
      <c r="K1919" s="11">
        <v>128277</v>
      </c>
      <c r="L1919" s="11">
        <v>17343</v>
      </c>
      <c r="M1919" s="14">
        <v>4906.2</v>
      </c>
      <c r="N1919" s="13">
        <v>38541</v>
      </c>
      <c r="O1919" s="13">
        <v>2191</v>
      </c>
      <c r="P1919" s="25">
        <v>0</v>
      </c>
      <c r="Q1919" s="26">
        <v>0</v>
      </c>
      <c r="R1919" s="26">
        <v>0</v>
      </c>
      <c r="S1919" s="27">
        <v>0</v>
      </c>
      <c r="T1919" s="28">
        <v>0</v>
      </c>
      <c r="U1919" s="28">
        <v>0</v>
      </c>
      <c r="V1919" s="12">
        <v>22738.7</v>
      </c>
      <c r="W1919" s="11">
        <v>166818</v>
      </c>
      <c r="X1919" s="11">
        <v>19534</v>
      </c>
    </row>
    <row r="1920" spans="1:24" x14ac:dyDescent="0.35">
      <c r="A1920" s="8">
        <v>2020</v>
      </c>
      <c r="B1920" s="9">
        <v>58161</v>
      </c>
      <c r="C1920" s="10" t="s">
        <v>1635</v>
      </c>
      <c r="D1920" s="8" t="s">
        <v>717</v>
      </c>
      <c r="E1920" s="10" t="s">
        <v>718</v>
      </c>
      <c r="F1920" s="8" t="s">
        <v>711</v>
      </c>
      <c r="G1920" s="10" t="s">
        <v>390</v>
      </c>
      <c r="H1920" s="10" t="s">
        <v>719</v>
      </c>
      <c r="I1920" s="10" t="s">
        <v>95</v>
      </c>
      <c r="J1920" s="12">
        <v>503.8</v>
      </c>
      <c r="K1920" s="11">
        <v>4723</v>
      </c>
      <c r="L1920" s="11">
        <v>595</v>
      </c>
      <c r="M1920" s="14">
        <v>248.9</v>
      </c>
      <c r="N1920" s="13">
        <v>2223</v>
      </c>
      <c r="O1920" s="13">
        <v>102</v>
      </c>
      <c r="P1920" s="25">
        <v>0</v>
      </c>
      <c r="Q1920" s="26">
        <v>0</v>
      </c>
      <c r="R1920" s="26">
        <v>0</v>
      </c>
      <c r="S1920" s="27">
        <v>0</v>
      </c>
      <c r="T1920" s="28">
        <v>0</v>
      </c>
      <c r="U1920" s="28">
        <v>0</v>
      </c>
      <c r="V1920" s="12">
        <v>752.7</v>
      </c>
      <c r="W1920" s="11">
        <v>6946</v>
      </c>
      <c r="X1920" s="11">
        <v>697</v>
      </c>
    </row>
    <row r="1921" spans="1:24" x14ac:dyDescent="0.35">
      <c r="A1921" s="8">
        <v>2020</v>
      </c>
      <c r="B1921" s="9">
        <v>58162</v>
      </c>
      <c r="C1921" s="10" t="s">
        <v>1636</v>
      </c>
      <c r="D1921" s="8" t="s">
        <v>717</v>
      </c>
      <c r="E1921" s="10" t="s">
        <v>718</v>
      </c>
      <c r="F1921" s="8" t="s">
        <v>711</v>
      </c>
      <c r="G1921" s="10" t="s">
        <v>682</v>
      </c>
      <c r="H1921" s="10" t="s">
        <v>719</v>
      </c>
      <c r="I1921" s="10" t="s">
        <v>45</v>
      </c>
      <c r="J1921" s="12">
        <v>166.6</v>
      </c>
      <c r="K1921" s="11">
        <v>1350</v>
      </c>
      <c r="L1921" s="11">
        <v>146</v>
      </c>
      <c r="M1921" s="14">
        <v>34.1</v>
      </c>
      <c r="N1921" s="13">
        <v>280</v>
      </c>
      <c r="O1921" s="13">
        <v>10</v>
      </c>
      <c r="P1921" s="25">
        <v>0</v>
      </c>
      <c r="Q1921" s="26">
        <v>0</v>
      </c>
      <c r="R1921" s="26">
        <v>0</v>
      </c>
      <c r="S1921" s="27">
        <v>0</v>
      </c>
      <c r="T1921" s="28">
        <v>0</v>
      </c>
      <c r="U1921" s="28">
        <v>0</v>
      </c>
      <c r="V1921" s="12">
        <v>200.7</v>
      </c>
      <c r="W1921" s="11">
        <v>1630</v>
      </c>
      <c r="X1921" s="11">
        <v>156</v>
      </c>
    </row>
    <row r="1922" spans="1:24" x14ac:dyDescent="0.35">
      <c r="A1922" s="8">
        <v>2020</v>
      </c>
      <c r="B1922" s="9">
        <v>58162</v>
      </c>
      <c r="C1922" s="10" t="s">
        <v>1636</v>
      </c>
      <c r="D1922" s="8" t="s">
        <v>717</v>
      </c>
      <c r="E1922" s="10" t="s">
        <v>718</v>
      </c>
      <c r="F1922" s="8" t="s">
        <v>711</v>
      </c>
      <c r="G1922" s="10" t="s">
        <v>185</v>
      </c>
      <c r="H1922" s="10" t="s">
        <v>719</v>
      </c>
      <c r="I1922" s="10" t="s">
        <v>45</v>
      </c>
      <c r="J1922" s="12">
        <v>400.3</v>
      </c>
      <c r="K1922" s="11">
        <v>3416</v>
      </c>
      <c r="L1922" s="11">
        <v>286</v>
      </c>
      <c r="M1922" s="14">
        <v>205.7</v>
      </c>
      <c r="N1922" s="13">
        <v>2788</v>
      </c>
      <c r="O1922" s="13">
        <v>35</v>
      </c>
      <c r="P1922" s="25">
        <v>0</v>
      </c>
      <c r="Q1922" s="26">
        <v>0</v>
      </c>
      <c r="R1922" s="26">
        <v>0</v>
      </c>
      <c r="S1922" s="27">
        <v>0</v>
      </c>
      <c r="T1922" s="28">
        <v>0</v>
      </c>
      <c r="U1922" s="28">
        <v>0</v>
      </c>
      <c r="V1922" s="12">
        <v>606</v>
      </c>
      <c r="W1922" s="11">
        <v>6204</v>
      </c>
      <c r="X1922" s="11">
        <v>321</v>
      </c>
    </row>
    <row r="1923" spans="1:24" x14ac:dyDescent="0.35">
      <c r="A1923" s="8">
        <v>2020</v>
      </c>
      <c r="B1923" s="9">
        <v>58162</v>
      </c>
      <c r="C1923" s="10" t="s">
        <v>1636</v>
      </c>
      <c r="D1923" s="8" t="s">
        <v>717</v>
      </c>
      <c r="E1923" s="10" t="s">
        <v>718</v>
      </c>
      <c r="F1923" s="8" t="s">
        <v>711</v>
      </c>
      <c r="G1923" s="10" t="s">
        <v>163</v>
      </c>
      <c r="H1923" s="10" t="s">
        <v>719</v>
      </c>
      <c r="I1923" s="10" t="s">
        <v>45</v>
      </c>
      <c r="J1923" s="12">
        <v>5255.5</v>
      </c>
      <c r="K1923" s="11">
        <v>46020</v>
      </c>
      <c r="L1923" s="11">
        <v>5384</v>
      </c>
      <c r="M1923" s="14">
        <v>1682</v>
      </c>
      <c r="N1923" s="13">
        <v>15076</v>
      </c>
      <c r="O1923" s="13">
        <v>760</v>
      </c>
      <c r="P1923" s="25">
        <v>0</v>
      </c>
      <c r="Q1923" s="26">
        <v>0</v>
      </c>
      <c r="R1923" s="26">
        <v>0</v>
      </c>
      <c r="S1923" s="27">
        <v>0</v>
      </c>
      <c r="T1923" s="28">
        <v>0</v>
      </c>
      <c r="U1923" s="28">
        <v>0</v>
      </c>
      <c r="V1923" s="12">
        <v>6937.5</v>
      </c>
      <c r="W1923" s="11">
        <v>61096</v>
      </c>
      <c r="X1923" s="11">
        <v>6144</v>
      </c>
    </row>
    <row r="1924" spans="1:24" x14ac:dyDescent="0.35">
      <c r="A1924" s="8">
        <v>2020</v>
      </c>
      <c r="B1924" s="9">
        <v>58162</v>
      </c>
      <c r="C1924" s="10" t="s">
        <v>1636</v>
      </c>
      <c r="D1924" s="8" t="s">
        <v>717</v>
      </c>
      <c r="E1924" s="10" t="s">
        <v>718</v>
      </c>
      <c r="F1924" s="8" t="s">
        <v>711</v>
      </c>
      <c r="G1924" s="10" t="s">
        <v>63</v>
      </c>
      <c r="H1924" s="10" t="s">
        <v>719</v>
      </c>
      <c r="I1924" s="10" t="s">
        <v>45</v>
      </c>
      <c r="J1924" s="12">
        <v>4286.2</v>
      </c>
      <c r="K1924" s="11">
        <v>30856</v>
      </c>
      <c r="L1924" s="11">
        <v>2734</v>
      </c>
      <c r="M1924" s="14">
        <v>1080</v>
      </c>
      <c r="N1924" s="13">
        <v>9487</v>
      </c>
      <c r="O1924" s="13">
        <v>409</v>
      </c>
      <c r="P1924" s="25">
        <v>0</v>
      </c>
      <c r="Q1924" s="26">
        <v>0</v>
      </c>
      <c r="R1924" s="26">
        <v>0</v>
      </c>
      <c r="S1924" s="27">
        <v>0</v>
      </c>
      <c r="T1924" s="28">
        <v>0</v>
      </c>
      <c r="U1924" s="28">
        <v>0</v>
      </c>
      <c r="V1924" s="12">
        <v>5366.2</v>
      </c>
      <c r="W1924" s="11">
        <v>40343</v>
      </c>
      <c r="X1924" s="11">
        <v>3143</v>
      </c>
    </row>
    <row r="1925" spans="1:24" x14ac:dyDescent="0.35">
      <c r="A1925" s="8">
        <v>2020</v>
      </c>
      <c r="B1925" s="9">
        <v>58162</v>
      </c>
      <c r="C1925" s="10" t="s">
        <v>1636</v>
      </c>
      <c r="D1925" s="8" t="s">
        <v>717</v>
      </c>
      <c r="E1925" s="10" t="s">
        <v>718</v>
      </c>
      <c r="F1925" s="8" t="s">
        <v>711</v>
      </c>
      <c r="G1925" s="10" t="s">
        <v>56</v>
      </c>
      <c r="H1925" s="10" t="s">
        <v>719</v>
      </c>
      <c r="I1925" s="10" t="s">
        <v>45</v>
      </c>
      <c r="J1925" s="12">
        <v>19233.099999999999</v>
      </c>
      <c r="K1925" s="11">
        <v>124898</v>
      </c>
      <c r="L1925" s="11">
        <v>13594</v>
      </c>
      <c r="M1925" s="14">
        <v>2357.9</v>
      </c>
      <c r="N1925" s="13">
        <v>17524</v>
      </c>
      <c r="O1925" s="13">
        <v>976</v>
      </c>
      <c r="P1925" s="25">
        <v>0</v>
      </c>
      <c r="Q1925" s="26">
        <v>0</v>
      </c>
      <c r="R1925" s="26">
        <v>0</v>
      </c>
      <c r="S1925" s="27">
        <v>0</v>
      </c>
      <c r="T1925" s="28">
        <v>0</v>
      </c>
      <c r="U1925" s="28">
        <v>0</v>
      </c>
      <c r="V1925" s="12">
        <v>21591</v>
      </c>
      <c r="W1925" s="11">
        <v>142422</v>
      </c>
      <c r="X1925" s="11">
        <v>14570</v>
      </c>
    </row>
    <row r="1926" spans="1:24" x14ac:dyDescent="0.35">
      <c r="A1926" s="8">
        <v>2020</v>
      </c>
      <c r="B1926" s="9">
        <v>58162</v>
      </c>
      <c r="C1926" s="10" t="s">
        <v>1636</v>
      </c>
      <c r="D1926" s="8" t="s">
        <v>717</v>
      </c>
      <c r="E1926" s="10" t="s">
        <v>718</v>
      </c>
      <c r="F1926" s="8" t="s">
        <v>711</v>
      </c>
      <c r="G1926" s="10" t="s">
        <v>143</v>
      </c>
      <c r="H1926" s="10" t="s">
        <v>719</v>
      </c>
      <c r="I1926" s="10" t="s">
        <v>45</v>
      </c>
      <c r="J1926" s="12">
        <v>90.1</v>
      </c>
      <c r="K1926" s="11">
        <v>1150</v>
      </c>
      <c r="L1926" s="11">
        <v>111</v>
      </c>
      <c r="M1926" s="14">
        <v>428</v>
      </c>
      <c r="N1926" s="13">
        <v>7238</v>
      </c>
      <c r="O1926" s="13">
        <v>18</v>
      </c>
      <c r="P1926" s="25">
        <v>0</v>
      </c>
      <c r="Q1926" s="26">
        <v>0</v>
      </c>
      <c r="R1926" s="26">
        <v>0</v>
      </c>
      <c r="S1926" s="27">
        <v>0</v>
      </c>
      <c r="T1926" s="28">
        <v>0</v>
      </c>
      <c r="U1926" s="28">
        <v>0</v>
      </c>
      <c r="V1926" s="12">
        <v>518.1</v>
      </c>
      <c r="W1926" s="11">
        <v>8388</v>
      </c>
      <c r="X1926" s="11">
        <v>129</v>
      </c>
    </row>
    <row r="1927" spans="1:24" x14ac:dyDescent="0.35">
      <c r="A1927" s="8">
        <v>2020</v>
      </c>
      <c r="B1927" s="9">
        <v>58162</v>
      </c>
      <c r="C1927" s="10" t="s">
        <v>1636</v>
      </c>
      <c r="D1927" s="8" t="s">
        <v>717</v>
      </c>
      <c r="E1927" s="10" t="s">
        <v>718</v>
      </c>
      <c r="F1927" s="8" t="s">
        <v>711</v>
      </c>
      <c r="G1927" s="10" t="s">
        <v>197</v>
      </c>
      <c r="H1927" s="10" t="s">
        <v>719</v>
      </c>
      <c r="I1927" s="10" t="s">
        <v>45</v>
      </c>
      <c r="J1927" s="12">
        <v>3129</v>
      </c>
      <c r="K1927" s="11">
        <v>25781</v>
      </c>
      <c r="L1927" s="11">
        <v>2810</v>
      </c>
      <c r="M1927" s="14">
        <v>513</v>
      </c>
      <c r="N1927" s="13">
        <v>4563</v>
      </c>
      <c r="O1927" s="13">
        <v>372</v>
      </c>
      <c r="P1927" s="25">
        <v>0</v>
      </c>
      <c r="Q1927" s="26">
        <v>0</v>
      </c>
      <c r="R1927" s="26">
        <v>0</v>
      </c>
      <c r="S1927" s="27">
        <v>0</v>
      </c>
      <c r="T1927" s="28">
        <v>0</v>
      </c>
      <c r="U1927" s="28">
        <v>0</v>
      </c>
      <c r="V1927" s="12">
        <v>3642</v>
      </c>
      <c r="W1927" s="11">
        <v>30344</v>
      </c>
      <c r="X1927" s="11">
        <v>3182</v>
      </c>
    </row>
    <row r="1928" spans="1:24" x14ac:dyDescent="0.35">
      <c r="A1928" s="8">
        <v>2020</v>
      </c>
      <c r="B1928" s="9">
        <v>58181</v>
      </c>
      <c r="C1928" s="10" t="s">
        <v>1637</v>
      </c>
      <c r="D1928" s="8" t="s">
        <v>717</v>
      </c>
      <c r="E1928" s="10" t="s">
        <v>718</v>
      </c>
      <c r="F1928" s="8" t="s">
        <v>711</v>
      </c>
      <c r="G1928" s="10" t="s">
        <v>122</v>
      </c>
      <c r="H1928" s="10" t="s">
        <v>719</v>
      </c>
      <c r="I1928" s="10" t="s">
        <v>123</v>
      </c>
      <c r="J1928" s="12">
        <v>2988.4</v>
      </c>
      <c r="K1928" s="11">
        <v>45800</v>
      </c>
      <c r="L1928" s="11">
        <v>6280</v>
      </c>
      <c r="M1928" s="14">
        <v>777.4</v>
      </c>
      <c r="N1928" s="13">
        <v>7875</v>
      </c>
      <c r="O1928" s="13">
        <v>345</v>
      </c>
      <c r="P1928" s="25">
        <v>0</v>
      </c>
      <c r="Q1928" s="26">
        <v>0</v>
      </c>
      <c r="R1928" s="26">
        <v>0</v>
      </c>
      <c r="S1928" s="27">
        <v>0</v>
      </c>
      <c r="T1928" s="28">
        <v>0</v>
      </c>
      <c r="U1928" s="28">
        <v>0</v>
      </c>
      <c r="V1928" s="12">
        <v>3765.8</v>
      </c>
      <c r="W1928" s="11">
        <v>53675</v>
      </c>
      <c r="X1928" s="11">
        <v>6625</v>
      </c>
    </row>
    <row r="1929" spans="1:24" x14ac:dyDescent="0.35">
      <c r="A1929" s="8">
        <v>2020</v>
      </c>
      <c r="B1929" s="9">
        <v>58196</v>
      </c>
      <c r="C1929" s="10" t="s">
        <v>1638</v>
      </c>
      <c r="D1929" s="8" t="s">
        <v>717</v>
      </c>
      <c r="E1929" s="10" t="s">
        <v>718</v>
      </c>
      <c r="F1929" s="8" t="s">
        <v>711</v>
      </c>
      <c r="G1929" s="10" t="s">
        <v>671</v>
      </c>
      <c r="H1929" s="10" t="s">
        <v>719</v>
      </c>
      <c r="I1929" s="10" t="s">
        <v>95</v>
      </c>
      <c r="J1929" s="12">
        <v>2233.1</v>
      </c>
      <c r="K1929" s="11">
        <v>27802</v>
      </c>
      <c r="L1929" s="11">
        <v>3386</v>
      </c>
      <c r="M1929" s="14">
        <v>2285.6</v>
      </c>
      <c r="N1929" s="13">
        <v>24909</v>
      </c>
      <c r="O1929" s="13">
        <v>476</v>
      </c>
      <c r="P1929" s="25" t="s">
        <v>25</v>
      </c>
      <c r="Q1929" s="26" t="s">
        <v>25</v>
      </c>
      <c r="R1929" s="26" t="s">
        <v>25</v>
      </c>
      <c r="S1929" s="27" t="s">
        <v>25</v>
      </c>
      <c r="T1929" s="28" t="s">
        <v>25</v>
      </c>
      <c r="U1929" s="28" t="s">
        <v>25</v>
      </c>
      <c r="V1929" s="12">
        <v>4518.7</v>
      </c>
      <c r="W1929" s="11">
        <v>52711</v>
      </c>
      <c r="X1929" s="11">
        <v>3862</v>
      </c>
    </row>
    <row r="1930" spans="1:24" x14ac:dyDescent="0.35">
      <c r="A1930" s="8">
        <v>2020</v>
      </c>
      <c r="B1930" s="9">
        <v>58248</v>
      </c>
      <c r="C1930" s="10" t="s">
        <v>1639</v>
      </c>
      <c r="D1930" s="8" t="s">
        <v>717</v>
      </c>
      <c r="E1930" s="10" t="s">
        <v>718</v>
      </c>
      <c r="F1930" s="8" t="s">
        <v>711</v>
      </c>
      <c r="G1930" s="10" t="s">
        <v>122</v>
      </c>
      <c r="H1930" s="10" t="s">
        <v>719</v>
      </c>
      <c r="I1930" s="10" t="s">
        <v>123</v>
      </c>
      <c r="J1930" s="12">
        <v>914.8</v>
      </c>
      <c r="K1930" s="11">
        <v>21150</v>
      </c>
      <c r="L1930" s="11">
        <v>3389</v>
      </c>
      <c r="M1930" s="14">
        <v>10708.2</v>
      </c>
      <c r="N1930" s="13">
        <v>237876</v>
      </c>
      <c r="O1930" s="13">
        <v>3062</v>
      </c>
      <c r="P1930" s="25">
        <v>9868.2000000000007</v>
      </c>
      <c r="Q1930" s="26">
        <v>238623</v>
      </c>
      <c r="R1930" s="26">
        <v>134</v>
      </c>
      <c r="S1930" s="27">
        <v>0</v>
      </c>
      <c r="T1930" s="28">
        <v>0</v>
      </c>
      <c r="U1930" s="28">
        <v>0</v>
      </c>
      <c r="V1930" s="12">
        <v>21491.200000000001</v>
      </c>
      <c r="W1930" s="11">
        <v>497649</v>
      </c>
      <c r="X1930" s="11">
        <v>6585</v>
      </c>
    </row>
    <row r="1931" spans="1:24" x14ac:dyDescent="0.35">
      <c r="A1931" s="8">
        <v>2020</v>
      </c>
      <c r="B1931" s="9">
        <v>58263</v>
      </c>
      <c r="C1931" s="10" t="s">
        <v>1640</v>
      </c>
      <c r="D1931" s="8" t="s">
        <v>739</v>
      </c>
      <c r="E1931" s="10" t="s">
        <v>710</v>
      </c>
      <c r="F1931" s="8" t="s">
        <v>711</v>
      </c>
      <c r="G1931" s="10" t="s">
        <v>59</v>
      </c>
      <c r="H1931" s="10" t="s">
        <v>719</v>
      </c>
      <c r="I1931" s="10" t="s">
        <v>60</v>
      </c>
      <c r="J1931" s="12">
        <v>60131.4</v>
      </c>
      <c r="K1931" s="11">
        <v>621519</v>
      </c>
      <c r="L1931" s="11">
        <v>39805</v>
      </c>
      <c r="M1931" s="14">
        <v>15082</v>
      </c>
      <c r="N1931" s="13">
        <v>173379</v>
      </c>
      <c r="O1931" s="13">
        <v>2502</v>
      </c>
      <c r="P1931" s="25">
        <v>0</v>
      </c>
      <c r="Q1931" s="26">
        <v>0</v>
      </c>
      <c r="R1931" s="26">
        <v>0</v>
      </c>
      <c r="S1931" s="27">
        <v>0</v>
      </c>
      <c r="T1931" s="28">
        <v>0</v>
      </c>
      <c r="U1931" s="28">
        <v>0</v>
      </c>
      <c r="V1931" s="12">
        <v>75213.399999999994</v>
      </c>
      <c r="W1931" s="11">
        <v>794898</v>
      </c>
      <c r="X1931" s="11">
        <v>42307</v>
      </c>
    </row>
    <row r="1932" spans="1:24" x14ac:dyDescent="0.35">
      <c r="A1932" s="8">
        <v>2020</v>
      </c>
      <c r="B1932" s="9">
        <v>58314</v>
      </c>
      <c r="C1932" s="10" t="s">
        <v>1641</v>
      </c>
      <c r="D1932" s="8" t="s">
        <v>717</v>
      </c>
      <c r="E1932" s="10" t="s">
        <v>718</v>
      </c>
      <c r="F1932" s="8" t="s">
        <v>711</v>
      </c>
      <c r="G1932" s="10" t="s">
        <v>163</v>
      </c>
      <c r="H1932" s="10" t="s">
        <v>719</v>
      </c>
      <c r="I1932" s="10" t="s">
        <v>45</v>
      </c>
      <c r="J1932" s="12">
        <v>6831</v>
      </c>
      <c r="K1932" s="11">
        <v>72615</v>
      </c>
      <c r="L1932" s="11">
        <v>11259</v>
      </c>
      <c r="M1932" s="14">
        <v>24</v>
      </c>
      <c r="N1932" s="13">
        <v>260</v>
      </c>
      <c r="O1932" s="13">
        <v>50</v>
      </c>
      <c r="P1932" s="25">
        <v>0</v>
      </c>
      <c r="Q1932" s="26">
        <v>0</v>
      </c>
      <c r="R1932" s="26">
        <v>0</v>
      </c>
      <c r="S1932" s="27">
        <v>0</v>
      </c>
      <c r="T1932" s="28">
        <v>0</v>
      </c>
      <c r="U1932" s="28">
        <v>0</v>
      </c>
      <c r="V1932" s="12">
        <v>6855</v>
      </c>
      <c r="W1932" s="11">
        <v>72875</v>
      </c>
      <c r="X1932" s="11">
        <v>11309</v>
      </c>
    </row>
    <row r="1933" spans="1:24" x14ac:dyDescent="0.35">
      <c r="A1933" s="8">
        <v>2020</v>
      </c>
      <c r="B1933" s="9">
        <v>58339</v>
      </c>
      <c r="C1933" s="10" t="s">
        <v>1642</v>
      </c>
      <c r="D1933" s="8" t="s">
        <v>717</v>
      </c>
      <c r="E1933" s="10" t="s">
        <v>718</v>
      </c>
      <c r="F1933" s="8" t="s">
        <v>711</v>
      </c>
      <c r="G1933" s="10" t="s">
        <v>197</v>
      </c>
      <c r="H1933" s="10" t="s">
        <v>719</v>
      </c>
      <c r="I1933" s="10" t="s">
        <v>45</v>
      </c>
      <c r="J1933" s="12">
        <v>12087</v>
      </c>
      <c r="K1933" s="11">
        <v>125222</v>
      </c>
      <c r="L1933" s="11">
        <v>11575</v>
      </c>
      <c r="M1933" s="14">
        <v>6527</v>
      </c>
      <c r="N1933" s="13">
        <v>76839</v>
      </c>
      <c r="O1933" s="13">
        <v>2775</v>
      </c>
      <c r="P1933" s="25">
        <v>0</v>
      </c>
      <c r="Q1933" s="26">
        <v>0</v>
      </c>
      <c r="R1933" s="26">
        <v>0</v>
      </c>
      <c r="S1933" s="27">
        <v>0</v>
      </c>
      <c r="T1933" s="28">
        <v>0</v>
      </c>
      <c r="U1933" s="28">
        <v>0</v>
      </c>
      <c r="V1933" s="12">
        <v>18614</v>
      </c>
      <c r="W1933" s="11">
        <v>202061</v>
      </c>
      <c r="X1933" s="11">
        <v>14350</v>
      </c>
    </row>
    <row r="1934" spans="1:24" x14ac:dyDescent="0.35">
      <c r="A1934" s="8">
        <v>2020</v>
      </c>
      <c r="B1934" s="9">
        <v>58364</v>
      </c>
      <c r="C1934" s="10" t="s">
        <v>1643</v>
      </c>
      <c r="D1934" s="8" t="s">
        <v>717</v>
      </c>
      <c r="E1934" s="10" t="s">
        <v>718</v>
      </c>
      <c r="F1934" s="8" t="s">
        <v>711</v>
      </c>
      <c r="G1934" s="10" t="s">
        <v>671</v>
      </c>
      <c r="H1934" s="10" t="s">
        <v>719</v>
      </c>
      <c r="I1934" s="10" t="s">
        <v>764</v>
      </c>
      <c r="J1934" s="12">
        <v>0</v>
      </c>
      <c r="K1934" s="11">
        <v>0</v>
      </c>
      <c r="L1934" s="11">
        <v>0</v>
      </c>
      <c r="M1934" s="14">
        <v>642.4</v>
      </c>
      <c r="N1934" s="13">
        <v>10553</v>
      </c>
      <c r="O1934" s="13">
        <v>2</v>
      </c>
      <c r="P1934" s="25">
        <v>4467.8</v>
      </c>
      <c r="Q1934" s="26">
        <v>74380</v>
      </c>
      <c r="R1934" s="26">
        <v>2</v>
      </c>
      <c r="S1934" s="27">
        <v>0</v>
      </c>
      <c r="T1934" s="28">
        <v>0</v>
      </c>
      <c r="U1934" s="28">
        <v>0</v>
      </c>
      <c r="V1934" s="12">
        <v>5110.2</v>
      </c>
      <c r="W1934" s="11">
        <v>84933</v>
      </c>
      <c r="X1934" s="11">
        <v>4</v>
      </c>
    </row>
    <row r="1935" spans="1:24" x14ac:dyDescent="0.35">
      <c r="A1935" s="8">
        <v>2020</v>
      </c>
      <c r="B1935" s="9">
        <v>58367</v>
      </c>
      <c r="C1935" s="10" t="s">
        <v>1644</v>
      </c>
      <c r="D1935" s="8" t="s">
        <v>717</v>
      </c>
      <c r="E1935" s="10" t="s">
        <v>718</v>
      </c>
      <c r="F1935" s="8" t="s">
        <v>711</v>
      </c>
      <c r="G1935" s="10" t="s">
        <v>122</v>
      </c>
      <c r="H1935" s="10" t="s">
        <v>719</v>
      </c>
      <c r="I1935" s="10" t="s">
        <v>123</v>
      </c>
      <c r="J1935" s="12">
        <v>14444</v>
      </c>
      <c r="K1935" s="11">
        <v>147826</v>
      </c>
      <c r="L1935" s="11">
        <v>21960</v>
      </c>
      <c r="M1935" s="14">
        <v>16010</v>
      </c>
      <c r="N1935" s="13">
        <v>199545</v>
      </c>
      <c r="O1935" s="13">
        <v>9102</v>
      </c>
      <c r="P1935" s="25">
        <v>0</v>
      </c>
      <c r="Q1935" s="26">
        <v>0</v>
      </c>
      <c r="R1935" s="26">
        <v>0</v>
      </c>
      <c r="S1935" s="27">
        <v>0</v>
      </c>
      <c r="T1935" s="28">
        <v>0</v>
      </c>
      <c r="U1935" s="28">
        <v>0</v>
      </c>
      <c r="V1935" s="12">
        <v>30454</v>
      </c>
      <c r="W1935" s="11">
        <v>347371</v>
      </c>
      <c r="X1935" s="11">
        <v>31062</v>
      </c>
    </row>
    <row r="1936" spans="1:24" x14ac:dyDescent="0.35">
      <c r="A1936" s="8">
        <v>2020</v>
      </c>
      <c r="B1936" s="9">
        <v>58457</v>
      </c>
      <c r="C1936" s="10" t="s">
        <v>1645</v>
      </c>
      <c r="D1936" s="8" t="s">
        <v>717</v>
      </c>
      <c r="E1936" s="10" t="s">
        <v>718</v>
      </c>
      <c r="F1936" s="8" t="s">
        <v>711</v>
      </c>
      <c r="G1936" s="10" t="s">
        <v>32</v>
      </c>
      <c r="H1936" s="10" t="s">
        <v>719</v>
      </c>
      <c r="I1936" s="10" t="s">
        <v>33</v>
      </c>
      <c r="J1936" s="12" t="s">
        <v>25</v>
      </c>
      <c r="K1936" s="11" t="s">
        <v>25</v>
      </c>
      <c r="L1936" s="11" t="s">
        <v>25</v>
      </c>
      <c r="M1936" s="14">
        <v>23328.6</v>
      </c>
      <c r="N1936" s="13">
        <v>356266</v>
      </c>
      <c r="O1936" s="13">
        <v>8</v>
      </c>
      <c r="P1936" s="25">
        <v>11035</v>
      </c>
      <c r="Q1936" s="26">
        <v>182375</v>
      </c>
      <c r="R1936" s="26">
        <v>4</v>
      </c>
      <c r="S1936" s="27" t="s">
        <v>25</v>
      </c>
      <c r="T1936" s="28" t="s">
        <v>25</v>
      </c>
      <c r="U1936" s="28" t="s">
        <v>25</v>
      </c>
      <c r="V1936" s="12">
        <v>34363.599999999999</v>
      </c>
      <c r="W1936" s="11">
        <v>538641</v>
      </c>
      <c r="X1936" s="11">
        <v>12</v>
      </c>
    </row>
    <row r="1937" spans="1:24" x14ac:dyDescent="0.35">
      <c r="A1937" s="8">
        <v>2020</v>
      </c>
      <c r="B1937" s="9">
        <v>58458</v>
      </c>
      <c r="C1937" s="10" t="s">
        <v>1646</v>
      </c>
      <c r="D1937" s="8" t="s">
        <v>717</v>
      </c>
      <c r="E1937" s="10" t="s">
        <v>718</v>
      </c>
      <c r="F1937" s="8" t="s">
        <v>711</v>
      </c>
      <c r="G1937" s="10" t="s">
        <v>91</v>
      </c>
      <c r="H1937" s="10" t="s">
        <v>719</v>
      </c>
      <c r="I1937" s="10" t="s">
        <v>394</v>
      </c>
      <c r="J1937" s="12">
        <v>0</v>
      </c>
      <c r="K1937" s="11">
        <v>0</v>
      </c>
      <c r="L1937" s="11">
        <v>0</v>
      </c>
      <c r="M1937" s="14">
        <v>39322.5</v>
      </c>
      <c r="N1937" s="13">
        <v>965055</v>
      </c>
      <c r="O1937" s="13">
        <v>7</v>
      </c>
      <c r="P1937" s="25">
        <v>0</v>
      </c>
      <c r="Q1937" s="26">
        <v>0</v>
      </c>
      <c r="R1937" s="26">
        <v>0</v>
      </c>
      <c r="S1937" s="27">
        <v>0</v>
      </c>
      <c r="T1937" s="28">
        <v>0</v>
      </c>
      <c r="U1937" s="28">
        <v>0</v>
      </c>
      <c r="V1937" s="12">
        <v>39322.5</v>
      </c>
      <c r="W1937" s="11">
        <v>965055</v>
      </c>
      <c r="X1937" s="11">
        <v>7</v>
      </c>
    </row>
    <row r="1938" spans="1:24" x14ac:dyDescent="0.35">
      <c r="A1938" s="8">
        <v>2020</v>
      </c>
      <c r="B1938" s="9">
        <v>58476</v>
      </c>
      <c r="C1938" s="10" t="s">
        <v>1647</v>
      </c>
      <c r="D1938" s="8" t="s">
        <v>717</v>
      </c>
      <c r="E1938" s="10" t="s">
        <v>718</v>
      </c>
      <c r="F1938" s="8" t="s">
        <v>711</v>
      </c>
      <c r="G1938" s="10" t="s">
        <v>682</v>
      </c>
      <c r="H1938" s="10" t="s">
        <v>719</v>
      </c>
      <c r="I1938" s="10" t="s">
        <v>45</v>
      </c>
      <c r="J1938" s="12">
        <v>554.70000000000005</v>
      </c>
      <c r="K1938" s="11">
        <v>5193</v>
      </c>
      <c r="L1938" s="11">
        <v>607</v>
      </c>
      <c r="M1938" s="14">
        <v>292.3</v>
      </c>
      <c r="N1938" s="13">
        <v>2440</v>
      </c>
      <c r="O1938" s="13">
        <v>53</v>
      </c>
      <c r="P1938" s="25">
        <v>0</v>
      </c>
      <c r="Q1938" s="26">
        <v>0</v>
      </c>
      <c r="R1938" s="26">
        <v>0</v>
      </c>
      <c r="S1938" s="27">
        <v>0</v>
      </c>
      <c r="T1938" s="28">
        <v>0</v>
      </c>
      <c r="U1938" s="28">
        <v>0</v>
      </c>
      <c r="V1938" s="12">
        <v>847</v>
      </c>
      <c r="W1938" s="11">
        <v>7633</v>
      </c>
      <c r="X1938" s="11">
        <v>660</v>
      </c>
    </row>
    <row r="1939" spans="1:24" x14ac:dyDescent="0.35">
      <c r="A1939" s="8">
        <v>2020</v>
      </c>
      <c r="B1939" s="9">
        <v>58630</v>
      </c>
      <c r="C1939" s="10" t="s">
        <v>1648</v>
      </c>
      <c r="D1939" s="8" t="s">
        <v>717</v>
      </c>
      <c r="E1939" s="10" t="s">
        <v>718</v>
      </c>
      <c r="F1939" s="8" t="s">
        <v>711</v>
      </c>
      <c r="G1939" s="10" t="s">
        <v>671</v>
      </c>
      <c r="H1939" s="10" t="s">
        <v>719</v>
      </c>
      <c r="I1939" s="10" t="s">
        <v>95</v>
      </c>
      <c r="J1939" s="12">
        <v>748</v>
      </c>
      <c r="K1939" s="11">
        <v>6720</v>
      </c>
      <c r="L1939" s="11">
        <v>1020</v>
      </c>
      <c r="M1939" s="14">
        <v>381</v>
      </c>
      <c r="N1939" s="13">
        <v>3018</v>
      </c>
      <c r="O1939" s="13">
        <v>185</v>
      </c>
      <c r="P1939" s="25">
        <v>0</v>
      </c>
      <c r="Q1939" s="26">
        <v>0</v>
      </c>
      <c r="R1939" s="26">
        <v>0</v>
      </c>
      <c r="S1939" s="27">
        <v>0</v>
      </c>
      <c r="T1939" s="28">
        <v>0</v>
      </c>
      <c r="U1939" s="28">
        <v>0</v>
      </c>
      <c r="V1939" s="12">
        <v>1129</v>
      </c>
      <c r="W1939" s="11">
        <v>9738</v>
      </c>
      <c r="X1939" s="11">
        <v>1205</v>
      </c>
    </row>
    <row r="1940" spans="1:24" x14ac:dyDescent="0.35">
      <c r="A1940" s="8">
        <v>2020</v>
      </c>
      <c r="B1940" s="9">
        <v>58631</v>
      </c>
      <c r="C1940" s="10" t="s">
        <v>1649</v>
      </c>
      <c r="D1940" s="8" t="s">
        <v>717</v>
      </c>
      <c r="E1940" s="10" t="s">
        <v>718</v>
      </c>
      <c r="F1940" s="8" t="s">
        <v>711</v>
      </c>
      <c r="G1940" s="10" t="s">
        <v>390</v>
      </c>
      <c r="H1940" s="10" t="s">
        <v>719</v>
      </c>
      <c r="I1940" s="10" t="s">
        <v>95</v>
      </c>
      <c r="J1940" s="12">
        <v>1227</v>
      </c>
      <c r="K1940" s="11">
        <v>10082</v>
      </c>
      <c r="L1940" s="11">
        <v>1349</v>
      </c>
      <c r="M1940" s="14">
        <v>739</v>
      </c>
      <c r="N1940" s="13">
        <v>7584</v>
      </c>
      <c r="O1940" s="13">
        <v>305</v>
      </c>
      <c r="P1940" s="25">
        <v>0</v>
      </c>
      <c r="Q1940" s="26">
        <v>0</v>
      </c>
      <c r="R1940" s="26">
        <v>0</v>
      </c>
      <c r="S1940" s="27">
        <v>0</v>
      </c>
      <c r="T1940" s="28">
        <v>0</v>
      </c>
      <c r="U1940" s="28">
        <v>0</v>
      </c>
      <c r="V1940" s="12">
        <v>1966</v>
      </c>
      <c r="W1940" s="11">
        <v>17666</v>
      </c>
      <c r="X1940" s="11">
        <v>1654</v>
      </c>
    </row>
    <row r="1941" spans="1:24" x14ac:dyDescent="0.35">
      <c r="A1941" s="8">
        <v>2020</v>
      </c>
      <c r="B1941" s="9">
        <v>58632</v>
      </c>
      <c r="C1941" s="10" t="s">
        <v>1650</v>
      </c>
      <c r="D1941" s="8" t="s">
        <v>717</v>
      </c>
      <c r="E1941" s="10" t="s">
        <v>718</v>
      </c>
      <c r="F1941" s="8" t="s">
        <v>711</v>
      </c>
      <c r="G1941" s="10" t="s">
        <v>185</v>
      </c>
      <c r="H1941" s="10" t="s">
        <v>719</v>
      </c>
      <c r="I1941" s="10" t="s">
        <v>45</v>
      </c>
      <c r="J1941" s="12">
        <v>774</v>
      </c>
      <c r="K1941" s="11">
        <v>7032</v>
      </c>
      <c r="L1941" s="11">
        <v>585</v>
      </c>
      <c r="M1941" s="14">
        <v>292</v>
      </c>
      <c r="N1941" s="13">
        <v>2351</v>
      </c>
      <c r="O1941" s="13">
        <v>170</v>
      </c>
      <c r="P1941" s="25">
        <v>0</v>
      </c>
      <c r="Q1941" s="26">
        <v>0</v>
      </c>
      <c r="R1941" s="26">
        <v>0</v>
      </c>
      <c r="S1941" s="27">
        <v>0</v>
      </c>
      <c r="T1941" s="28">
        <v>0</v>
      </c>
      <c r="U1941" s="28">
        <v>0</v>
      </c>
      <c r="V1941" s="12">
        <v>1066</v>
      </c>
      <c r="W1941" s="11">
        <v>9383</v>
      </c>
      <c r="X1941" s="11">
        <v>755</v>
      </c>
    </row>
    <row r="1942" spans="1:24" x14ac:dyDescent="0.35">
      <c r="A1942" s="8">
        <v>2020</v>
      </c>
      <c r="B1942" s="9">
        <v>58633</v>
      </c>
      <c r="C1942" s="10" t="s">
        <v>1651</v>
      </c>
      <c r="D1942" s="8" t="s">
        <v>717</v>
      </c>
      <c r="E1942" s="10" t="s">
        <v>718</v>
      </c>
      <c r="F1942" s="8" t="s">
        <v>711</v>
      </c>
      <c r="G1942" s="10" t="s">
        <v>397</v>
      </c>
      <c r="H1942" s="10" t="s">
        <v>719</v>
      </c>
      <c r="I1942" s="10" t="s">
        <v>95</v>
      </c>
      <c r="J1942" s="12">
        <v>995</v>
      </c>
      <c r="K1942" s="11">
        <v>10027</v>
      </c>
      <c r="L1942" s="11">
        <v>1419</v>
      </c>
      <c r="M1942" s="14">
        <v>398</v>
      </c>
      <c r="N1942" s="13">
        <v>4717</v>
      </c>
      <c r="O1942" s="13">
        <v>267</v>
      </c>
      <c r="P1942" s="25">
        <v>0</v>
      </c>
      <c r="Q1942" s="26">
        <v>0</v>
      </c>
      <c r="R1942" s="26">
        <v>0</v>
      </c>
      <c r="S1942" s="27">
        <v>0</v>
      </c>
      <c r="T1942" s="28">
        <v>0</v>
      </c>
      <c r="U1942" s="28">
        <v>0</v>
      </c>
      <c r="V1942" s="12">
        <v>1393</v>
      </c>
      <c r="W1942" s="11">
        <v>14744</v>
      </c>
      <c r="X1942" s="11">
        <v>1686</v>
      </c>
    </row>
    <row r="1943" spans="1:24" x14ac:dyDescent="0.35">
      <c r="A1943" s="8">
        <v>2020</v>
      </c>
      <c r="B1943" s="9">
        <v>58663</v>
      </c>
      <c r="C1943" s="10" t="s">
        <v>1652</v>
      </c>
      <c r="D1943" s="8" t="s">
        <v>717</v>
      </c>
      <c r="E1943" s="10" t="s">
        <v>718</v>
      </c>
      <c r="F1943" s="8" t="s">
        <v>711</v>
      </c>
      <c r="G1943" s="10" t="s">
        <v>56</v>
      </c>
      <c r="H1943" s="10" t="s">
        <v>719</v>
      </c>
      <c r="I1943" s="10" t="s">
        <v>45</v>
      </c>
      <c r="J1943" s="12">
        <v>2582</v>
      </c>
      <c r="K1943" s="11">
        <v>18345</v>
      </c>
      <c r="L1943" s="11">
        <v>2431</v>
      </c>
      <c r="M1943" s="14">
        <v>6977.1</v>
      </c>
      <c r="N1943" s="13">
        <v>74759</v>
      </c>
      <c r="O1943" s="13">
        <v>963</v>
      </c>
      <c r="P1943" s="25">
        <v>0</v>
      </c>
      <c r="Q1943" s="26">
        <v>0</v>
      </c>
      <c r="R1943" s="26">
        <v>0</v>
      </c>
      <c r="S1943" s="27">
        <v>0</v>
      </c>
      <c r="T1943" s="28">
        <v>0</v>
      </c>
      <c r="U1943" s="28">
        <v>0</v>
      </c>
      <c r="V1943" s="12">
        <v>9559.1</v>
      </c>
      <c r="W1943" s="11">
        <v>93104</v>
      </c>
      <c r="X1943" s="11">
        <v>3394</v>
      </c>
    </row>
    <row r="1944" spans="1:24" x14ac:dyDescent="0.35">
      <c r="A1944" s="8">
        <v>2020</v>
      </c>
      <c r="B1944" s="9">
        <v>58663</v>
      </c>
      <c r="C1944" s="10" t="s">
        <v>1652</v>
      </c>
      <c r="D1944" s="8" t="s">
        <v>717</v>
      </c>
      <c r="E1944" s="10" t="s">
        <v>718</v>
      </c>
      <c r="F1944" s="8" t="s">
        <v>711</v>
      </c>
      <c r="G1944" s="10" t="s">
        <v>197</v>
      </c>
      <c r="H1944" s="10" t="s">
        <v>719</v>
      </c>
      <c r="I1944" s="10" t="s">
        <v>45</v>
      </c>
      <c r="J1944" s="12">
        <v>8061</v>
      </c>
      <c r="K1944" s="11">
        <v>50700</v>
      </c>
      <c r="L1944" s="11">
        <v>6431</v>
      </c>
      <c r="M1944" s="14">
        <v>1840</v>
      </c>
      <c r="N1944" s="13">
        <v>19684</v>
      </c>
      <c r="O1944" s="13">
        <v>322</v>
      </c>
      <c r="P1944" s="25">
        <v>0</v>
      </c>
      <c r="Q1944" s="26">
        <v>0</v>
      </c>
      <c r="R1944" s="26">
        <v>0</v>
      </c>
      <c r="S1944" s="27">
        <v>0</v>
      </c>
      <c r="T1944" s="28">
        <v>0</v>
      </c>
      <c r="U1944" s="28">
        <v>0</v>
      </c>
      <c r="V1944" s="12">
        <v>9901</v>
      </c>
      <c r="W1944" s="11">
        <v>70384</v>
      </c>
      <c r="X1944" s="11">
        <v>6753</v>
      </c>
    </row>
    <row r="1945" spans="1:24" x14ac:dyDescent="0.35">
      <c r="A1945" s="8">
        <v>2020</v>
      </c>
      <c r="B1945" s="9">
        <v>58667</v>
      </c>
      <c r="C1945" s="10" t="s">
        <v>1653</v>
      </c>
      <c r="D1945" s="8" t="s">
        <v>717</v>
      </c>
      <c r="E1945" s="10" t="s">
        <v>718</v>
      </c>
      <c r="F1945" s="8" t="s">
        <v>711</v>
      </c>
      <c r="G1945" s="10" t="s">
        <v>94</v>
      </c>
      <c r="H1945" s="10" t="s">
        <v>719</v>
      </c>
      <c r="I1945" s="10" t="s">
        <v>95</v>
      </c>
      <c r="J1945" s="12">
        <v>21344.5</v>
      </c>
      <c r="K1945" s="11">
        <v>184329</v>
      </c>
      <c r="L1945" s="11">
        <v>19881</v>
      </c>
      <c r="M1945" s="14">
        <v>742.2</v>
      </c>
      <c r="N1945" s="13">
        <v>5505</v>
      </c>
      <c r="O1945" s="13">
        <v>401</v>
      </c>
      <c r="P1945" s="25">
        <v>0</v>
      </c>
      <c r="Q1945" s="26">
        <v>0</v>
      </c>
      <c r="R1945" s="26">
        <v>0</v>
      </c>
      <c r="S1945" s="27">
        <v>0</v>
      </c>
      <c r="T1945" s="28">
        <v>0</v>
      </c>
      <c r="U1945" s="28">
        <v>0</v>
      </c>
      <c r="V1945" s="12">
        <v>22086.7</v>
      </c>
      <c r="W1945" s="11">
        <v>189834</v>
      </c>
      <c r="X1945" s="11">
        <v>20282</v>
      </c>
    </row>
    <row r="1946" spans="1:24" x14ac:dyDescent="0.35">
      <c r="A1946" s="8">
        <v>2020</v>
      </c>
      <c r="B1946" s="9">
        <v>58667</v>
      </c>
      <c r="C1946" s="10" t="s">
        <v>1653</v>
      </c>
      <c r="D1946" s="8" t="s">
        <v>717</v>
      </c>
      <c r="E1946" s="10" t="s">
        <v>718</v>
      </c>
      <c r="F1946" s="8" t="s">
        <v>711</v>
      </c>
      <c r="G1946" s="10" t="s">
        <v>163</v>
      </c>
      <c r="H1946" s="10" t="s">
        <v>719</v>
      </c>
      <c r="I1946" s="10" t="s">
        <v>45</v>
      </c>
      <c r="J1946" s="12">
        <v>3506.2</v>
      </c>
      <c r="K1946" s="11">
        <v>23414</v>
      </c>
      <c r="L1946" s="11">
        <v>2925</v>
      </c>
      <c r="M1946" s="14">
        <v>158.1</v>
      </c>
      <c r="N1946" s="13">
        <v>1020</v>
      </c>
      <c r="O1946" s="13">
        <v>60</v>
      </c>
      <c r="P1946" s="25">
        <v>0</v>
      </c>
      <c r="Q1946" s="26">
        <v>0</v>
      </c>
      <c r="R1946" s="26">
        <v>0</v>
      </c>
      <c r="S1946" s="27">
        <v>0</v>
      </c>
      <c r="T1946" s="28">
        <v>0</v>
      </c>
      <c r="U1946" s="28">
        <v>0</v>
      </c>
      <c r="V1946" s="12">
        <v>3664.3</v>
      </c>
      <c r="W1946" s="11">
        <v>24434</v>
      </c>
      <c r="X1946" s="11">
        <v>2985</v>
      </c>
    </row>
    <row r="1947" spans="1:24" x14ac:dyDescent="0.35">
      <c r="A1947" s="8">
        <v>2020</v>
      </c>
      <c r="B1947" s="9">
        <v>58667</v>
      </c>
      <c r="C1947" s="10" t="s">
        <v>1653</v>
      </c>
      <c r="D1947" s="8" t="s">
        <v>717</v>
      </c>
      <c r="E1947" s="10" t="s">
        <v>718</v>
      </c>
      <c r="F1947" s="8" t="s">
        <v>711</v>
      </c>
      <c r="G1947" s="10" t="s">
        <v>63</v>
      </c>
      <c r="H1947" s="10" t="s">
        <v>719</v>
      </c>
      <c r="I1947" s="10" t="s">
        <v>45</v>
      </c>
      <c r="J1947" s="12">
        <v>5051.3</v>
      </c>
      <c r="K1947" s="11">
        <v>37701</v>
      </c>
      <c r="L1947" s="11">
        <v>2804</v>
      </c>
      <c r="M1947" s="14">
        <v>100</v>
      </c>
      <c r="N1947" s="13">
        <v>600</v>
      </c>
      <c r="O1947" s="13">
        <v>30</v>
      </c>
      <c r="P1947" s="25">
        <v>0</v>
      </c>
      <c r="Q1947" s="26">
        <v>0</v>
      </c>
      <c r="R1947" s="26">
        <v>0</v>
      </c>
      <c r="S1947" s="27">
        <v>0</v>
      </c>
      <c r="T1947" s="28">
        <v>0</v>
      </c>
      <c r="U1947" s="28">
        <v>0</v>
      </c>
      <c r="V1947" s="12">
        <v>5151.3</v>
      </c>
      <c r="W1947" s="11">
        <v>38301</v>
      </c>
      <c r="X1947" s="11">
        <v>2834</v>
      </c>
    </row>
    <row r="1948" spans="1:24" x14ac:dyDescent="0.35">
      <c r="A1948" s="8">
        <v>2020</v>
      </c>
      <c r="B1948" s="9">
        <v>58667</v>
      </c>
      <c r="C1948" s="10" t="s">
        <v>1653</v>
      </c>
      <c r="D1948" s="8" t="s">
        <v>717</v>
      </c>
      <c r="E1948" s="10" t="s">
        <v>718</v>
      </c>
      <c r="F1948" s="8" t="s">
        <v>711</v>
      </c>
      <c r="G1948" s="10" t="s">
        <v>671</v>
      </c>
      <c r="H1948" s="10" t="s">
        <v>719</v>
      </c>
      <c r="I1948" s="10" t="s">
        <v>95</v>
      </c>
      <c r="J1948" s="12">
        <v>3716.6</v>
      </c>
      <c r="K1948" s="11">
        <v>31175</v>
      </c>
      <c r="L1948" s="11">
        <v>4095</v>
      </c>
      <c r="M1948" s="14">
        <v>87.1</v>
      </c>
      <c r="N1948" s="13">
        <v>538</v>
      </c>
      <c r="O1948" s="13">
        <v>43</v>
      </c>
      <c r="P1948" s="25">
        <v>0</v>
      </c>
      <c r="Q1948" s="26">
        <v>0</v>
      </c>
      <c r="R1948" s="26">
        <v>0</v>
      </c>
      <c r="S1948" s="27">
        <v>0</v>
      </c>
      <c r="T1948" s="28">
        <v>0</v>
      </c>
      <c r="U1948" s="28">
        <v>0</v>
      </c>
      <c r="V1948" s="12">
        <v>3803.7</v>
      </c>
      <c r="W1948" s="11">
        <v>31713</v>
      </c>
      <c r="X1948" s="11">
        <v>4138</v>
      </c>
    </row>
    <row r="1949" spans="1:24" x14ac:dyDescent="0.35">
      <c r="A1949" s="8">
        <v>2020</v>
      </c>
      <c r="B1949" s="9">
        <v>58667</v>
      </c>
      <c r="C1949" s="10" t="s">
        <v>1653</v>
      </c>
      <c r="D1949" s="8" t="s">
        <v>717</v>
      </c>
      <c r="E1949" s="10" t="s">
        <v>718</v>
      </c>
      <c r="F1949" s="8" t="s">
        <v>711</v>
      </c>
      <c r="G1949" s="10" t="s">
        <v>397</v>
      </c>
      <c r="H1949" s="10" t="s">
        <v>719</v>
      </c>
      <c r="I1949" s="10" t="s">
        <v>95</v>
      </c>
      <c r="J1949" s="12">
        <v>25645.4</v>
      </c>
      <c r="K1949" s="11">
        <v>203139</v>
      </c>
      <c r="L1949" s="11">
        <v>25558</v>
      </c>
      <c r="M1949" s="14">
        <v>767.8</v>
      </c>
      <c r="N1949" s="13">
        <v>5908</v>
      </c>
      <c r="O1949" s="13">
        <v>514</v>
      </c>
      <c r="P1949" s="25">
        <v>0</v>
      </c>
      <c r="Q1949" s="26">
        <v>0</v>
      </c>
      <c r="R1949" s="26">
        <v>0</v>
      </c>
      <c r="S1949" s="27">
        <v>0</v>
      </c>
      <c r="T1949" s="28">
        <v>0</v>
      </c>
      <c r="U1949" s="28">
        <v>0</v>
      </c>
      <c r="V1949" s="12">
        <v>26413.200000000001</v>
      </c>
      <c r="W1949" s="11">
        <v>209047</v>
      </c>
      <c r="X1949" s="11">
        <v>26072</v>
      </c>
    </row>
    <row r="1950" spans="1:24" x14ac:dyDescent="0.35">
      <c r="A1950" s="8">
        <v>2020</v>
      </c>
      <c r="B1950" s="9">
        <v>58667</v>
      </c>
      <c r="C1950" s="10" t="s">
        <v>1653</v>
      </c>
      <c r="D1950" s="8" t="s">
        <v>717</v>
      </c>
      <c r="E1950" s="10" t="s">
        <v>718</v>
      </c>
      <c r="F1950" s="8" t="s">
        <v>711</v>
      </c>
      <c r="G1950" s="10" t="s">
        <v>56</v>
      </c>
      <c r="H1950" s="10" t="s">
        <v>719</v>
      </c>
      <c r="I1950" s="10" t="s">
        <v>45</v>
      </c>
      <c r="J1950" s="12">
        <v>15819</v>
      </c>
      <c r="K1950" s="11">
        <v>128302</v>
      </c>
      <c r="L1950" s="11">
        <v>9776</v>
      </c>
      <c r="M1950" s="14">
        <v>313.10000000000002</v>
      </c>
      <c r="N1950" s="13">
        <v>2024</v>
      </c>
      <c r="O1950" s="13">
        <v>136</v>
      </c>
      <c r="P1950" s="25">
        <v>0</v>
      </c>
      <c r="Q1950" s="26">
        <v>0</v>
      </c>
      <c r="R1950" s="26">
        <v>0</v>
      </c>
      <c r="S1950" s="27">
        <v>0</v>
      </c>
      <c r="T1950" s="28">
        <v>0</v>
      </c>
      <c r="U1950" s="28">
        <v>0</v>
      </c>
      <c r="V1950" s="12">
        <v>16132.1</v>
      </c>
      <c r="W1950" s="11">
        <v>130326</v>
      </c>
      <c r="X1950" s="11">
        <v>9912</v>
      </c>
    </row>
    <row r="1951" spans="1:24" x14ac:dyDescent="0.35">
      <c r="A1951" s="8">
        <v>2020</v>
      </c>
      <c r="B1951" s="9">
        <v>58667</v>
      </c>
      <c r="C1951" s="10" t="s">
        <v>1653</v>
      </c>
      <c r="D1951" s="8" t="s">
        <v>717</v>
      </c>
      <c r="E1951" s="10" t="s">
        <v>718</v>
      </c>
      <c r="F1951" s="8" t="s">
        <v>711</v>
      </c>
      <c r="G1951" s="10" t="s">
        <v>122</v>
      </c>
      <c r="H1951" s="10" t="s">
        <v>719</v>
      </c>
      <c r="I1951" s="10" t="s">
        <v>123</v>
      </c>
      <c r="J1951" s="12">
        <v>6456.5</v>
      </c>
      <c r="K1951" s="11">
        <v>55068</v>
      </c>
      <c r="L1951" s="11">
        <v>6166</v>
      </c>
      <c r="M1951" s="14">
        <v>213.1</v>
      </c>
      <c r="N1951" s="13">
        <v>1480</v>
      </c>
      <c r="O1951" s="13">
        <v>114</v>
      </c>
      <c r="P1951" s="25">
        <v>0</v>
      </c>
      <c r="Q1951" s="26">
        <v>0</v>
      </c>
      <c r="R1951" s="26">
        <v>0</v>
      </c>
      <c r="S1951" s="27">
        <v>0</v>
      </c>
      <c r="T1951" s="28">
        <v>0</v>
      </c>
      <c r="U1951" s="28">
        <v>0</v>
      </c>
      <c r="V1951" s="12">
        <v>6669.6</v>
      </c>
      <c r="W1951" s="11">
        <v>56548</v>
      </c>
      <c r="X1951" s="11">
        <v>6280</v>
      </c>
    </row>
    <row r="1952" spans="1:24" x14ac:dyDescent="0.35">
      <c r="A1952" s="8">
        <v>2020</v>
      </c>
      <c r="B1952" s="9">
        <v>58667</v>
      </c>
      <c r="C1952" s="10" t="s">
        <v>1653</v>
      </c>
      <c r="D1952" s="8" t="s">
        <v>717</v>
      </c>
      <c r="E1952" s="10" t="s">
        <v>718</v>
      </c>
      <c r="F1952" s="8" t="s">
        <v>711</v>
      </c>
      <c r="G1952" s="10" t="s">
        <v>143</v>
      </c>
      <c r="H1952" s="10" t="s">
        <v>719</v>
      </c>
      <c r="I1952" s="10" t="s">
        <v>45</v>
      </c>
      <c r="J1952" s="12">
        <v>7743.6</v>
      </c>
      <c r="K1952" s="11">
        <v>81318</v>
      </c>
      <c r="L1952" s="11">
        <v>7247</v>
      </c>
      <c r="M1952" s="14">
        <v>62.1</v>
      </c>
      <c r="N1952" s="13">
        <v>522</v>
      </c>
      <c r="O1952" s="13">
        <v>32</v>
      </c>
      <c r="P1952" s="25">
        <v>0</v>
      </c>
      <c r="Q1952" s="26">
        <v>0</v>
      </c>
      <c r="R1952" s="26">
        <v>0</v>
      </c>
      <c r="S1952" s="27">
        <v>0</v>
      </c>
      <c r="T1952" s="28">
        <v>0</v>
      </c>
      <c r="U1952" s="28">
        <v>0</v>
      </c>
      <c r="V1952" s="12">
        <v>7805.7</v>
      </c>
      <c r="W1952" s="11">
        <v>81840</v>
      </c>
      <c r="X1952" s="11">
        <v>7279</v>
      </c>
    </row>
    <row r="1953" spans="1:24" x14ac:dyDescent="0.35">
      <c r="A1953" s="8">
        <v>2020</v>
      </c>
      <c r="B1953" s="9">
        <v>58667</v>
      </c>
      <c r="C1953" s="10" t="s">
        <v>1653</v>
      </c>
      <c r="D1953" s="8" t="s">
        <v>717</v>
      </c>
      <c r="E1953" s="10" t="s">
        <v>718</v>
      </c>
      <c r="F1953" s="8" t="s">
        <v>711</v>
      </c>
      <c r="G1953" s="10" t="s">
        <v>197</v>
      </c>
      <c r="H1953" s="10" t="s">
        <v>719</v>
      </c>
      <c r="I1953" s="10" t="s">
        <v>45</v>
      </c>
      <c r="J1953" s="12">
        <v>26208.2</v>
      </c>
      <c r="K1953" s="11">
        <v>236960</v>
      </c>
      <c r="L1953" s="11">
        <v>20819</v>
      </c>
      <c r="M1953" s="14">
        <v>529.70000000000005</v>
      </c>
      <c r="N1953" s="13">
        <v>4171</v>
      </c>
      <c r="O1953" s="13">
        <v>302</v>
      </c>
      <c r="P1953" s="25">
        <v>0</v>
      </c>
      <c r="Q1953" s="26">
        <v>0</v>
      </c>
      <c r="R1953" s="26">
        <v>0</v>
      </c>
      <c r="S1953" s="27">
        <v>0</v>
      </c>
      <c r="T1953" s="28">
        <v>0</v>
      </c>
      <c r="U1953" s="28">
        <v>0</v>
      </c>
      <c r="V1953" s="12">
        <v>26737.9</v>
      </c>
      <c r="W1953" s="11">
        <v>241131</v>
      </c>
      <c r="X1953" s="11">
        <v>21121</v>
      </c>
    </row>
    <row r="1954" spans="1:24" x14ac:dyDescent="0.35">
      <c r="A1954" s="8">
        <v>2020</v>
      </c>
      <c r="B1954" s="9">
        <v>58667</v>
      </c>
      <c r="C1954" s="10" t="s">
        <v>1653</v>
      </c>
      <c r="D1954" s="8" t="s">
        <v>717</v>
      </c>
      <c r="E1954" s="10" t="s">
        <v>718</v>
      </c>
      <c r="F1954" s="8" t="s">
        <v>711</v>
      </c>
      <c r="G1954" s="10" t="s">
        <v>390</v>
      </c>
      <c r="H1954" s="10" t="s">
        <v>719</v>
      </c>
      <c r="I1954" s="10" t="s">
        <v>95</v>
      </c>
      <c r="J1954" s="12">
        <v>6448.2</v>
      </c>
      <c r="K1954" s="11">
        <v>44801</v>
      </c>
      <c r="L1954" s="11">
        <v>5627</v>
      </c>
      <c r="M1954" s="14">
        <v>119.7</v>
      </c>
      <c r="N1954" s="13">
        <v>757</v>
      </c>
      <c r="O1954" s="13">
        <v>51</v>
      </c>
      <c r="P1954" s="25">
        <v>0</v>
      </c>
      <c r="Q1954" s="26">
        <v>0</v>
      </c>
      <c r="R1954" s="26">
        <v>0</v>
      </c>
      <c r="S1954" s="27">
        <v>0</v>
      </c>
      <c r="T1954" s="28">
        <v>0</v>
      </c>
      <c r="U1954" s="28">
        <v>0</v>
      </c>
      <c r="V1954" s="12">
        <v>6567.9</v>
      </c>
      <c r="W1954" s="11">
        <v>45558</v>
      </c>
      <c r="X1954" s="11">
        <v>5678</v>
      </c>
    </row>
    <row r="1955" spans="1:24" x14ac:dyDescent="0.35">
      <c r="A1955" s="8">
        <v>2020</v>
      </c>
      <c r="B1955" s="9">
        <v>58683</v>
      </c>
      <c r="C1955" s="10" t="s">
        <v>1654</v>
      </c>
      <c r="D1955" s="8" t="s">
        <v>717</v>
      </c>
      <c r="E1955" s="10" t="s">
        <v>718</v>
      </c>
      <c r="F1955" s="8" t="s">
        <v>711</v>
      </c>
      <c r="G1955" s="10" t="s">
        <v>94</v>
      </c>
      <c r="H1955" s="10" t="s">
        <v>719</v>
      </c>
      <c r="I1955" s="10" t="s">
        <v>95</v>
      </c>
      <c r="J1955" s="12">
        <v>144.1</v>
      </c>
      <c r="K1955" s="11">
        <v>1426</v>
      </c>
      <c r="L1955" s="11">
        <v>193</v>
      </c>
      <c r="M1955" s="14">
        <v>0</v>
      </c>
      <c r="N1955" s="13">
        <v>0</v>
      </c>
      <c r="O1955" s="13">
        <v>0</v>
      </c>
      <c r="P1955" s="25">
        <v>0</v>
      </c>
      <c r="Q1955" s="26">
        <v>0</v>
      </c>
      <c r="R1955" s="26">
        <v>0</v>
      </c>
      <c r="S1955" s="27">
        <v>0</v>
      </c>
      <c r="T1955" s="28">
        <v>0</v>
      </c>
      <c r="U1955" s="28">
        <v>0</v>
      </c>
      <c r="V1955" s="12">
        <v>144.1</v>
      </c>
      <c r="W1955" s="11">
        <v>1426</v>
      </c>
      <c r="X1955" s="11">
        <v>193</v>
      </c>
    </row>
    <row r="1956" spans="1:24" x14ac:dyDescent="0.35">
      <c r="A1956" s="8">
        <v>2020</v>
      </c>
      <c r="B1956" s="9">
        <v>58683</v>
      </c>
      <c r="C1956" s="10" t="s">
        <v>1654</v>
      </c>
      <c r="D1956" s="8" t="s">
        <v>717</v>
      </c>
      <c r="E1956" s="10" t="s">
        <v>718</v>
      </c>
      <c r="F1956" s="8" t="s">
        <v>711</v>
      </c>
      <c r="G1956" s="10" t="s">
        <v>163</v>
      </c>
      <c r="H1956" s="10" t="s">
        <v>719</v>
      </c>
      <c r="I1956" s="10" t="s">
        <v>45</v>
      </c>
      <c r="J1956" s="12">
        <v>426.3</v>
      </c>
      <c r="K1956" s="11">
        <v>4108</v>
      </c>
      <c r="L1956" s="11">
        <v>506</v>
      </c>
      <c r="M1956" s="14">
        <v>0</v>
      </c>
      <c r="N1956" s="13">
        <v>0</v>
      </c>
      <c r="O1956" s="13">
        <v>0</v>
      </c>
      <c r="P1956" s="25">
        <v>0</v>
      </c>
      <c r="Q1956" s="26">
        <v>0</v>
      </c>
      <c r="R1956" s="26">
        <v>0</v>
      </c>
      <c r="S1956" s="27">
        <v>0</v>
      </c>
      <c r="T1956" s="28">
        <v>0</v>
      </c>
      <c r="U1956" s="28">
        <v>0</v>
      </c>
      <c r="V1956" s="12">
        <v>426.3</v>
      </c>
      <c r="W1956" s="11">
        <v>4108</v>
      </c>
      <c r="X1956" s="11">
        <v>506</v>
      </c>
    </row>
    <row r="1957" spans="1:24" x14ac:dyDescent="0.35">
      <c r="A1957" s="8">
        <v>2020</v>
      </c>
      <c r="B1957" s="9">
        <v>58683</v>
      </c>
      <c r="C1957" s="10" t="s">
        <v>1654</v>
      </c>
      <c r="D1957" s="8" t="s">
        <v>717</v>
      </c>
      <c r="E1957" s="10" t="s">
        <v>718</v>
      </c>
      <c r="F1957" s="8" t="s">
        <v>711</v>
      </c>
      <c r="G1957" s="10" t="s">
        <v>139</v>
      </c>
      <c r="H1957" s="10" t="s">
        <v>719</v>
      </c>
      <c r="I1957" s="10" t="s">
        <v>95</v>
      </c>
      <c r="J1957" s="12">
        <v>164.4</v>
      </c>
      <c r="K1957" s="11">
        <v>1304</v>
      </c>
      <c r="L1957" s="11">
        <v>233</v>
      </c>
      <c r="M1957" s="14">
        <v>0</v>
      </c>
      <c r="N1957" s="13">
        <v>0</v>
      </c>
      <c r="O1957" s="13">
        <v>0</v>
      </c>
      <c r="P1957" s="25">
        <v>0</v>
      </c>
      <c r="Q1957" s="26">
        <v>0</v>
      </c>
      <c r="R1957" s="26">
        <v>0</v>
      </c>
      <c r="S1957" s="27">
        <v>0</v>
      </c>
      <c r="T1957" s="28">
        <v>0</v>
      </c>
      <c r="U1957" s="28">
        <v>0</v>
      </c>
      <c r="V1957" s="12">
        <v>164.4</v>
      </c>
      <c r="W1957" s="11">
        <v>1304</v>
      </c>
      <c r="X1957" s="11">
        <v>233</v>
      </c>
    </row>
    <row r="1958" spans="1:24" x14ac:dyDescent="0.35">
      <c r="A1958" s="8">
        <v>2020</v>
      </c>
      <c r="B1958" s="9">
        <v>58683</v>
      </c>
      <c r="C1958" s="10" t="s">
        <v>1654</v>
      </c>
      <c r="D1958" s="8" t="s">
        <v>717</v>
      </c>
      <c r="E1958" s="10" t="s">
        <v>718</v>
      </c>
      <c r="F1958" s="8" t="s">
        <v>711</v>
      </c>
      <c r="G1958" s="10" t="s">
        <v>56</v>
      </c>
      <c r="H1958" s="10" t="s">
        <v>719</v>
      </c>
      <c r="I1958" s="10" t="s">
        <v>45</v>
      </c>
      <c r="J1958" s="12">
        <v>444.4</v>
      </c>
      <c r="K1958" s="11">
        <v>3046</v>
      </c>
      <c r="L1958" s="11">
        <v>389</v>
      </c>
      <c r="M1958" s="14">
        <v>0</v>
      </c>
      <c r="N1958" s="13">
        <v>0</v>
      </c>
      <c r="O1958" s="13">
        <v>0</v>
      </c>
      <c r="P1958" s="25">
        <v>0</v>
      </c>
      <c r="Q1958" s="26">
        <v>0</v>
      </c>
      <c r="R1958" s="26">
        <v>0</v>
      </c>
      <c r="S1958" s="27">
        <v>0</v>
      </c>
      <c r="T1958" s="28">
        <v>0</v>
      </c>
      <c r="U1958" s="28">
        <v>0</v>
      </c>
      <c r="V1958" s="12">
        <v>444.4</v>
      </c>
      <c r="W1958" s="11">
        <v>3046</v>
      </c>
      <c r="X1958" s="11">
        <v>389</v>
      </c>
    </row>
    <row r="1959" spans="1:24" x14ac:dyDescent="0.35">
      <c r="A1959" s="8">
        <v>2020</v>
      </c>
      <c r="B1959" s="9">
        <v>58683</v>
      </c>
      <c r="C1959" s="10" t="s">
        <v>1654</v>
      </c>
      <c r="D1959" s="8" t="s">
        <v>717</v>
      </c>
      <c r="E1959" s="10" t="s">
        <v>718</v>
      </c>
      <c r="F1959" s="8" t="s">
        <v>711</v>
      </c>
      <c r="G1959" s="10" t="s">
        <v>143</v>
      </c>
      <c r="H1959" s="10" t="s">
        <v>719</v>
      </c>
      <c r="I1959" s="10" t="s">
        <v>45</v>
      </c>
      <c r="J1959" s="12">
        <v>356.1</v>
      </c>
      <c r="K1959" s="11">
        <v>3348</v>
      </c>
      <c r="L1959" s="11">
        <v>399</v>
      </c>
      <c r="M1959" s="14">
        <v>619</v>
      </c>
      <c r="N1959" s="13">
        <v>6534</v>
      </c>
      <c r="O1959" s="13">
        <v>134</v>
      </c>
      <c r="P1959" s="25">
        <v>0</v>
      </c>
      <c r="Q1959" s="26">
        <v>0</v>
      </c>
      <c r="R1959" s="26">
        <v>0</v>
      </c>
      <c r="S1959" s="27">
        <v>0</v>
      </c>
      <c r="T1959" s="28">
        <v>0</v>
      </c>
      <c r="U1959" s="28">
        <v>0</v>
      </c>
      <c r="V1959" s="12">
        <v>975.1</v>
      </c>
      <c r="W1959" s="11">
        <v>9882</v>
      </c>
      <c r="X1959" s="11">
        <v>533</v>
      </c>
    </row>
    <row r="1960" spans="1:24" x14ac:dyDescent="0.35">
      <c r="A1960" s="8">
        <v>2020</v>
      </c>
      <c r="B1960" s="9">
        <v>58683</v>
      </c>
      <c r="C1960" s="10" t="s">
        <v>1654</v>
      </c>
      <c r="D1960" s="8" t="s">
        <v>717</v>
      </c>
      <c r="E1960" s="10" t="s">
        <v>718</v>
      </c>
      <c r="F1960" s="8" t="s">
        <v>711</v>
      </c>
      <c r="G1960" s="10" t="s">
        <v>197</v>
      </c>
      <c r="H1960" s="10" t="s">
        <v>719</v>
      </c>
      <c r="I1960" s="10" t="s">
        <v>45</v>
      </c>
      <c r="J1960" s="12">
        <v>1708.3</v>
      </c>
      <c r="K1960" s="11">
        <v>14929</v>
      </c>
      <c r="L1960" s="11">
        <v>1580</v>
      </c>
      <c r="M1960" s="14">
        <v>0</v>
      </c>
      <c r="N1960" s="13">
        <v>0</v>
      </c>
      <c r="O1960" s="13">
        <v>0</v>
      </c>
      <c r="P1960" s="25">
        <v>0</v>
      </c>
      <c r="Q1960" s="26">
        <v>0</v>
      </c>
      <c r="R1960" s="26">
        <v>0</v>
      </c>
      <c r="S1960" s="27">
        <v>0</v>
      </c>
      <c r="T1960" s="28">
        <v>0</v>
      </c>
      <c r="U1960" s="28">
        <v>0</v>
      </c>
      <c r="V1960" s="12">
        <v>1708.3</v>
      </c>
      <c r="W1960" s="11">
        <v>14929</v>
      </c>
      <c r="X1960" s="11">
        <v>1580</v>
      </c>
    </row>
    <row r="1961" spans="1:24" x14ac:dyDescent="0.35">
      <c r="A1961" s="8">
        <v>2020</v>
      </c>
      <c r="B1961" s="9">
        <v>58747</v>
      </c>
      <c r="C1961" s="10" t="s">
        <v>1655</v>
      </c>
      <c r="D1961" s="8" t="s">
        <v>717</v>
      </c>
      <c r="E1961" s="10" t="s">
        <v>718</v>
      </c>
      <c r="F1961" s="8" t="s">
        <v>711</v>
      </c>
      <c r="G1961" s="10" t="s">
        <v>139</v>
      </c>
      <c r="H1961" s="10" t="s">
        <v>719</v>
      </c>
      <c r="I1961" s="10" t="s">
        <v>95</v>
      </c>
      <c r="J1961" s="12">
        <v>9832.7999999999993</v>
      </c>
      <c r="K1961" s="11">
        <v>68772</v>
      </c>
      <c r="L1961" s="11">
        <v>9719</v>
      </c>
      <c r="M1961" s="14">
        <v>24817</v>
      </c>
      <c r="N1961" s="13">
        <v>254311</v>
      </c>
      <c r="O1961" s="13">
        <v>1786</v>
      </c>
      <c r="P1961" s="25">
        <v>0</v>
      </c>
      <c r="Q1961" s="26">
        <v>0</v>
      </c>
      <c r="R1961" s="26">
        <v>0</v>
      </c>
      <c r="S1961" s="27">
        <v>0</v>
      </c>
      <c r="T1961" s="28">
        <v>0</v>
      </c>
      <c r="U1961" s="28">
        <v>0</v>
      </c>
      <c r="V1961" s="12">
        <v>34649.800000000003</v>
      </c>
      <c r="W1961" s="11">
        <v>323083</v>
      </c>
      <c r="X1961" s="11">
        <v>11505</v>
      </c>
    </row>
    <row r="1962" spans="1:24" x14ac:dyDescent="0.35">
      <c r="A1962" s="8">
        <v>2020</v>
      </c>
      <c r="B1962" s="9">
        <v>58799</v>
      </c>
      <c r="C1962" s="10" t="s">
        <v>1656</v>
      </c>
      <c r="D1962" s="8" t="s">
        <v>717</v>
      </c>
      <c r="E1962" s="10" t="s">
        <v>718</v>
      </c>
      <c r="F1962" s="8" t="s">
        <v>711</v>
      </c>
      <c r="G1962" s="10" t="s">
        <v>94</v>
      </c>
      <c r="H1962" s="10" t="s">
        <v>719</v>
      </c>
      <c r="I1962" s="10" t="s">
        <v>95</v>
      </c>
      <c r="J1962" s="12">
        <v>1090</v>
      </c>
      <c r="K1962" s="11">
        <v>9999</v>
      </c>
      <c r="L1962" s="11">
        <v>1210</v>
      </c>
      <c r="M1962" s="14">
        <v>2079</v>
      </c>
      <c r="N1962" s="13">
        <v>21812</v>
      </c>
      <c r="O1962" s="13">
        <v>488</v>
      </c>
      <c r="P1962" s="25">
        <v>0</v>
      </c>
      <c r="Q1962" s="26">
        <v>0</v>
      </c>
      <c r="R1962" s="26">
        <v>0</v>
      </c>
      <c r="S1962" s="27">
        <v>0</v>
      </c>
      <c r="T1962" s="28">
        <v>0</v>
      </c>
      <c r="U1962" s="28">
        <v>0</v>
      </c>
      <c r="V1962" s="12">
        <v>3169</v>
      </c>
      <c r="W1962" s="11">
        <v>31811</v>
      </c>
      <c r="X1962" s="11">
        <v>1698</v>
      </c>
    </row>
    <row r="1963" spans="1:24" x14ac:dyDescent="0.35">
      <c r="A1963" s="8">
        <v>2020</v>
      </c>
      <c r="B1963" s="9">
        <v>58799</v>
      </c>
      <c r="C1963" s="10" t="s">
        <v>1656</v>
      </c>
      <c r="D1963" s="8" t="s">
        <v>717</v>
      </c>
      <c r="E1963" s="10" t="s">
        <v>718</v>
      </c>
      <c r="F1963" s="8" t="s">
        <v>711</v>
      </c>
      <c r="G1963" s="10" t="s">
        <v>139</v>
      </c>
      <c r="H1963" s="10" t="s">
        <v>719</v>
      </c>
      <c r="I1963" s="10" t="s">
        <v>95</v>
      </c>
      <c r="J1963" s="12">
        <v>3720</v>
      </c>
      <c r="K1963" s="11">
        <v>28547</v>
      </c>
      <c r="L1963" s="11">
        <v>2968</v>
      </c>
      <c r="M1963" s="14">
        <v>3261</v>
      </c>
      <c r="N1963" s="13">
        <v>28603</v>
      </c>
      <c r="O1963" s="13">
        <v>869</v>
      </c>
      <c r="P1963" s="25">
        <v>0</v>
      </c>
      <c r="Q1963" s="26">
        <v>0</v>
      </c>
      <c r="R1963" s="26">
        <v>0</v>
      </c>
      <c r="S1963" s="27">
        <v>0</v>
      </c>
      <c r="T1963" s="28">
        <v>0</v>
      </c>
      <c r="U1963" s="28">
        <v>0</v>
      </c>
      <c r="V1963" s="12">
        <v>6981</v>
      </c>
      <c r="W1963" s="11">
        <v>57150</v>
      </c>
      <c r="X1963" s="11">
        <v>3837</v>
      </c>
    </row>
    <row r="1964" spans="1:24" x14ac:dyDescent="0.35">
      <c r="A1964" s="8">
        <v>2020</v>
      </c>
      <c r="B1964" s="9">
        <v>58805</v>
      </c>
      <c r="C1964" s="10" t="s">
        <v>1657</v>
      </c>
      <c r="D1964" s="8" t="s">
        <v>739</v>
      </c>
      <c r="E1964" s="10" t="s">
        <v>710</v>
      </c>
      <c r="F1964" s="8" t="s">
        <v>711</v>
      </c>
      <c r="G1964" s="10" t="s">
        <v>59</v>
      </c>
      <c r="H1964" s="10" t="s">
        <v>719</v>
      </c>
      <c r="I1964" s="10" t="s">
        <v>60</v>
      </c>
      <c r="J1964" s="12">
        <v>11.7</v>
      </c>
      <c r="K1964" s="11">
        <v>101</v>
      </c>
      <c r="L1964" s="11">
        <v>133</v>
      </c>
      <c r="M1964" s="14">
        <v>42</v>
      </c>
      <c r="N1964" s="13">
        <v>418</v>
      </c>
      <c r="O1964" s="13">
        <v>45</v>
      </c>
      <c r="P1964" s="25">
        <v>0</v>
      </c>
      <c r="Q1964" s="26">
        <v>0</v>
      </c>
      <c r="R1964" s="26">
        <v>0</v>
      </c>
      <c r="S1964" s="27">
        <v>0</v>
      </c>
      <c r="T1964" s="28">
        <v>0</v>
      </c>
      <c r="U1964" s="28">
        <v>0</v>
      </c>
      <c r="V1964" s="12">
        <v>53.7</v>
      </c>
      <c r="W1964" s="11">
        <v>519</v>
      </c>
      <c r="X1964" s="11">
        <v>178</v>
      </c>
    </row>
    <row r="1965" spans="1:24" x14ac:dyDescent="0.35">
      <c r="A1965" s="8">
        <v>2020</v>
      </c>
      <c r="B1965" s="9">
        <v>58851</v>
      </c>
      <c r="C1965" s="10" t="s">
        <v>1658</v>
      </c>
      <c r="D1965" s="8" t="s">
        <v>717</v>
      </c>
      <c r="E1965" s="10" t="s">
        <v>718</v>
      </c>
      <c r="F1965" s="8" t="s">
        <v>711</v>
      </c>
      <c r="G1965" s="10" t="s">
        <v>32</v>
      </c>
      <c r="H1965" s="10" t="s">
        <v>712</v>
      </c>
      <c r="I1965" s="10" t="s">
        <v>33</v>
      </c>
      <c r="J1965" s="12">
        <v>0</v>
      </c>
      <c r="K1965" s="11">
        <v>0</v>
      </c>
      <c r="L1965" s="11">
        <v>0</v>
      </c>
      <c r="M1965" s="14">
        <v>3946</v>
      </c>
      <c r="N1965" s="13">
        <v>47426</v>
      </c>
      <c r="O1965" s="13">
        <v>290</v>
      </c>
      <c r="P1965" s="25">
        <v>919.4</v>
      </c>
      <c r="Q1965" s="26">
        <v>12011</v>
      </c>
      <c r="R1965" s="26">
        <v>7</v>
      </c>
      <c r="S1965" s="27">
        <v>0</v>
      </c>
      <c r="T1965" s="28">
        <v>0</v>
      </c>
      <c r="U1965" s="28">
        <v>0</v>
      </c>
      <c r="V1965" s="12">
        <v>4865.3999999999996</v>
      </c>
      <c r="W1965" s="11">
        <v>59437</v>
      </c>
      <c r="X1965" s="11">
        <v>297</v>
      </c>
    </row>
    <row r="1966" spans="1:24" x14ac:dyDescent="0.35">
      <c r="A1966" s="8">
        <v>2020</v>
      </c>
      <c r="B1966" s="9">
        <v>58853</v>
      </c>
      <c r="C1966" s="10" t="s">
        <v>1659</v>
      </c>
      <c r="D1966" s="8" t="s">
        <v>717</v>
      </c>
      <c r="E1966" s="10" t="s">
        <v>718</v>
      </c>
      <c r="F1966" s="8" t="s">
        <v>711</v>
      </c>
      <c r="G1966" s="10" t="s">
        <v>122</v>
      </c>
      <c r="H1966" s="10" t="s">
        <v>719</v>
      </c>
      <c r="I1966" s="10" t="s">
        <v>123</v>
      </c>
      <c r="J1966" s="12">
        <v>19291</v>
      </c>
      <c r="K1966" s="11">
        <v>146080</v>
      </c>
      <c r="L1966" s="11">
        <v>29221</v>
      </c>
      <c r="M1966" s="14">
        <v>595</v>
      </c>
      <c r="N1966" s="13">
        <v>4640</v>
      </c>
      <c r="O1966" s="13">
        <v>1276</v>
      </c>
      <c r="P1966" s="25">
        <v>0</v>
      </c>
      <c r="Q1966" s="26">
        <v>0</v>
      </c>
      <c r="R1966" s="26">
        <v>0</v>
      </c>
      <c r="S1966" s="27">
        <v>0</v>
      </c>
      <c r="T1966" s="28">
        <v>0</v>
      </c>
      <c r="U1966" s="28">
        <v>0</v>
      </c>
      <c r="V1966" s="12">
        <v>19886</v>
      </c>
      <c r="W1966" s="11">
        <v>150720</v>
      </c>
      <c r="X1966" s="11">
        <v>30497</v>
      </c>
    </row>
    <row r="1967" spans="1:24" x14ac:dyDescent="0.35">
      <c r="A1967" s="8">
        <v>2020</v>
      </c>
      <c r="B1967" s="9">
        <v>58853</v>
      </c>
      <c r="C1967" s="10" t="s">
        <v>1659</v>
      </c>
      <c r="D1967" s="8" t="s">
        <v>717</v>
      </c>
      <c r="E1967" s="10" t="s">
        <v>718</v>
      </c>
      <c r="F1967" s="8" t="s">
        <v>711</v>
      </c>
      <c r="G1967" s="10" t="s">
        <v>143</v>
      </c>
      <c r="H1967" s="10" t="s">
        <v>719</v>
      </c>
      <c r="I1967" s="10" t="s">
        <v>45</v>
      </c>
      <c r="J1967" s="12">
        <v>1853.5</v>
      </c>
      <c r="K1967" s="11">
        <v>22719</v>
      </c>
      <c r="L1967" s="11">
        <v>2419</v>
      </c>
      <c r="M1967" s="14">
        <v>61</v>
      </c>
      <c r="N1967" s="13">
        <v>741</v>
      </c>
      <c r="O1967" s="13">
        <v>108</v>
      </c>
      <c r="P1967" s="25">
        <v>0</v>
      </c>
      <c r="Q1967" s="26">
        <v>0</v>
      </c>
      <c r="R1967" s="26">
        <v>0</v>
      </c>
      <c r="S1967" s="27">
        <v>0</v>
      </c>
      <c r="T1967" s="28">
        <v>0</v>
      </c>
      <c r="U1967" s="28">
        <v>0</v>
      </c>
      <c r="V1967" s="12">
        <v>1914.5</v>
      </c>
      <c r="W1967" s="11">
        <v>23460</v>
      </c>
      <c r="X1967" s="11">
        <v>2527</v>
      </c>
    </row>
    <row r="1968" spans="1:24" x14ac:dyDescent="0.35">
      <c r="A1968" s="8">
        <v>2020</v>
      </c>
      <c r="B1968" s="9">
        <v>58951</v>
      </c>
      <c r="C1968" s="10" t="s">
        <v>1660</v>
      </c>
      <c r="D1968" s="8" t="s">
        <v>717</v>
      </c>
      <c r="E1968" s="10" t="s">
        <v>718</v>
      </c>
      <c r="F1968" s="8" t="s">
        <v>711</v>
      </c>
      <c r="G1968" s="10" t="s">
        <v>682</v>
      </c>
      <c r="H1968" s="10" t="s">
        <v>719</v>
      </c>
      <c r="I1968" s="10" t="s">
        <v>45</v>
      </c>
      <c r="J1968" s="12">
        <v>7829.3</v>
      </c>
      <c r="K1968" s="11">
        <v>63898</v>
      </c>
      <c r="L1968" s="11">
        <v>8556</v>
      </c>
      <c r="M1968" s="14">
        <v>298.3</v>
      </c>
      <c r="N1968" s="13">
        <v>3408</v>
      </c>
      <c r="O1968" s="13">
        <v>139</v>
      </c>
      <c r="P1968" s="25">
        <v>0</v>
      </c>
      <c r="Q1968" s="26">
        <v>0</v>
      </c>
      <c r="R1968" s="26">
        <v>0</v>
      </c>
      <c r="S1968" s="27">
        <v>0</v>
      </c>
      <c r="T1968" s="28">
        <v>0</v>
      </c>
      <c r="U1968" s="28">
        <v>0</v>
      </c>
      <c r="V1968" s="12">
        <v>8127.6</v>
      </c>
      <c r="W1968" s="11">
        <v>67306</v>
      </c>
      <c r="X1968" s="11">
        <v>8695</v>
      </c>
    </row>
    <row r="1969" spans="1:24" x14ac:dyDescent="0.35">
      <c r="A1969" s="8">
        <v>2020</v>
      </c>
      <c r="B1969" s="9">
        <v>58951</v>
      </c>
      <c r="C1969" s="10" t="s">
        <v>1660</v>
      </c>
      <c r="D1969" s="8" t="s">
        <v>717</v>
      </c>
      <c r="E1969" s="10" t="s">
        <v>718</v>
      </c>
      <c r="F1969" s="8" t="s">
        <v>711</v>
      </c>
      <c r="G1969" s="10" t="s">
        <v>185</v>
      </c>
      <c r="H1969" s="10" t="s">
        <v>719</v>
      </c>
      <c r="I1969" s="10" t="s">
        <v>45</v>
      </c>
      <c r="J1969" s="12">
        <v>2959.5</v>
      </c>
      <c r="K1969" s="11">
        <v>28701</v>
      </c>
      <c r="L1969" s="11">
        <v>2985</v>
      </c>
      <c r="M1969" s="14">
        <v>7.9</v>
      </c>
      <c r="N1969" s="13">
        <v>75</v>
      </c>
      <c r="O1969" s="13">
        <v>15</v>
      </c>
      <c r="P1969" s="25">
        <v>0</v>
      </c>
      <c r="Q1969" s="26">
        <v>0</v>
      </c>
      <c r="R1969" s="26">
        <v>0</v>
      </c>
      <c r="S1969" s="27">
        <v>0</v>
      </c>
      <c r="T1969" s="28">
        <v>0</v>
      </c>
      <c r="U1969" s="28">
        <v>0</v>
      </c>
      <c r="V1969" s="12">
        <v>2967.4</v>
      </c>
      <c r="W1969" s="11">
        <v>28776</v>
      </c>
      <c r="X1969" s="11">
        <v>3000</v>
      </c>
    </row>
    <row r="1970" spans="1:24" x14ac:dyDescent="0.35">
      <c r="A1970" s="8">
        <v>2020</v>
      </c>
      <c r="B1970" s="9">
        <v>58951</v>
      </c>
      <c r="C1970" s="10" t="s">
        <v>1660</v>
      </c>
      <c r="D1970" s="8" t="s">
        <v>717</v>
      </c>
      <c r="E1970" s="10" t="s">
        <v>718</v>
      </c>
      <c r="F1970" s="8" t="s">
        <v>711</v>
      </c>
      <c r="G1970" s="10" t="s">
        <v>163</v>
      </c>
      <c r="H1970" s="10" t="s">
        <v>719</v>
      </c>
      <c r="I1970" s="10" t="s">
        <v>45</v>
      </c>
      <c r="J1970" s="12">
        <v>17442.900000000001</v>
      </c>
      <c r="K1970" s="11">
        <v>139003</v>
      </c>
      <c r="L1970" s="11">
        <v>20544</v>
      </c>
      <c r="M1970" s="14">
        <v>75.900000000000006</v>
      </c>
      <c r="N1970" s="13">
        <v>591</v>
      </c>
      <c r="O1970" s="13">
        <v>75</v>
      </c>
      <c r="P1970" s="25">
        <v>0</v>
      </c>
      <c r="Q1970" s="26">
        <v>0</v>
      </c>
      <c r="R1970" s="26">
        <v>0</v>
      </c>
      <c r="S1970" s="27">
        <v>0</v>
      </c>
      <c r="T1970" s="28">
        <v>0</v>
      </c>
      <c r="U1970" s="28">
        <v>0</v>
      </c>
      <c r="V1970" s="12">
        <v>17518.8</v>
      </c>
      <c r="W1970" s="11">
        <v>139594</v>
      </c>
      <c r="X1970" s="11">
        <v>20619</v>
      </c>
    </row>
    <row r="1971" spans="1:24" x14ac:dyDescent="0.35">
      <c r="A1971" s="8">
        <v>2020</v>
      </c>
      <c r="B1971" s="9">
        <v>58951</v>
      </c>
      <c r="C1971" s="10" t="s">
        <v>1660</v>
      </c>
      <c r="D1971" s="8" t="s">
        <v>717</v>
      </c>
      <c r="E1971" s="10" t="s">
        <v>718</v>
      </c>
      <c r="F1971" s="8" t="s">
        <v>711</v>
      </c>
      <c r="G1971" s="10" t="s">
        <v>139</v>
      </c>
      <c r="H1971" s="10" t="s">
        <v>719</v>
      </c>
      <c r="I1971" s="10" t="s">
        <v>95</v>
      </c>
      <c r="J1971" s="12">
        <v>28954.5</v>
      </c>
      <c r="K1971" s="11">
        <v>170780</v>
      </c>
      <c r="L1971" s="11">
        <v>30156</v>
      </c>
      <c r="M1971" s="14">
        <v>813.6</v>
      </c>
      <c r="N1971" s="13">
        <v>5659</v>
      </c>
      <c r="O1971" s="13">
        <v>654</v>
      </c>
      <c r="P1971" s="25">
        <v>0</v>
      </c>
      <c r="Q1971" s="26">
        <v>0</v>
      </c>
      <c r="R1971" s="26">
        <v>0</v>
      </c>
      <c r="S1971" s="27">
        <v>0</v>
      </c>
      <c r="T1971" s="28">
        <v>0</v>
      </c>
      <c r="U1971" s="28">
        <v>0</v>
      </c>
      <c r="V1971" s="12">
        <v>29768.1</v>
      </c>
      <c r="W1971" s="11">
        <v>176439</v>
      </c>
      <c r="X1971" s="11">
        <v>30810</v>
      </c>
    </row>
    <row r="1972" spans="1:24" x14ac:dyDescent="0.35">
      <c r="A1972" s="8">
        <v>2020</v>
      </c>
      <c r="B1972" s="9">
        <v>58951</v>
      </c>
      <c r="C1972" s="10" t="s">
        <v>1660</v>
      </c>
      <c r="D1972" s="8" t="s">
        <v>717</v>
      </c>
      <c r="E1972" s="10" t="s">
        <v>718</v>
      </c>
      <c r="F1972" s="8" t="s">
        <v>711</v>
      </c>
      <c r="G1972" s="10" t="s">
        <v>63</v>
      </c>
      <c r="H1972" s="10" t="s">
        <v>719</v>
      </c>
      <c r="I1972" s="10" t="s">
        <v>45</v>
      </c>
      <c r="J1972" s="12">
        <v>20126.900000000001</v>
      </c>
      <c r="K1972" s="11">
        <v>183910</v>
      </c>
      <c r="L1972" s="11">
        <v>18807</v>
      </c>
      <c r="M1972" s="14">
        <v>521.6</v>
      </c>
      <c r="N1972" s="13">
        <v>5995</v>
      </c>
      <c r="O1972" s="13">
        <v>208</v>
      </c>
      <c r="P1972" s="25">
        <v>0</v>
      </c>
      <c r="Q1972" s="26">
        <v>0</v>
      </c>
      <c r="R1972" s="26">
        <v>0</v>
      </c>
      <c r="S1972" s="27">
        <v>0</v>
      </c>
      <c r="T1972" s="28">
        <v>0</v>
      </c>
      <c r="U1972" s="28">
        <v>0</v>
      </c>
      <c r="V1972" s="12">
        <v>20648.5</v>
      </c>
      <c r="W1972" s="11">
        <v>189905</v>
      </c>
      <c r="X1972" s="11">
        <v>19015</v>
      </c>
    </row>
    <row r="1973" spans="1:24" x14ac:dyDescent="0.35">
      <c r="A1973" s="8">
        <v>2020</v>
      </c>
      <c r="B1973" s="9">
        <v>58951</v>
      </c>
      <c r="C1973" s="10" t="s">
        <v>1660</v>
      </c>
      <c r="D1973" s="8" t="s">
        <v>717</v>
      </c>
      <c r="E1973" s="10" t="s">
        <v>718</v>
      </c>
      <c r="F1973" s="8" t="s">
        <v>711</v>
      </c>
      <c r="G1973" s="10" t="s">
        <v>56</v>
      </c>
      <c r="H1973" s="10" t="s">
        <v>719</v>
      </c>
      <c r="I1973" s="10" t="s">
        <v>45</v>
      </c>
      <c r="J1973" s="12">
        <v>9708.5</v>
      </c>
      <c r="K1973" s="11">
        <v>64991</v>
      </c>
      <c r="L1973" s="11">
        <v>8779</v>
      </c>
      <c r="M1973" s="14">
        <v>251.9</v>
      </c>
      <c r="N1973" s="13">
        <v>2384</v>
      </c>
      <c r="O1973" s="13">
        <v>95</v>
      </c>
      <c r="P1973" s="25">
        <v>0</v>
      </c>
      <c r="Q1973" s="26">
        <v>0</v>
      </c>
      <c r="R1973" s="26">
        <v>0</v>
      </c>
      <c r="S1973" s="27">
        <v>0</v>
      </c>
      <c r="T1973" s="28">
        <v>0</v>
      </c>
      <c r="U1973" s="28">
        <v>0</v>
      </c>
      <c r="V1973" s="12">
        <v>9960.4</v>
      </c>
      <c r="W1973" s="11">
        <v>67375</v>
      </c>
      <c r="X1973" s="11">
        <v>8874</v>
      </c>
    </row>
    <row r="1974" spans="1:24" x14ac:dyDescent="0.35">
      <c r="A1974" s="8">
        <v>2020</v>
      </c>
      <c r="B1974" s="9">
        <v>58951</v>
      </c>
      <c r="C1974" s="10" t="s">
        <v>1660</v>
      </c>
      <c r="D1974" s="8" t="s">
        <v>717</v>
      </c>
      <c r="E1974" s="10" t="s">
        <v>718</v>
      </c>
      <c r="F1974" s="8" t="s">
        <v>711</v>
      </c>
      <c r="G1974" s="10" t="s">
        <v>122</v>
      </c>
      <c r="H1974" s="10" t="s">
        <v>719</v>
      </c>
      <c r="I1974" s="10" t="s">
        <v>123</v>
      </c>
      <c r="J1974" s="12">
        <v>31339.1</v>
      </c>
      <c r="K1974" s="11">
        <v>221742</v>
      </c>
      <c r="L1974" s="11">
        <v>45128</v>
      </c>
      <c r="M1974" s="14">
        <v>290.60000000000002</v>
      </c>
      <c r="N1974" s="13">
        <v>2238</v>
      </c>
      <c r="O1974" s="13">
        <v>107</v>
      </c>
      <c r="P1974" s="25">
        <v>0</v>
      </c>
      <c r="Q1974" s="26">
        <v>0</v>
      </c>
      <c r="R1974" s="26">
        <v>0</v>
      </c>
      <c r="S1974" s="27">
        <v>0</v>
      </c>
      <c r="T1974" s="28">
        <v>0</v>
      </c>
      <c r="U1974" s="28">
        <v>0</v>
      </c>
      <c r="V1974" s="12">
        <v>31629.7</v>
      </c>
      <c r="W1974" s="11">
        <v>223980</v>
      </c>
      <c r="X1974" s="11">
        <v>45235</v>
      </c>
    </row>
    <row r="1975" spans="1:24" x14ac:dyDescent="0.35">
      <c r="A1975" s="8">
        <v>2020</v>
      </c>
      <c r="B1975" s="9">
        <v>58951</v>
      </c>
      <c r="C1975" s="10" t="s">
        <v>1660</v>
      </c>
      <c r="D1975" s="8" t="s">
        <v>717</v>
      </c>
      <c r="E1975" s="10" t="s">
        <v>718</v>
      </c>
      <c r="F1975" s="8" t="s">
        <v>711</v>
      </c>
      <c r="G1975" s="10" t="s">
        <v>143</v>
      </c>
      <c r="H1975" s="10" t="s">
        <v>719</v>
      </c>
      <c r="I1975" s="10" t="s">
        <v>45</v>
      </c>
      <c r="J1975" s="12">
        <v>3843.2</v>
      </c>
      <c r="K1975" s="11">
        <v>46880</v>
      </c>
      <c r="L1975" s="11">
        <v>5556</v>
      </c>
      <c r="M1975" s="14">
        <v>25.9</v>
      </c>
      <c r="N1975" s="13">
        <v>306</v>
      </c>
      <c r="O1975" s="13">
        <v>28</v>
      </c>
      <c r="P1975" s="25">
        <v>0</v>
      </c>
      <c r="Q1975" s="26">
        <v>0</v>
      </c>
      <c r="R1975" s="26">
        <v>0</v>
      </c>
      <c r="S1975" s="27">
        <v>0</v>
      </c>
      <c r="T1975" s="28">
        <v>0</v>
      </c>
      <c r="U1975" s="28">
        <v>0</v>
      </c>
      <c r="V1975" s="12">
        <v>3869.1</v>
      </c>
      <c r="W1975" s="11">
        <v>47186</v>
      </c>
      <c r="X1975" s="11">
        <v>5584</v>
      </c>
    </row>
    <row r="1976" spans="1:24" x14ac:dyDescent="0.35">
      <c r="A1976" s="8">
        <v>2020</v>
      </c>
      <c r="B1976" s="9">
        <v>58951</v>
      </c>
      <c r="C1976" s="10" t="s">
        <v>1660</v>
      </c>
      <c r="D1976" s="8" t="s">
        <v>717</v>
      </c>
      <c r="E1976" s="10" t="s">
        <v>718</v>
      </c>
      <c r="F1976" s="8" t="s">
        <v>711</v>
      </c>
      <c r="G1976" s="10" t="s">
        <v>197</v>
      </c>
      <c r="H1976" s="10" t="s">
        <v>719</v>
      </c>
      <c r="I1976" s="10" t="s">
        <v>45</v>
      </c>
      <c r="J1976" s="12">
        <v>32131.7</v>
      </c>
      <c r="K1976" s="11">
        <v>340153</v>
      </c>
      <c r="L1976" s="11">
        <v>42792</v>
      </c>
      <c r="M1976" s="14">
        <v>336.4</v>
      </c>
      <c r="N1976" s="13">
        <v>2988</v>
      </c>
      <c r="O1976" s="13">
        <v>382</v>
      </c>
      <c r="P1976" s="25">
        <v>0</v>
      </c>
      <c r="Q1976" s="26">
        <v>0</v>
      </c>
      <c r="R1976" s="26">
        <v>0</v>
      </c>
      <c r="S1976" s="27">
        <v>0</v>
      </c>
      <c r="T1976" s="28">
        <v>0</v>
      </c>
      <c r="U1976" s="28">
        <v>0</v>
      </c>
      <c r="V1976" s="12">
        <v>32468.1</v>
      </c>
      <c r="W1976" s="11">
        <v>343141</v>
      </c>
      <c r="X1976" s="11">
        <v>43174</v>
      </c>
    </row>
    <row r="1977" spans="1:24" x14ac:dyDescent="0.35">
      <c r="A1977" s="8">
        <v>2020</v>
      </c>
      <c r="B1977" s="9">
        <v>58952</v>
      </c>
      <c r="C1977" s="10" t="s">
        <v>1661</v>
      </c>
      <c r="D1977" s="8" t="s">
        <v>717</v>
      </c>
      <c r="E1977" s="10" t="s">
        <v>718</v>
      </c>
      <c r="F1977" s="8" t="s">
        <v>711</v>
      </c>
      <c r="G1977" s="10" t="s">
        <v>163</v>
      </c>
      <c r="H1977" s="10" t="s">
        <v>719</v>
      </c>
      <c r="I1977" s="10" t="s">
        <v>45</v>
      </c>
      <c r="J1977" s="12">
        <v>4721</v>
      </c>
      <c r="K1977" s="11">
        <v>28791</v>
      </c>
      <c r="L1977" s="11">
        <v>3907</v>
      </c>
      <c r="M1977" s="14">
        <v>345</v>
      </c>
      <c r="N1977" s="13">
        <v>2109</v>
      </c>
      <c r="O1977" s="13">
        <v>109</v>
      </c>
      <c r="P1977" s="25">
        <v>0</v>
      </c>
      <c r="Q1977" s="26">
        <v>0</v>
      </c>
      <c r="R1977" s="26">
        <v>0</v>
      </c>
      <c r="S1977" s="27">
        <v>0</v>
      </c>
      <c r="T1977" s="28">
        <v>0</v>
      </c>
      <c r="U1977" s="28">
        <v>0</v>
      </c>
      <c r="V1977" s="12">
        <v>5066</v>
      </c>
      <c r="W1977" s="11">
        <v>30900</v>
      </c>
      <c r="X1977" s="11">
        <v>4016</v>
      </c>
    </row>
    <row r="1978" spans="1:24" x14ac:dyDescent="0.35">
      <c r="A1978" s="8">
        <v>2020</v>
      </c>
      <c r="B1978" s="9">
        <v>58952</v>
      </c>
      <c r="C1978" s="10" t="s">
        <v>1661</v>
      </c>
      <c r="D1978" s="8" t="s">
        <v>717</v>
      </c>
      <c r="E1978" s="10" t="s">
        <v>718</v>
      </c>
      <c r="F1978" s="8" t="s">
        <v>711</v>
      </c>
      <c r="G1978" s="10" t="s">
        <v>63</v>
      </c>
      <c r="H1978" s="10" t="s">
        <v>719</v>
      </c>
      <c r="I1978" s="10" t="s">
        <v>45</v>
      </c>
      <c r="J1978" s="12">
        <v>4050</v>
      </c>
      <c r="K1978" s="11">
        <v>36091</v>
      </c>
      <c r="L1978" s="11">
        <v>3358</v>
      </c>
      <c r="M1978" s="14">
        <v>1</v>
      </c>
      <c r="N1978" s="13">
        <v>7</v>
      </c>
      <c r="O1978" s="13">
        <v>3</v>
      </c>
      <c r="P1978" s="25">
        <v>0</v>
      </c>
      <c r="Q1978" s="26">
        <v>0</v>
      </c>
      <c r="R1978" s="26">
        <v>0</v>
      </c>
      <c r="S1978" s="27">
        <v>0</v>
      </c>
      <c r="T1978" s="28">
        <v>0</v>
      </c>
      <c r="U1978" s="28">
        <v>0</v>
      </c>
      <c r="V1978" s="12">
        <v>4051</v>
      </c>
      <c r="W1978" s="11">
        <v>36098</v>
      </c>
      <c r="X1978" s="11">
        <v>3361</v>
      </c>
    </row>
    <row r="1979" spans="1:24" x14ac:dyDescent="0.35">
      <c r="A1979" s="8">
        <v>2020</v>
      </c>
      <c r="B1979" s="9">
        <v>58952</v>
      </c>
      <c r="C1979" s="10" t="s">
        <v>1661</v>
      </c>
      <c r="D1979" s="8" t="s">
        <v>717</v>
      </c>
      <c r="E1979" s="10" t="s">
        <v>718</v>
      </c>
      <c r="F1979" s="8" t="s">
        <v>711</v>
      </c>
      <c r="G1979" s="10" t="s">
        <v>56</v>
      </c>
      <c r="H1979" s="10" t="s">
        <v>719</v>
      </c>
      <c r="I1979" s="10" t="s">
        <v>45</v>
      </c>
      <c r="J1979" s="12">
        <v>3585</v>
      </c>
      <c r="K1979" s="11">
        <v>25859</v>
      </c>
      <c r="L1979" s="11">
        <v>3140</v>
      </c>
      <c r="M1979" s="14">
        <v>5.7</v>
      </c>
      <c r="N1979" s="13">
        <v>32</v>
      </c>
      <c r="O1979" s="13">
        <v>16</v>
      </c>
      <c r="P1979" s="25">
        <v>0</v>
      </c>
      <c r="Q1979" s="26">
        <v>0</v>
      </c>
      <c r="R1979" s="26">
        <v>0</v>
      </c>
      <c r="S1979" s="27">
        <v>0</v>
      </c>
      <c r="T1979" s="28">
        <v>0</v>
      </c>
      <c r="U1979" s="28">
        <v>0</v>
      </c>
      <c r="V1979" s="12">
        <v>3590.7</v>
      </c>
      <c r="W1979" s="11">
        <v>25891</v>
      </c>
      <c r="X1979" s="11">
        <v>3156</v>
      </c>
    </row>
    <row r="1980" spans="1:24" x14ac:dyDescent="0.35">
      <c r="A1980" s="8">
        <v>2020</v>
      </c>
      <c r="B1980" s="9">
        <v>58952</v>
      </c>
      <c r="C1980" s="10" t="s">
        <v>1661</v>
      </c>
      <c r="D1980" s="8" t="s">
        <v>717</v>
      </c>
      <c r="E1980" s="10" t="s">
        <v>718</v>
      </c>
      <c r="F1980" s="8" t="s">
        <v>711</v>
      </c>
      <c r="G1980" s="10" t="s">
        <v>143</v>
      </c>
      <c r="H1980" s="10" t="s">
        <v>719</v>
      </c>
      <c r="I1980" s="10" t="s">
        <v>45</v>
      </c>
      <c r="J1980" s="12">
        <v>6684</v>
      </c>
      <c r="K1980" s="11">
        <v>68128</v>
      </c>
      <c r="L1980" s="11">
        <v>7857</v>
      </c>
      <c r="M1980" s="14">
        <v>7.1</v>
      </c>
      <c r="N1980" s="13">
        <v>69</v>
      </c>
      <c r="O1980" s="13">
        <v>8</v>
      </c>
      <c r="P1980" s="25">
        <v>0</v>
      </c>
      <c r="Q1980" s="26">
        <v>0</v>
      </c>
      <c r="R1980" s="26">
        <v>0</v>
      </c>
      <c r="S1980" s="27">
        <v>0</v>
      </c>
      <c r="T1980" s="28">
        <v>0</v>
      </c>
      <c r="U1980" s="28">
        <v>0</v>
      </c>
      <c r="V1980" s="12">
        <v>6691.1</v>
      </c>
      <c r="W1980" s="11">
        <v>68197</v>
      </c>
      <c r="X1980" s="11">
        <v>7865</v>
      </c>
    </row>
    <row r="1981" spans="1:24" x14ac:dyDescent="0.35">
      <c r="A1981" s="8">
        <v>2020</v>
      </c>
      <c r="B1981" s="9">
        <v>58952</v>
      </c>
      <c r="C1981" s="10" t="s">
        <v>1661</v>
      </c>
      <c r="D1981" s="8" t="s">
        <v>717</v>
      </c>
      <c r="E1981" s="10" t="s">
        <v>718</v>
      </c>
      <c r="F1981" s="8" t="s">
        <v>711</v>
      </c>
      <c r="G1981" s="10" t="s">
        <v>197</v>
      </c>
      <c r="H1981" s="10" t="s">
        <v>719</v>
      </c>
      <c r="I1981" s="10" t="s">
        <v>45</v>
      </c>
      <c r="J1981" s="12">
        <v>28738</v>
      </c>
      <c r="K1981" s="11">
        <v>257562</v>
      </c>
      <c r="L1981" s="11">
        <v>27839</v>
      </c>
      <c r="M1981" s="14">
        <v>907</v>
      </c>
      <c r="N1981" s="13">
        <v>8629</v>
      </c>
      <c r="O1981" s="13">
        <v>715</v>
      </c>
      <c r="P1981" s="25">
        <v>0</v>
      </c>
      <c r="Q1981" s="26">
        <v>0</v>
      </c>
      <c r="R1981" s="26">
        <v>0</v>
      </c>
      <c r="S1981" s="27">
        <v>0</v>
      </c>
      <c r="T1981" s="28">
        <v>0</v>
      </c>
      <c r="U1981" s="28">
        <v>0</v>
      </c>
      <c r="V1981" s="12">
        <v>29645</v>
      </c>
      <c r="W1981" s="11">
        <v>266191</v>
      </c>
      <c r="X1981" s="11">
        <v>28554</v>
      </c>
    </row>
    <row r="1982" spans="1:24" x14ac:dyDescent="0.35">
      <c r="A1982" s="8">
        <v>2020</v>
      </c>
      <c r="B1982" s="9">
        <v>58952</v>
      </c>
      <c r="C1982" s="10" t="s">
        <v>1661</v>
      </c>
      <c r="D1982" s="8" t="s">
        <v>739</v>
      </c>
      <c r="E1982" s="10" t="s">
        <v>710</v>
      </c>
      <c r="F1982" s="8" t="s">
        <v>711</v>
      </c>
      <c r="G1982" s="10" t="s">
        <v>59</v>
      </c>
      <c r="H1982" s="10" t="s">
        <v>719</v>
      </c>
      <c r="I1982" s="10" t="s">
        <v>60</v>
      </c>
      <c r="J1982" s="12">
        <v>266</v>
      </c>
      <c r="K1982" s="11">
        <v>2457</v>
      </c>
      <c r="L1982" s="11">
        <v>176</v>
      </c>
      <c r="M1982" s="14">
        <v>0</v>
      </c>
      <c r="N1982" s="13">
        <v>0</v>
      </c>
      <c r="O1982" s="13">
        <v>0</v>
      </c>
      <c r="P1982" s="25">
        <v>0</v>
      </c>
      <c r="Q1982" s="26">
        <v>0</v>
      </c>
      <c r="R1982" s="26">
        <v>0</v>
      </c>
      <c r="S1982" s="27">
        <v>0</v>
      </c>
      <c r="T1982" s="28">
        <v>0</v>
      </c>
      <c r="U1982" s="28">
        <v>0</v>
      </c>
      <c r="V1982" s="12">
        <v>266</v>
      </c>
      <c r="W1982" s="11">
        <v>2457</v>
      </c>
      <c r="X1982" s="11">
        <v>176</v>
      </c>
    </row>
    <row r="1983" spans="1:24" x14ac:dyDescent="0.35">
      <c r="A1983" s="8">
        <v>2020</v>
      </c>
      <c r="B1983" s="9">
        <v>58953</v>
      </c>
      <c r="C1983" s="10" t="s">
        <v>1662</v>
      </c>
      <c r="D1983" s="8" t="s">
        <v>717</v>
      </c>
      <c r="E1983" s="10" t="s">
        <v>718</v>
      </c>
      <c r="F1983" s="8" t="s">
        <v>711</v>
      </c>
      <c r="G1983" s="10" t="s">
        <v>682</v>
      </c>
      <c r="H1983" s="10" t="s">
        <v>719</v>
      </c>
      <c r="I1983" s="10" t="s">
        <v>45</v>
      </c>
      <c r="J1983" s="12">
        <v>2561.3000000000002</v>
      </c>
      <c r="K1983" s="11">
        <v>24572</v>
      </c>
      <c r="L1983" s="11">
        <v>3174</v>
      </c>
      <c r="M1983" s="14">
        <v>0</v>
      </c>
      <c r="N1983" s="13">
        <v>0</v>
      </c>
      <c r="O1983" s="13">
        <v>0</v>
      </c>
      <c r="P1983" s="25">
        <v>0</v>
      </c>
      <c r="Q1983" s="26">
        <v>0</v>
      </c>
      <c r="R1983" s="26">
        <v>0</v>
      </c>
      <c r="S1983" s="27">
        <v>0</v>
      </c>
      <c r="T1983" s="28">
        <v>0</v>
      </c>
      <c r="U1983" s="28">
        <v>0</v>
      </c>
      <c r="V1983" s="12">
        <v>2561.3000000000002</v>
      </c>
      <c r="W1983" s="11">
        <v>24572</v>
      </c>
      <c r="X1983" s="11">
        <v>3174</v>
      </c>
    </row>
    <row r="1984" spans="1:24" x14ac:dyDescent="0.35">
      <c r="A1984" s="8">
        <v>2020</v>
      </c>
      <c r="B1984" s="9">
        <v>58953</v>
      </c>
      <c r="C1984" s="10" t="s">
        <v>1662</v>
      </c>
      <c r="D1984" s="8" t="s">
        <v>717</v>
      </c>
      <c r="E1984" s="10" t="s">
        <v>718</v>
      </c>
      <c r="F1984" s="8" t="s">
        <v>711</v>
      </c>
      <c r="G1984" s="10" t="s">
        <v>163</v>
      </c>
      <c r="H1984" s="10" t="s">
        <v>719</v>
      </c>
      <c r="I1984" s="10" t="s">
        <v>45</v>
      </c>
      <c r="J1984" s="12">
        <v>15883.6</v>
      </c>
      <c r="K1984" s="11">
        <v>173867</v>
      </c>
      <c r="L1984" s="11">
        <v>19950</v>
      </c>
      <c r="M1984" s="14">
        <v>0</v>
      </c>
      <c r="N1984" s="13">
        <v>0</v>
      </c>
      <c r="O1984" s="13">
        <v>0</v>
      </c>
      <c r="P1984" s="25">
        <v>0</v>
      </c>
      <c r="Q1984" s="26">
        <v>0</v>
      </c>
      <c r="R1984" s="26">
        <v>0</v>
      </c>
      <c r="S1984" s="27">
        <v>0</v>
      </c>
      <c r="T1984" s="28">
        <v>0</v>
      </c>
      <c r="U1984" s="28">
        <v>0</v>
      </c>
      <c r="V1984" s="12">
        <v>15883.6</v>
      </c>
      <c r="W1984" s="11">
        <v>173867</v>
      </c>
      <c r="X1984" s="11">
        <v>19950</v>
      </c>
    </row>
    <row r="1985" spans="1:24" x14ac:dyDescent="0.35">
      <c r="A1985" s="8">
        <v>2020</v>
      </c>
      <c r="B1985" s="9">
        <v>58953</v>
      </c>
      <c r="C1985" s="10" t="s">
        <v>1662</v>
      </c>
      <c r="D1985" s="8" t="s">
        <v>717</v>
      </c>
      <c r="E1985" s="10" t="s">
        <v>718</v>
      </c>
      <c r="F1985" s="8" t="s">
        <v>711</v>
      </c>
      <c r="G1985" s="10" t="s">
        <v>63</v>
      </c>
      <c r="H1985" s="10" t="s">
        <v>719</v>
      </c>
      <c r="I1985" s="10" t="s">
        <v>45</v>
      </c>
      <c r="J1985" s="12">
        <v>7387.9</v>
      </c>
      <c r="K1985" s="11">
        <v>78406</v>
      </c>
      <c r="L1985" s="11">
        <v>8181</v>
      </c>
      <c r="M1985" s="14">
        <v>0</v>
      </c>
      <c r="N1985" s="13">
        <v>0</v>
      </c>
      <c r="O1985" s="13">
        <v>0</v>
      </c>
      <c r="P1985" s="25">
        <v>0</v>
      </c>
      <c r="Q1985" s="26">
        <v>0</v>
      </c>
      <c r="R1985" s="26">
        <v>0</v>
      </c>
      <c r="S1985" s="27">
        <v>0</v>
      </c>
      <c r="T1985" s="28">
        <v>0</v>
      </c>
      <c r="U1985" s="28">
        <v>0</v>
      </c>
      <c r="V1985" s="12">
        <v>7387.9</v>
      </c>
      <c r="W1985" s="11">
        <v>78406</v>
      </c>
      <c r="X1985" s="11">
        <v>8181</v>
      </c>
    </row>
    <row r="1986" spans="1:24" x14ac:dyDescent="0.35">
      <c r="A1986" s="8">
        <v>2020</v>
      </c>
      <c r="B1986" s="9">
        <v>58953</v>
      </c>
      <c r="C1986" s="10" t="s">
        <v>1662</v>
      </c>
      <c r="D1986" s="8" t="s">
        <v>717</v>
      </c>
      <c r="E1986" s="10" t="s">
        <v>718</v>
      </c>
      <c r="F1986" s="8" t="s">
        <v>711</v>
      </c>
      <c r="G1986" s="10" t="s">
        <v>56</v>
      </c>
      <c r="H1986" s="10" t="s">
        <v>719</v>
      </c>
      <c r="I1986" s="10" t="s">
        <v>45</v>
      </c>
      <c r="J1986" s="12">
        <v>7257.9</v>
      </c>
      <c r="K1986" s="11">
        <v>51934</v>
      </c>
      <c r="L1986" s="11">
        <v>7850</v>
      </c>
      <c r="M1986" s="14">
        <v>0</v>
      </c>
      <c r="N1986" s="13">
        <v>0</v>
      </c>
      <c r="O1986" s="13">
        <v>0</v>
      </c>
      <c r="P1986" s="25">
        <v>0</v>
      </c>
      <c r="Q1986" s="26">
        <v>0</v>
      </c>
      <c r="R1986" s="26">
        <v>0</v>
      </c>
      <c r="S1986" s="27">
        <v>0</v>
      </c>
      <c r="T1986" s="28">
        <v>0</v>
      </c>
      <c r="U1986" s="28">
        <v>0</v>
      </c>
      <c r="V1986" s="12">
        <v>7257.9</v>
      </c>
      <c r="W1986" s="11">
        <v>51934</v>
      </c>
      <c r="X1986" s="11">
        <v>7850</v>
      </c>
    </row>
    <row r="1987" spans="1:24" x14ac:dyDescent="0.35">
      <c r="A1987" s="8">
        <v>2020</v>
      </c>
      <c r="B1987" s="9">
        <v>58953</v>
      </c>
      <c r="C1987" s="10" t="s">
        <v>1662</v>
      </c>
      <c r="D1987" s="8" t="s">
        <v>717</v>
      </c>
      <c r="E1987" s="10" t="s">
        <v>718</v>
      </c>
      <c r="F1987" s="8" t="s">
        <v>711</v>
      </c>
      <c r="G1987" s="10" t="s">
        <v>143</v>
      </c>
      <c r="H1987" s="10" t="s">
        <v>719</v>
      </c>
      <c r="I1987" s="10" t="s">
        <v>45</v>
      </c>
      <c r="J1987" s="12">
        <v>7621.8</v>
      </c>
      <c r="K1987" s="11">
        <v>100447</v>
      </c>
      <c r="L1987" s="11">
        <v>9912</v>
      </c>
      <c r="M1987" s="14">
        <v>8.1</v>
      </c>
      <c r="N1987" s="13">
        <v>126</v>
      </c>
      <c r="O1987" s="13">
        <v>3</v>
      </c>
      <c r="P1987" s="25">
        <v>0</v>
      </c>
      <c r="Q1987" s="26">
        <v>0</v>
      </c>
      <c r="R1987" s="26">
        <v>0</v>
      </c>
      <c r="S1987" s="27">
        <v>0</v>
      </c>
      <c r="T1987" s="28">
        <v>0</v>
      </c>
      <c r="U1987" s="28">
        <v>0</v>
      </c>
      <c r="V1987" s="12">
        <v>7629.9</v>
      </c>
      <c r="W1987" s="11">
        <v>100573</v>
      </c>
      <c r="X1987" s="11">
        <v>9915</v>
      </c>
    </row>
    <row r="1988" spans="1:24" x14ac:dyDescent="0.35">
      <c r="A1988" s="8">
        <v>2020</v>
      </c>
      <c r="B1988" s="9">
        <v>58953</v>
      </c>
      <c r="C1988" s="10" t="s">
        <v>1662</v>
      </c>
      <c r="D1988" s="8" t="s">
        <v>717</v>
      </c>
      <c r="E1988" s="10" t="s">
        <v>718</v>
      </c>
      <c r="F1988" s="8" t="s">
        <v>711</v>
      </c>
      <c r="G1988" s="10" t="s">
        <v>197</v>
      </c>
      <c r="H1988" s="10" t="s">
        <v>719</v>
      </c>
      <c r="I1988" s="10" t="s">
        <v>45</v>
      </c>
      <c r="J1988" s="12">
        <v>6488.5</v>
      </c>
      <c r="K1988" s="11">
        <v>65276</v>
      </c>
      <c r="L1988" s="11">
        <v>8301</v>
      </c>
      <c r="M1988" s="14">
        <v>1.1000000000000001</v>
      </c>
      <c r="N1988" s="13">
        <v>12</v>
      </c>
      <c r="O1988" s="13">
        <v>1</v>
      </c>
      <c r="P1988" s="25" t="s">
        <v>25</v>
      </c>
      <c r="Q1988" s="26" t="s">
        <v>25</v>
      </c>
      <c r="R1988" s="26" t="s">
        <v>25</v>
      </c>
      <c r="S1988" s="27" t="s">
        <v>25</v>
      </c>
      <c r="T1988" s="28" t="s">
        <v>25</v>
      </c>
      <c r="U1988" s="28" t="s">
        <v>25</v>
      </c>
      <c r="V1988" s="12">
        <v>6489.6</v>
      </c>
      <c r="W1988" s="11">
        <v>65288</v>
      </c>
      <c r="X1988" s="11">
        <v>8302</v>
      </c>
    </row>
    <row r="1989" spans="1:24" x14ac:dyDescent="0.35">
      <c r="A1989" s="8">
        <v>2020</v>
      </c>
      <c r="B1989" s="9">
        <v>58956</v>
      </c>
      <c r="C1989" s="10" t="s">
        <v>1663</v>
      </c>
      <c r="D1989" s="8" t="s">
        <v>717</v>
      </c>
      <c r="E1989" s="10" t="s">
        <v>718</v>
      </c>
      <c r="F1989" s="8" t="s">
        <v>711</v>
      </c>
      <c r="G1989" s="10" t="s">
        <v>682</v>
      </c>
      <c r="H1989" s="10" t="s">
        <v>719</v>
      </c>
      <c r="I1989" s="10" t="s">
        <v>45</v>
      </c>
      <c r="J1989" s="12">
        <v>1345.1</v>
      </c>
      <c r="K1989" s="11">
        <v>14860</v>
      </c>
      <c r="L1989" s="11">
        <v>1965</v>
      </c>
      <c r="M1989" s="14">
        <v>0</v>
      </c>
      <c r="N1989" s="13">
        <v>0</v>
      </c>
      <c r="O1989" s="13">
        <v>0</v>
      </c>
      <c r="P1989" s="25">
        <v>0</v>
      </c>
      <c r="Q1989" s="26">
        <v>0</v>
      </c>
      <c r="R1989" s="26">
        <v>0</v>
      </c>
      <c r="S1989" s="27">
        <v>0</v>
      </c>
      <c r="T1989" s="28">
        <v>0</v>
      </c>
      <c r="U1989" s="28">
        <v>0</v>
      </c>
      <c r="V1989" s="12">
        <v>1345.1</v>
      </c>
      <c r="W1989" s="11">
        <v>14860</v>
      </c>
      <c r="X1989" s="11">
        <v>1965</v>
      </c>
    </row>
    <row r="1990" spans="1:24" x14ac:dyDescent="0.35">
      <c r="A1990" s="8">
        <v>2020</v>
      </c>
      <c r="B1990" s="9">
        <v>58956</v>
      </c>
      <c r="C1990" s="10" t="s">
        <v>1663</v>
      </c>
      <c r="D1990" s="8" t="s">
        <v>717</v>
      </c>
      <c r="E1990" s="10" t="s">
        <v>718</v>
      </c>
      <c r="F1990" s="8" t="s">
        <v>711</v>
      </c>
      <c r="G1990" s="10" t="s">
        <v>185</v>
      </c>
      <c r="H1990" s="10" t="s">
        <v>719</v>
      </c>
      <c r="I1990" s="10" t="s">
        <v>45</v>
      </c>
      <c r="J1990" s="12">
        <v>2358.8000000000002</v>
      </c>
      <c r="K1990" s="11">
        <v>24076</v>
      </c>
      <c r="L1990" s="11">
        <v>2382</v>
      </c>
      <c r="M1990" s="14">
        <v>0</v>
      </c>
      <c r="N1990" s="13">
        <v>0</v>
      </c>
      <c r="O1990" s="13">
        <v>0</v>
      </c>
      <c r="P1990" s="25">
        <v>0</v>
      </c>
      <c r="Q1990" s="26">
        <v>0</v>
      </c>
      <c r="R1990" s="26">
        <v>0</v>
      </c>
      <c r="S1990" s="27">
        <v>0</v>
      </c>
      <c r="T1990" s="28">
        <v>0</v>
      </c>
      <c r="U1990" s="28">
        <v>0</v>
      </c>
      <c r="V1990" s="12">
        <v>2358.8000000000002</v>
      </c>
      <c r="W1990" s="11">
        <v>24076</v>
      </c>
      <c r="X1990" s="11">
        <v>2382</v>
      </c>
    </row>
    <row r="1991" spans="1:24" x14ac:dyDescent="0.35">
      <c r="A1991" s="8">
        <v>2020</v>
      </c>
      <c r="B1991" s="9">
        <v>58956</v>
      </c>
      <c r="C1991" s="10" t="s">
        <v>1663</v>
      </c>
      <c r="D1991" s="8" t="s">
        <v>717</v>
      </c>
      <c r="E1991" s="10" t="s">
        <v>718</v>
      </c>
      <c r="F1991" s="8" t="s">
        <v>711</v>
      </c>
      <c r="G1991" s="10" t="s">
        <v>163</v>
      </c>
      <c r="H1991" s="10" t="s">
        <v>719</v>
      </c>
      <c r="I1991" s="10" t="s">
        <v>45</v>
      </c>
      <c r="J1991" s="12">
        <v>9954.9</v>
      </c>
      <c r="K1991" s="11">
        <v>128052</v>
      </c>
      <c r="L1991" s="11">
        <v>17216</v>
      </c>
      <c r="M1991" s="14">
        <v>0</v>
      </c>
      <c r="N1991" s="13">
        <v>0</v>
      </c>
      <c r="O1991" s="13">
        <v>0</v>
      </c>
      <c r="P1991" s="25">
        <v>0</v>
      </c>
      <c r="Q1991" s="26">
        <v>0</v>
      </c>
      <c r="R1991" s="26">
        <v>0</v>
      </c>
      <c r="S1991" s="27">
        <v>0</v>
      </c>
      <c r="T1991" s="28">
        <v>0</v>
      </c>
      <c r="U1991" s="28">
        <v>0</v>
      </c>
      <c r="V1991" s="12">
        <v>9954.9</v>
      </c>
      <c r="W1991" s="11">
        <v>128052</v>
      </c>
      <c r="X1991" s="11">
        <v>17216</v>
      </c>
    </row>
    <row r="1992" spans="1:24" x14ac:dyDescent="0.35">
      <c r="A1992" s="8">
        <v>2020</v>
      </c>
      <c r="B1992" s="9">
        <v>58956</v>
      </c>
      <c r="C1992" s="10" t="s">
        <v>1663</v>
      </c>
      <c r="D1992" s="8" t="s">
        <v>717</v>
      </c>
      <c r="E1992" s="10" t="s">
        <v>718</v>
      </c>
      <c r="F1992" s="8" t="s">
        <v>711</v>
      </c>
      <c r="G1992" s="10" t="s">
        <v>139</v>
      </c>
      <c r="H1992" s="10" t="s">
        <v>719</v>
      </c>
      <c r="I1992" s="10" t="s">
        <v>95</v>
      </c>
      <c r="J1992" s="12">
        <v>11411.7</v>
      </c>
      <c r="K1992" s="11">
        <v>74426</v>
      </c>
      <c r="L1992" s="11">
        <v>13450</v>
      </c>
      <c r="M1992" s="14">
        <v>0</v>
      </c>
      <c r="N1992" s="13">
        <v>0</v>
      </c>
      <c r="O1992" s="13">
        <v>0</v>
      </c>
      <c r="P1992" s="25">
        <v>0</v>
      </c>
      <c r="Q1992" s="26">
        <v>0</v>
      </c>
      <c r="R1992" s="26">
        <v>0</v>
      </c>
      <c r="S1992" s="27" t="s">
        <v>25</v>
      </c>
      <c r="T1992" s="28" t="s">
        <v>25</v>
      </c>
      <c r="U1992" s="28" t="s">
        <v>25</v>
      </c>
      <c r="V1992" s="12">
        <v>11411.7</v>
      </c>
      <c r="W1992" s="11">
        <v>74426</v>
      </c>
      <c r="X1992" s="11">
        <v>13450</v>
      </c>
    </row>
    <row r="1993" spans="1:24" x14ac:dyDescent="0.35">
      <c r="A1993" s="8">
        <v>2020</v>
      </c>
      <c r="B1993" s="9">
        <v>58956</v>
      </c>
      <c r="C1993" s="10" t="s">
        <v>1663</v>
      </c>
      <c r="D1993" s="8" t="s">
        <v>717</v>
      </c>
      <c r="E1993" s="10" t="s">
        <v>718</v>
      </c>
      <c r="F1993" s="8" t="s">
        <v>711</v>
      </c>
      <c r="G1993" s="10" t="s">
        <v>63</v>
      </c>
      <c r="H1993" s="10" t="s">
        <v>719</v>
      </c>
      <c r="I1993" s="10" t="s">
        <v>45</v>
      </c>
      <c r="J1993" s="12">
        <v>11988.7</v>
      </c>
      <c r="K1993" s="11">
        <v>117744</v>
      </c>
      <c r="L1993" s="11">
        <v>12316</v>
      </c>
      <c r="M1993" s="14">
        <v>0</v>
      </c>
      <c r="N1993" s="13">
        <v>0</v>
      </c>
      <c r="O1993" s="13">
        <v>0</v>
      </c>
      <c r="P1993" s="25">
        <v>0</v>
      </c>
      <c r="Q1993" s="26">
        <v>0</v>
      </c>
      <c r="R1993" s="26">
        <v>0</v>
      </c>
      <c r="S1993" s="27">
        <v>0</v>
      </c>
      <c r="T1993" s="28">
        <v>0</v>
      </c>
      <c r="U1993" s="28">
        <v>0</v>
      </c>
      <c r="V1993" s="12">
        <v>11988.7</v>
      </c>
      <c r="W1993" s="11">
        <v>117744</v>
      </c>
      <c r="X1993" s="11">
        <v>12316</v>
      </c>
    </row>
    <row r="1994" spans="1:24" x14ac:dyDescent="0.35">
      <c r="A1994" s="8">
        <v>2020</v>
      </c>
      <c r="B1994" s="9">
        <v>58956</v>
      </c>
      <c r="C1994" s="10" t="s">
        <v>1663</v>
      </c>
      <c r="D1994" s="8" t="s">
        <v>717</v>
      </c>
      <c r="E1994" s="10" t="s">
        <v>718</v>
      </c>
      <c r="F1994" s="8" t="s">
        <v>711</v>
      </c>
      <c r="G1994" s="10" t="s">
        <v>671</v>
      </c>
      <c r="H1994" s="10" t="s">
        <v>719</v>
      </c>
      <c r="I1994" s="10" t="s">
        <v>95</v>
      </c>
      <c r="J1994" s="12">
        <v>740.1</v>
      </c>
      <c r="K1994" s="11">
        <v>10200</v>
      </c>
      <c r="L1994" s="11">
        <v>2040</v>
      </c>
      <c r="M1994" s="14">
        <v>0</v>
      </c>
      <c r="N1994" s="13">
        <v>0</v>
      </c>
      <c r="O1994" s="13">
        <v>0</v>
      </c>
      <c r="P1994" s="25">
        <v>0</v>
      </c>
      <c r="Q1994" s="26">
        <v>0</v>
      </c>
      <c r="R1994" s="26">
        <v>0</v>
      </c>
      <c r="S1994" s="27">
        <v>0</v>
      </c>
      <c r="T1994" s="28">
        <v>0</v>
      </c>
      <c r="U1994" s="28">
        <v>0</v>
      </c>
      <c r="V1994" s="12">
        <v>740.1</v>
      </c>
      <c r="W1994" s="11">
        <v>10200</v>
      </c>
      <c r="X1994" s="11">
        <v>2040</v>
      </c>
    </row>
    <row r="1995" spans="1:24" x14ac:dyDescent="0.35">
      <c r="A1995" s="8">
        <v>2020</v>
      </c>
      <c r="B1995" s="9">
        <v>58956</v>
      </c>
      <c r="C1995" s="10" t="s">
        <v>1663</v>
      </c>
      <c r="D1995" s="8" t="s">
        <v>717</v>
      </c>
      <c r="E1995" s="10" t="s">
        <v>718</v>
      </c>
      <c r="F1995" s="8" t="s">
        <v>711</v>
      </c>
      <c r="G1995" s="10" t="s">
        <v>397</v>
      </c>
      <c r="H1995" s="10" t="s">
        <v>719</v>
      </c>
      <c r="I1995" s="10" t="s">
        <v>95</v>
      </c>
      <c r="J1995" s="12">
        <v>704.5</v>
      </c>
      <c r="K1995" s="11">
        <v>6415</v>
      </c>
      <c r="L1995" s="11">
        <v>1191</v>
      </c>
      <c r="M1995" s="14">
        <v>0</v>
      </c>
      <c r="N1995" s="13">
        <v>0</v>
      </c>
      <c r="O1995" s="13">
        <v>0</v>
      </c>
      <c r="P1995" s="25">
        <v>0</v>
      </c>
      <c r="Q1995" s="26">
        <v>0</v>
      </c>
      <c r="R1995" s="26">
        <v>0</v>
      </c>
      <c r="S1995" s="27">
        <v>0</v>
      </c>
      <c r="T1995" s="28">
        <v>0</v>
      </c>
      <c r="U1995" s="28">
        <v>0</v>
      </c>
      <c r="V1995" s="12">
        <v>704.5</v>
      </c>
      <c r="W1995" s="11">
        <v>6415</v>
      </c>
      <c r="X1995" s="11">
        <v>1191</v>
      </c>
    </row>
    <row r="1996" spans="1:24" x14ac:dyDescent="0.35">
      <c r="A1996" s="8">
        <v>2020</v>
      </c>
      <c r="B1996" s="9">
        <v>58956</v>
      </c>
      <c r="C1996" s="10" t="s">
        <v>1663</v>
      </c>
      <c r="D1996" s="8" t="s">
        <v>717</v>
      </c>
      <c r="E1996" s="10" t="s">
        <v>718</v>
      </c>
      <c r="F1996" s="8" t="s">
        <v>711</v>
      </c>
      <c r="G1996" s="10" t="s">
        <v>56</v>
      </c>
      <c r="H1996" s="10" t="s">
        <v>719</v>
      </c>
      <c r="I1996" s="10" t="s">
        <v>45</v>
      </c>
      <c r="J1996" s="12">
        <v>8695</v>
      </c>
      <c r="K1996" s="11">
        <v>62552</v>
      </c>
      <c r="L1996" s="11">
        <v>9371</v>
      </c>
      <c r="M1996" s="14">
        <v>0</v>
      </c>
      <c r="N1996" s="13">
        <v>0</v>
      </c>
      <c r="O1996" s="13">
        <v>0</v>
      </c>
      <c r="P1996" s="25">
        <v>0</v>
      </c>
      <c r="Q1996" s="26">
        <v>0</v>
      </c>
      <c r="R1996" s="26">
        <v>0</v>
      </c>
      <c r="S1996" s="27">
        <v>0</v>
      </c>
      <c r="T1996" s="28">
        <v>0</v>
      </c>
      <c r="U1996" s="28">
        <v>0</v>
      </c>
      <c r="V1996" s="12">
        <v>8695</v>
      </c>
      <c r="W1996" s="11">
        <v>62552</v>
      </c>
      <c r="X1996" s="11">
        <v>9371</v>
      </c>
    </row>
    <row r="1997" spans="1:24" x14ac:dyDescent="0.35">
      <c r="A1997" s="8">
        <v>2020</v>
      </c>
      <c r="B1997" s="9">
        <v>58956</v>
      </c>
      <c r="C1997" s="10" t="s">
        <v>1663</v>
      </c>
      <c r="D1997" s="8" t="s">
        <v>717</v>
      </c>
      <c r="E1997" s="10" t="s">
        <v>718</v>
      </c>
      <c r="F1997" s="8" t="s">
        <v>711</v>
      </c>
      <c r="G1997" s="10" t="s">
        <v>143</v>
      </c>
      <c r="H1997" s="10" t="s">
        <v>719</v>
      </c>
      <c r="I1997" s="10" t="s">
        <v>45</v>
      </c>
      <c r="J1997" s="12">
        <v>13911</v>
      </c>
      <c r="K1997" s="11">
        <v>207742</v>
      </c>
      <c r="L1997" s="11">
        <v>26350</v>
      </c>
      <c r="M1997" s="14">
        <v>0</v>
      </c>
      <c r="N1997" s="13">
        <v>0</v>
      </c>
      <c r="O1997" s="13">
        <v>0</v>
      </c>
      <c r="P1997" s="25">
        <v>0</v>
      </c>
      <c r="Q1997" s="26">
        <v>0</v>
      </c>
      <c r="R1997" s="26">
        <v>0</v>
      </c>
      <c r="S1997" s="27">
        <v>0</v>
      </c>
      <c r="T1997" s="28">
        <v>0</v>
      </c>
      <c r="U1997" s="28">
        <v>0</v>
      </c>
      <c r="V1997" s="12">
        <v>13911</v>
      </c>
      <c r="W1997" s="11">
        <v>207742</v>
      </c>
      <c r="X1997" s="11">
        <v>26350</v>
      </c>
    </row>
    <row r="1998" spans="1:24" x14ac:dyDescent="0.35">
      <c r="A1998" s="8">
        <v>2020</v>
      </c>
      <c r="B1998" s="9">
        <v>58956</v>
      </c>
      <c r="C1998" s="10" t="s">
        <v>1663</v>
      </c>
      <c r="D1998" s="8" t="s">
        <v>717</v>
      </c>
      <c r="E1998" s="10" t="s">
        <v>718</v>
      </c>
      <c r="F1998" s="8" t="s">
        <v>711</v>
      </c>
      <c r="G1998" s="10" t="s">
        <v>197</v>
      </c>
      <c r="H1998" s="10" t="s">
        <v>719</v>
      </c>
      <c r="I1998" s="10" t="s">
        <v>45</v>
      </c>
      <c r="J1998" s="12">
        <v>19926</v>
      </c>
      <c r="K1998" s="11">
        <v>218446</v>
      </c>
      <c r="L1998" s="11">
        <v>26955</v>
      </c>
      <c r="M1998" s="14" t="s">
        <v>25</v>
      </c>
      <c r="N1998" s="13" t="s">
        <v>25</v>
      </c>
      <c r="O1998" s="13" t="s">
        <v>25</v>
      </c>
      <c r="P1998" s="25" t="s">
        <v>25</v>
      </c>
      <c r="Q1998" s="26" t="s">
        <v>25</v>
      </c>
      <c r="R1998" s="26" t="s">
        <v>25</v>
      </c>
      <c r="S1998" s="27" t="s">
        <v>25</v>
      </c>
      <c r="T1998" s="28" t="s">
        <v>25</v>
      </c>
      <c r="U1998" s="28" t="s">
        <v>25</v>
      </c>
      <c r="V1998" s="12">
        <v>19926</v>
      </c>
      <c r="W1998" s="11">
        <v>218446</v>
      </c>
      <c r="X1998" s="11">
        <v>26955</v>
      </c>
    </row>
    <row r="1999" spans="1:24" x14ac:dyDescent="0.35">
      <c r="A1999" s="8">
        <v>2020</v>
      </c>
      <c r="B1999" s="9">
        <v>58956</v>
      </c>
      <c r="C1999" s="10" t="s">
        <v>1663</v>
      </c>
      <c r="D1999" s="8" t="s">
        <v>717</v>
      </c>
      <c r="E1999" s="10" t="s">
        <v>718</v>
      </c>
      <c r="F1999" s="8" t="s">
        <v>711</v>
      </c>
      <c r="G1999" s="10" t="s">
        <v>390</v>
      </c>
      <c r="H1999" s="10" t="s">
        <v>719</v>
      </c>
      <c r="I1999" s="10" t="s">
        <v>95</v>
      </c>
      <c r="J1999" s="12">
        <v>5003.8</v>
      </c>
      <c r="K1999" s="11">
        <v>36623</v>
      </c>
      <c r="L1999" s="11">
        <v>5502</v>
      </c>
      <c r="M1999" s="14">
        <v>0</v>
      </c>
      <c r="N1999" s="13">
        <v>0</v>
      </c>
      <c r="O1999" s="13">
        <v>0</v>
      </c>
      <c r="P1999" s="25">
        <v>0</v>
      </c>
      <c r="Q1999" s="26">
        <v>0</v>
      </c>
      <c r="R1999" s="26">
        <v>0</v>
      </c>
      <c r="S1999" s="27" t="s">
        <v>25</v>
      </c>
      <c r="T1999" s="28" t="s">
        <v>25</v>
      </c>
      <c r="U1999" s="28" t="s">
        <v>25</v>
      </c>
      <c r="V1999" s="12">
        <v>5003.8</v>
      </c>
      <c r="W1999" s="11">
        <v>36623</v>
      </c>
      <c r="X1999" s="11">
        <v>5502</v>
      </c>
    </row>
    <row r="2000" spans="1:24" x14ac:dyDescent="0.35">
      <c r="A2000" s="8">
        <v>2020</v>
      </c>
      <c r="B2000" s="9">
        <v>58956</v>
      </c>
      <c r="C2000" s="10" t="s">
        <v>1663</v>
      </c>
      <c r="D2000" s="8" t="s">
        <v>739</v>
      </c>
      <c r="E2000" s="10" t="s">
        <v>710</v>
      </c>
      <c r="F2000" s="8" t="s">
        <v>711</v>
      </c>
      <c r="G2000" s="10" t="s">
        <v>59</v>
      </c>
      <c r="H2000" s="10" t="s">
        <v>719</v>
      </c>
      <c r="I2000" s="10" t="s">
        <v>60</v>
      </c>
      <c r="J2000" s="12">
        <v>25.3</v>
      </c>
      <c r="K2000" s="11">
        <v>192</v>
      </c>
      <c r="L2000" s="11">
        <v>14</v>
      </c>
      <c r="M2000" s="14">
        <v>0</v>
      </c>
      <c r="N2000" s="13">
        <v>0</v>
      </c>
      <c r="O2000" s="13">
        <v>0</v>
      </c>
      <c r="P2000" s="25">
        <v>0</v>
      </c>
      <c r="Q2000" s="26">
        <v>0</v>
      </c>
      <c r="R2000" s="26">
        <v>0</v>
      </c>
      <c r="S2000" s="27">
        <v>0</v>
      </c>
      <c r="T2000" s="28">
        <v>0</v>
      </c>
      <c r="U2000" s="28">
        <v>0</v>
      </c>
      <c r="V2000" s="12">
        <v>25.3</v>
      </c>
      <c r="W2000" s="11">
        <v>192</v>
      </c>
      <c r="X2000" s="11">
        <v>14</v>
      </c>
    </row>
    <row r="2001" spans="1:24" x14ac:dyDescent="0.35">
      <c r="A2001" s="8">
        <v>2020</v>
      </c>
      <c r="B2001" s="9">
        <v>58957</v>
      </c>
      <c r="C2001" s="10" t="s">
        <v>1664</v>
      </c>
      <c r="D2001" s="8" t="s">
        <v>717</v>
      </c>
      <c r="E2001" s="10" t="s">
        <v>718</v>
      </c>
      <c r="F2001" s="8" t="s">
        <v>711</v>
      </c>
      <c r="G2001" s="10" t="s">
        <v>163</v>
      </c>
      <c r="H2001" s="10" t="s">
        <v>719</v>
      </c>
      <c r="I2001" s="10" t="s">
        <v>45</v>
      </c>
      <c r="J2001" s="12">
        <v>18950</v>
      </c>
      <c r="K2001" s="11">
        <v>192141</v>
      </c>
      <c r="L2001" s="11">
        <v>23596</v>
      </c>
      <c r="M2001" s="14">
        <v>23540</v>
      </c>
      <c r="N2001" s="13">
        <v>448275</v>
      </c>
      <c r="O2001" s="13">
        <v>2426</v>
      </c>
      <c r="P2001" s="25">
        <v>0</v>
      </c>
      <c r="Q2001" s="26">
        <v>0</v>
      </c>
      <c r="R2001" s="26">
        <v>0</v>
      </c>
      <c r="S2001" s="27">
        <v>0</v>
      </c>
      <c r="T2001" s="28">
        <v>0</v>
      </c>
      <c r="U2001" s="28">
        <v>0</v>
      </c>
      <c r="V2001" s="12">
        <v>42490</v>
      </c>
      <c r="W2001" s="11">
        <v>640416</v>
      </c>
      <c r="X2001" s="11">
        <v>26022</v>
      </c>
    </row>
    <row r="2002" spans="1:24" x14ac:dyDescent="0.35">
      <c r="A2002" s="8">
        <v>2020</v>
      </c>
      <c r="B2002" s="9">
        <v>58957</v>
      </c>
      <c r="C2002" s="10" t="s">
        <v>1664</v>
      </c>
      <c r="D2002" s="8" t="s">
        <v>717</v>
      </c>
      <c r="E2002" s="10" t="s">
        <v>718</v>
      </c>
      <c r="F2002" s="8" t="s">
        <v>711</v>
      </c>
      <c r="G2002" s="10" t="s">
        <v>63</v>
      </c>
      <c r="H2002" s="10" t="s">
        <v>719</v>
      </c>
      <c r="I2002" s="10" t="s">
        <v>45</v>
      </c>
      <c r="J2002" s="12">
        <v>1443</v>
      </c>
      <c r="K2002" s="11">
        <v>16228</v>
      </c>
      <c r="L2002" s="11">
        <v>1781</v>
      </c>
      <c r="M2002" s="14">
        <v>1710</v>
      </c>
      <c r="N2002" s="13">
        <v>32994</v>
      </c>
      <c r="O2002" s="13">
        <v>67</v>
      </c>
      <c r="P2002" s="25">
        <v>0</v>
      </c>
      <c r="Q2002" s="26">
        <v>0</v>
      </c>
      <c r="R2002" s="26">
        <v>0</v>
      </c>
      <c r="S2002" s="27">
        <v>0</v>
      </c>
      <c r="T2002" s="28">
        <v>0</v>
      </c>
      <c r="U2002" s="28">
        <v>0</v>
      </c>
      <c r="V2002" s="12">
        <v>3153</v>
      </c>
      <c r="W2002" s="11">
        <v>49222</v>
      </c>
      <c r="X2002" s="11">
        <v>1848</v>
      </c>
    </row>
    <row r="2003" spans="1:24" x14ac:dyDescent="0.35">
      <c r="A2003" s="8">
        <v>2020</v>
      </c>
      <c r="B2003" s="9">
        <v>58957</v>
      </c>
      <c r="C2003" s="10" t="s">
        <v>1664</v>
      </c>
      <c r="D2003" s="8" t="s">
        <v>717</v>
      </c>
      <c r="E2003" s="10" t="s">
        <v>718</v>
      </c>
      <c r="F2003" s="8" t="s">
        <v>711</v>
      </c>
      <c r="G2003" s="10" t="s">
        <v>143</v>
      </c>
      <c r="H2003" s="10" t="s">
        <v>719</v>
      </c>
      <c r="I2003" s="10" t="s">
        <v>45</v>
      </c>
      <c r="J2003" s="12">
        <v>136933.4</v>
      </c>
      <c r="K2003" s="11">
        <v>2067465</v>
      </c>
      <c r="L2003" s="11">
        <v>209518</v>
      </c>
      <c r="M2003" s="14">
        <v>211544.4</v>
      </c>
      <c r="N2003" s="13">
        <v>4828760</v>
      </c>
      <c r="O2003" s="13">
        <v>39958</v>
      </c>
      <c r="P2003" s="25">
        <v>0</v>
      </c>
      <c r="Q2003" s="26">
        <v>0</v>
      </c>
      <c r="R2003" s="26">
        <v>0</v>
      </c>
      <c r="S2003" s="27">
        <v>0</v>
      </c>
      <c r="T2003" s="28">
        <v>0</v>
      </c>
      <c r="U2003" s="28">
        <v>0</v>
      </c>
      <c r="V2003" s="12">
        <v>348477.8</v>
      </c>
      <c r="W2003" s="11">
        <v>6896225</v>
      </c>
      <c r="X2003" s="11">
        <v>249476</v>
      </c>
    </row>
    <row r="2004" spans="1:24" x14ac:dyDescent="0.35">
      <c r="A2004" s="8">
        <v>2020</v>
      </c>
      <c r="B2004" s="9">
        <v>58957</v>
      </c>
      <c r="C2004" s="10" t="s">
        <v>1664</v>
      </c>
      <c r="D2004" s="8" t="s">
        <v>717</v>
      </c>
      <c r="E2004" s="10" t="s">
        <v>718</v>
      </c>
      <c r="F2004" s="8" t="s">
        <v>711</v>
      </c>
      <c r="G2004" s="10" t="s">
        <v>197</v>
      </c>
      <c r="H2004" s="10" t="s">
        <v>719</v>
      </c>
      <c r="I2004" s="10" t="s">
        <v>45</v>
      </c>
      <c r="J2004" s="12">
        <v>70218</v>
      </c>
      <c r="K2004" s="11">
        <v>808969</v>
      </c>
      <c r="L2004" s="11">
        <v>68884</v>
      </c>
      <c r="M2004" s="14">
        <v>47929</v>
      </c>
      <c r="N2004" s="13">
        <v>878554</v>
      </c>
      <c r="O2004" s="13">
        <v>5911</v>
      </c>
      <c r="P2004" s="25">
        <v>0</v>
      </c>
      <c r="Q2004" s="26">
        <v>0</v>
      </c>
      <c r="R2004" s="26">
        <v>0</v>
      </c>
      <c r="S2004" s="27">
        <v>0</v>
      </c>
      <c r="T2004" s="28">
        <v>0</v>
      </c>
      <c r="U2004" s="28">
        <v>0</v>
      </c>
      <c r="V2004" s="12">
        <v>118147</v>
      </c>
      <c r="W2004" s="11">
        <v>1687523</v>
      </c>
      <c r="X2004" s="11">
        <v>74795</v>
      </c>
    </row>
    <row r="2005" spans="1:24" x14ac:dyDescent="0.35">
      <c r="A2005" s="8">
        <v>2020</v>
      </c>
      <c r="B2005" s="9">
        <v>58963</v>
      </c>
      <c r="C2005" s="10" t="s">
        <v>1665</v>
      </c>
      <c r="D2005" s="8" t="s">
        <v>739</v>
      </c>
      <c r="E2005" s="10" t="s">
        <v>710</v>
      </c>
      <c r="F2005" s="8" t="s">
        <v>711</v>
      </c>
      <c r="G2005" s="10" t="s">
        <v>59</v>
      </c>
      <c r="H2005" s="10" t="s">
        <v>719</v>
      </c>
      <c r="I2005" s="10" t="s">
        <v>60</v>
      </c>
      <c r="J2005" s="12">
        <v>11928</v>
      </c>
      <c r="K2005" s="11">
        <v>120047</v>
      </c>
      <c r="L2005" s="11">
        <v>10657</v>
      </c>
      <c r="M2005" s="14">
        <v>39</v>
      </c>
      <c r="N2005" s="13">
        <v>573</v>
      </c>
      <c r="O2005" s="13">
        <v>11</v>
      </c>
      <c r="P2005" s="25">
        <v>0</v>
      </c>
      <c r="Q2005" s="26">
        <v>0</v>
      </c>
      <c r="R2005" s="26">
        <v>0</v>
      </c>
      <c r="S2005" s="27">
        <v>0</v>
      </c>
      <c r="T2005" s="28">
        <v>0</v>
      </c>
      <c r="U2005" s="28">
        <v>0</v>
      </c>
      <c r="V2005" s="12">
        <v>11967</v>
      </c>
      <c r="W2005" s="11">
        <v>120620</v>
      </c>
      <c r="X2005" s="11">
        <v>10668</v>
      </c>
    </row>
    <row r="2006" spans="1:24" x14ac:dyDescent="0.35">
      <c r="A2006" s="8">
        <v>2020</v>
      </c>
      <c r="B2006" s="9">
        <v>58964</v>
      </c>
      <c r="C2006" s="10" t="s">
        <v>1666</v>
      </c>
      <c r="D2006" s="8" t="s">
        <v>717</v>
      </c>
      <c r="E2006" s="10" t="s">
        <v>718</v>
      </c>
      <c r="F2006" s="8" t="s">
        <v>711</v>
      </c>
      <c r="G2006" s="10" t="s">
        <v>163</v>
      </c>
      <c r="H2006" s="10" t="s">
        <v>719</v>
      </c>
      <c r="I2006" s="10" t="s">
        <v>45</v>
      </c>
      <c r="J2006" s="12">
        <v>1487</v>
      </c>
      <c r="K2006" s="11">
        <v>14091</v>
      </c>
      <c r="L2006" s="11">
        <v>2527</v>
      </c>
      <c r="M2006" s="14">
        <v>0</v>
      </c>
      <c r="N2006" s="13">
        <v>0</v>
      </c>
      <c r="O2006" s="13">
        <v>0</v>
      </c>
      <c r="P2006" s="25">
        <v>0</v>
      </c>
      <c r="Q2006" s="26">
        <v>0</v>
      </c>
      <c r="R2006" s="26">
        <v>0</v>
      </c>
      <c r="S2006" s="27">
        <v>0</v>
      </c>
      <c r="T2006" s="28">
        <v>0</v>
      </c>
      <c r="U2006" s="28">
        <v>0</v>
      </c>
      <c r="V2006" s="12">
        <v>1487</v>
      </c>
      <c r="W2006" s="11">
        <v>14091</v>
      </c>
      <c r="X2006" s="11">
        <v>2527</v>
      </c>
    </row>
    <row r="2007" spans="1:24" x14ac:dyDescent="0.35">
      <c r="A2007" s="8">
        <v>2020</v>
      </c>
      <c r="B2007" s="9">
        <v>58964</v>
      </c>
      <c r="C2007" s="10" t="s">
        <v>1666</v>
      </c>
      <c r="D2007" s="8" t="s">
        <v>717</v>
      </c>
      <c r="E2007" s="10" t="s">
        <v>718</v>
      </c>
      <c r="F2007" s="8" t="s">
        <v>711</v>
      </c>
      <c r="G2007" s="10" t="s">
        <v>63</v>
      </c>
      <c r="H2007" s="10" t="s">
        <v>719</v>
      </c>
      <c r="I2007" s="10" t="s">
        <v>45</v>
      </c>
      <c r="J2007" s="12">
        <v>584</v>
      </c>
      <c r="K2007" s="11">
        <v>5919</v>
      </c>
      <c r="L2007" s="11">
        <v>974</v>
      </c>
      <c r="M2007" s="14">
        <v>0</v>
      </c>
      <c r="N2007" s="13">
        <v>0</v>
      </c>
      <c r="O2007" s="13">
        <v>0</v>
      </c>
      <c r="P2007" s="25">
        <v>0</v>
      </c>
      <c r="Q2007" s="26">
        <v>0</v>
      </c>
      <c r="R2007" s="26">
        <v>0</v>
      </c>
      <c r="S2007" s="27">
        <v>0</v>
      </c>
      <c r="T2007" s="28">
        <v>0</v>
      </c>
      <c r="U2007" s="28">
        <v>0</v>
      </c>
      <c r="V2007" s="12">
        <v>584</v>
      </c>
      <c r="W2007" s="11">
        <v>5919</v>
      </c>
      <c r="X2007" s="11">
        <v>974</v>
      </c>
    </row>
    <row r="2008" spans="1:24" x14ac:dyDescent="0.35">
      <c r="A2008" s="8">
        <v>2020</v>
      </c>
      <c r="B2008" s="9">
        <v>58964</v>
      </c>
      <c r="C2008" s="10" t="s">
        <v>1666</v>
      </c>
      <c r="D2008" s="8" t="s">
        <v>717</v>
      </c>
      <c r="E2008" s="10" t="s">
        <v>718</v>
      </c>
      <c r="F2008" s="8" t="s">
        <v>711</v>
      </c>
      <c r="G2008" s="10" t="s">
        <v>56</v>
      </c>
      <c r="H2008" s="10" t="s">
        <v>719</v>
      </c>
      <c r="I2008" s="10" t="s">
        <v>45</v>
      </c>
      <c r="J2008" s="12">
        <v>1717</v>
      </c>
      <c r="K2008" s="11">
        <v>10849</v>
      </c>
      <c r="L2008" s="11">
        <v>1875</v>
      </c>
      <c r="M2008" s="14">
        <v>265</v>
      </c>
      <c r="N2008" s="13">
        <v>2451</v>
      </c>
      <c r="O2008" s="13">
        <v>31</v>
      </c>
      <c r="P2008" s="25">
        <v>0</v>
      </c>
      <c r="Q2008" s="26">
        <v>0</v>
      </c>
      <c r="R2008" s="26">
        <v>0</v>
      </c>
      <c r="S2008" s="27">
        <v>0</v>
      </c>
      <c r="T2008" s="28">
        <v>0</v>
      </c>
      <c r="U2008" s="28">
        <v>0</v>
      </c>
      <c r="V2008" s="12">
        <v>1982</v>
      </c>
      <c r="W2008" s="11">
        <v>13300</v>
      </c>
      <c r="X2008" s="11">
        <v>1906</v>
      </c>
    </row>
    <row r="2009" spans="1:24" x14ac:dyDescent="0.35">
      <c r="A2009" s="8">
        <v>2020</v>
      </c>
      <c r="B2009" s="9">
        <v>58964</v>
      </c>
      <c r="C2009" s="10" t="s">
        <v>1666</v>
      </c>
      <c r="D2009" s="8" t="s">
        <v>717</v>
      </c>
      <c r="E2009" s="10" t="s">
        <v>718</v>
      </c>
      <c r="F2009" s="8" t="s">
        <v>711</v>
      </c>
      <c r="G2009" s="10" t="s">
        <v>122</v>
      </c>
      <c r="H2009" s="10" t="s">
        <v>719</v>
      </c>
      <c r="I2009" s="10" t="s">
        <v>123</v>
      </c>
      <c r="J2009" s="12">
        <v>7287</v>
      </c>
      <c r="K2009" s="11">
        <v>53592</v>
      </c>
      <c r="L2009" s="11">
        <v>11186</v>
      </c>
      <c r="M2009" s="14">
        <v>3371</v>
      </c>
      <c r="N2009" s="13">
        <v>32493</v>
      </c>
      <c r="O2009" s="13">
        <v>225</v>
      </c>
      <c r="P2009" s="25">
        <v>0</v>
      </c>
      <c r="Q2009" s="26">
        <v>0</v>
      </c>
      <c r="R2009" s="26">
        <v>0</v>
      </c>
      <c r="S2009" s="27">
        <v>0</v>
      </c>
      <c r="T2009" s="28">
        <v>0</v>
      </c>
      <c r="U2009" s="28">
        <v>0</v>
      </c>
      <c r="V2009" s="12">
        <v>10658</v>
      </c>
      <c r="W2009" s="11">
        <v>86085</v>
      </c>
      <c r="X2009" s="11">
        <v>11411</v>
      </c>
    </row>
    <row r="2010" spans="1:24" x14ac:dyDescent="0.35">
      <c r="A2010" s="8">
        <v>2020</v>
      </c>
      <c r="B2010" s="9">
        <v>58964</v>
      </c>
      <c r="C2010" s="10" t="s">
        <v>1666</v>
      </c>
      <c r="D2010" s="8" t="s">
        <v>717</v>
      </c>
      <c r="E2010" s="10" t="s">
        <v>718</v>
      </c>
      <c r="F2010" s="8" t="s">
        <v>711</v>
      </c>
      <c r="G2010" s="10" t="s">
        <v>143</v>
      </c>
      <c r="H2010" s="10" t="s">
        <v>719</v>
      </c>
      <c r="I2010" s="10" t="s">
        <v>45</v>
      </c>
      <c r="J2010" s="12">
        <v>1273</v>
      </c>
      <c r="K2010" s="11">
        <v>10714</v>
      </c>
      <c r="L2010" s="11">
        <v>1426</v>
      </c>
      <c r="M2010" s="14">
        <v>436</v>
      </c>
      <c r="N2010" s="13">
        <v>6953</v>
      </c>
      <c r="O2010" s="13">
        <v>14</v>
      </c>
      <c r="P2010" s="25">
        <v>0</v>
      </c>
      <c r="Q2010" s="26">
        <v>0</v>
      </c>
      <c r="R2010" s="26">
        <v>0</v>
      </c>
      <c r="S2010" s="27">
        <v>0</v>
      </c>
      <c r="T2010" s="28">
        <v>0</v>
      </c>
      <c r="U2010" s="28">
        <v>0</v>
      </c>
      <c r="V2010" s="12">
        <v>1709</v>
      </c>
      <c r="W2010" s="11">
        <v>17667</v>
      </c>
      <c r="X2010" s="11">
        <v>1440</v>
      </c>
    </row>
    <row r="2011" spans="1:24" x14ac:dyDescent="0.35">
      <c r="A2011" s="8">
        <v>2020</v>
      </c>
      <c r="B2011" s="9">
        <v>58964</v>
      </c>
      <c r="C2011" s="10" t="s">
        <v>1666</v>
      </c>
      <c r="D2011" s="8" t="s">
        <v>717</v>
      </c>
      <c r="E2011" s="10" t="s">
        <v>718</v>
      </c>
      <c r="F2011" s="8" t="s">
        <v>711</v>
      </c>
      <c r="G2011" s="10" t="s">
        <v>197</v>
      </c>
      <c r="H2011" s="10" t="s">
        <v>719</v>
      </c>
      <c r="I2011" s="10" t="s">
        <v>45</v>
      </c>
      <c r="J2011" s="12">
        <v>2369</v>
      </c>
      <c r="K2011" s="11">
        <v>19664</v>
      </c>
      <c r="L2011" s="11">
        <v>2406</v>
      </c>
      <c r="M2011" s="14">
        <v>188</v>
      </c>
      <c r="N2011" s="13">
        <v>2436</v>
      </c>
      <c r="O2011" s="13">
        <v>6</v>
      </c>
      <c r="P2011" s="25">
        <v>0</v>
      </c>
      <c r="Q2011" s="26">
        <v>0</v>
      </c>
      <c r="R2011" s="26">
        <v>0</v>
      </c>
      <c r="S2011" s="27">
        <v>0</v>
      </c>
      <c r="T2011" s="28">
        <v>0</v>
      </c>
      <c r="U2011" s="28">
        <v>0</v>
      </c>
      <c r="V2011" s="12">
        <v>2557</v>
      </c>
      <c r="W2011" s="11">
        <v>22100</v>
      </c>
      <c r="X2011" s="11">
        <v>2412</v>
      </c>
    </row>
    <row r="2012" spans="1:24" x14ac:dyDescent="0.35">
      <c r="A2012" s="8">
        <v>2020</v>
      </c>
      <c r="B2012" s="9">
        <v>58965</v>
      </c>
      <c r="C2012" s="10" t="s">
        <v>1667</v>
      </c>
      <c r="D2012" s="8" t="s">
        <v>717</v>
      </c>
      <c r="E2012" s="10" t="s">
        <v>718</v>
      </c>
      <c r="F2012" s="8" t="s">
        <v>711</v>
      </c>
      <c r="G2012" s="10" t="s">
        <v>163</v>
      </c>
      <c r="H2012" s="10" t="s">
        <v>719</v>
      </c>
      <c r="I2012" s="10" t="s">
        <v>45</v>
      </c>
      <c r="J2012" s="12">
        <v>4.3</v>
      </c>
      <c r="K2012" s="11">
        <v>64</v>
      </c>
      <c r="L2012" s="11">
        <v>19</v>
      </c>
      <c r="M2012" s="14">
        <v>21.8</v>
      </c>
      <c r="N2012" s="13">
        <v>321</v>
      </c>
      <c r="O2012" s="13">
        <v>29</v>
      </c>
      <c r="P2012" s="25">
        <v>0</v>
      </c>
      <c r="Q2012" s="26">
        <v>0</v>
      </c>
      <c r="R2012" s="26">
        <v>0</v>
      </c>
      <c r="S2012" s="27">
        <v>0</v>
      </c>
      <c r="T2012" s="28">
        <v>0</v>
      </c>
      <c r="U2012" s="28">
        <v>0</v>
      </c>
      <c r="V2012" s="12">
        <v>26.1</v>
      </c>
      <c r="W2012" s="11">
        <v>385</v>
      </c>
      <c r="X2012" s="11">
        <v>48</v>
      </c>
    </row>
    <row r="2013" spans="1:24" x14ac:dyDescent="0.35">
      <c r="A2013" s="8">
        <v>2020</v>
      </c>
      <c r="B2013" s="9">
        <v>58965</v>
      </c>
      <c r="C2013" s="10" t="s">
        <v>1667</v>
      </c>
      <c r="D2013" s="8" t="s">
        <v>717</v>
      </c>
      <c r="E2013" s="10" t="s">
        <v>718</v>
      </c>
      <c r="F2013" s="8" t="s">
        <v>711</v>
      </c>
      <c r="G2013" s="10" t="s">
        <v>163</v>
      </c>
      <c r="H2013" s="10" t="s">
        <v>719</v>
      </c>
      <c r="I2013" s="10" t="s">
        <v>36</v>
      </c>
      <c r="J2013" s="12">
        <v>0.1</v>
      </c>
      <c r="K2013" s="11">
        <v>2</v>
      </c>
      <c r="L2013" s="11">
        <v>1</v>
      </c>
      <c r="M2013" s="14">
        <v>6.4</v>
      </c>
      <c r="N2013" s="13">
        <v>94</v>
      </c>
      <c r="O2013" s="13">
        <v>8</v>
      </c>
      <c r="P2013" s="25">
        <v>0</v>
      </c>
      <c r="Q2013" s="26">
        <v>0</v>
      </c>
      <c r="R2013" s="26">
        <v>0</v>
      </c>
      <c r="S2013" s="27">
        <v>0</v>
      </c>
      <c r="T2013" s="28">
        <v>0</v>
      </c>
      <c r="U2013" s="28">
        <v>0</v>
      </c>
      <c r="V2013" s="12">
        <v>6.5</v>
      </c>
      <c r="W2013" s="11">
        <v>96</v>
      </c>
      <c r="X2013" s="11">
        <v>9</v>
      </c>
    </row>
    <row r="2014" spans="1:24" x14ac:dyDescent="0.35">
      <c r="A2014" s="8">
        <v>2020</v>
      </c>
      <c r="B2014" s="9">
        <v>58965</v>
      </c>
      <c r="C2014" s="10" t="s">
        <v>1667</v>
      </c>
      <c r="D2014" s="8" t="s">
        <v>717</v>
      </c>
      <c r="E2014" s="10" t="s">
        <v>718</v>
      </c>
      <c r="F2014" s="8" t="s">
        <v>711</v>
      </c>
      <c r="G2014" s="10" t="s">
        <v>143</v>
      </c>
      <c r="H2014" s="10" t="s">
        <v>719</v>
      </c>
      <c r="I2014" s="10" t="s">
        <v>45</v>
      </c>
      <c r="J2014" s="12">
        <v>2.5</v>
      </c>
      <c r="K2014" s="11">
        <v>43</v>
      </c>
      <c r="L2014" s="11">
        <v>14</v>
      </c>
      <c r="M2014" s="14">
        <v>20.3</v>
      </c>
      <c r="N2014" s="13">
        <v>186</v>
      </c>
      <c r="O2014" s="13">
        <v>41</v>
      </c>
      <c r="P2014" s="25">
        <v>0</v>
      </c>
      <c r="Q2014" s="26">
        <v>0</v>
      </c>
      <c r="R2014" s="26">
        <v>0</v>
      </c>
      <c r="S2014" s="27">
        <v>0</v>
      </c>
      <c r="T2014" s="28">
        <v>0</v>
      </c>
      <c r="U2014" s="28">
        <v>0</v>
      </c>
      <c r="V2014" s="12">
        <v>22.8</v>
      </c>
      <c r="W2014" s="11">
        <v>229</v>
      </c>
      <c r="X2014" s="11">
        <v>55</v>
      </c>
    </row>
    <row r="2015" spans="1:24" x14ac:dyDescent="0.35">
      <c r="A2015" s="8">
        <v>2020</v>
      </c>
      <c r="B2015" s="9">
        <v>58966</v>
      </c>
      <c r="C2015" s="10" t="s">
        <v>1668</v>
      </c>
      <c r="D2015" s="8" t="s">
        <v>717</v>
      </c>
      <c r="E2015" s="10" t="s">
        <v>718</v>
      </c>
      <c r="F2015" s="8" t="s">
        <v>711</v>
      </c>
      <c r="G2015" s="10" t="s">
        <v>63</v>
      </c>
      <c r="H2015" s="10" t="s">
        <v>719</v>
      </c>
      <c r="I2015" s="10" t="s">
        <v>45</v>
      </c>
      <c r="J2015" s="12">
        <v>0</v>
      </c>
      <c r="K2015" s="11">
        <v>0</v>
      </c>
      <c r="L2015" s="11">
        <v>0</v>
      </c>
      <c r="M2015" s="14">
        <v>265</v>
      </c>
      <c r="N2015" s="13">
        <v>4161</v>
      </c>
      <c r="O2015" s="13">
        <v>17</v>
      </c>
      <c r="P2015" s="25">
        <v>0</v>
      </c>
      <c r="Q2015" s="26">
        <v>0</v>
      </c>
      <c r="R2015" s="26">
        <v>0</v>
      </c>
      <c r="S2015" s="27">
        <v>0</v>
      </c>
      <c r="T2015" s="28">
        <v>0</v>
      </c>
      <c r="U2015" s="28">
        <v>0</v>
      </c>
      <c r="V2015" s="12">
        <v>265</v>
      </c>
      <c r="W2015" s="11">
        <v>4161</v>
      </c>
      <c r="X2015" s="11">
        <v>17</v>
      </c>
    </row>
    <row r="2016" spans="1:24" x14ac:dyDescent="0.35">
      <c r="A2016" s="8">
        <v>2020</v>
      </c>
      <c r="B2016" s="9">
        <v>58966</v>
      </c>
      <c r="C2016" s="10" t="s">
        <v>1668</v>
      </c>
      <c r="D2016" s="8" t="s">
        <v>717</v>
      </c>
      <c r="E2016" s="10" t="s">
        <v>718</v>
      </c>
      <c r="F2016" s="8" t="s">
        <v>711</v>
      </c>
      <c r="G2016" s="10" t="s">
        <v>56</v>
      </c>
      <c r="H2016" s="10" t="s">
        <v>719</v>
      </c>
      <c r="I2016" s="10" t="s">
        <v>45</v>
      </c>
      <c r="J2016" s="12">
        <v>1028.3</v>
      </c>
      <c r="K2016" s="11">
        <v>10022</v>
      </c>
      <c r="L2016" s="11">
        <v>814</v>
      </c>
      <c r="M2016" s="14">
        <v>44067.1</v>
      </c>
      <c r="N2016" s="13">
        <v>510182</v>
      </c>
      <c r="O2016" s="13">
        <v>3673</v>
      </c>
      <c r="P2016" s="25">
        <v>0</v>
      </c>
      <c r="Q2016" s="26">
        <v>0</v>
      </c>
      <c r="R2016" s="26">
        <v>0</v>
      </c>
      <c r="S2016" s="27">
        <v>0</v>
      </c>
      <c r="T2016" s="28">
        <v>0</v>
      </c>
      <c r="U2016" s="28">
        <v>0</v>
      </c>
      <c r="V2016" s="12">
        <v>45095.4</v>
      </c>
      <c r="W2016" s="11">
        <v>520204</v>
      </c>
      <c r="X2016" s="11">
        <v>4487</v>
      </c>
    </row>
    <row r="2017" spans="1:24" x14ac:dyDescent="0.35">
      <c r="A2017" s="8">
        <v>2020</v>
      </c>
      <c r="B2017" s="9">
        <v>58966</v>
      </c>
      <c r="C2017" s="10" t="s">
        <v>1668</v>
      </c>
      <c r="D2017" s="8" t="s">
        <v>717</v>
      </c>
      <c r="E2017" s="10" t="s">
        <v>718</v>
      </c>
      <c r="F2017" s="8" t="s">
        <v>711</v>
      </c>
      <c r="G2017" s="10" t="s">
        <v>122</v>
      </c>
      <c r="H2017" s="10" t="s">
        <v>719</v>
      </c>
      <c r="I2017" s="10" t="s">
        <v>123</v>
      </c>
      <c r="J2017" s="12">
        <v>7566.4</v>
      </c>
      <c r="K2017" s="11">
        <v>95457</v>
      </c>
      <c r="L2017" s="11">
        <v>3087</v>
      </c>
      <c r="M2017" s="14">
        <v>61516.800000000003</v>
      </c>
      <c r="N2017" s="13">
        <v>843461</v>
      </c>
      <c r="O2017" s="13">
        <v>12120</v>
      </c>
      <c r="P2017" s="25">
        <v>0</v>
      </c>
      <c r="Q2017" s="26">
        <v>0</v>
      </c>
      <c r="R2017" s="26">
        <v>0</v>
      </c>
      <c r="S2017" s="27">
        <v>0</v>
      </c>
      <c r="T2017" s="28">
        <v>0</v>
      </c>
      <c r="U2017" s="28">
        <v>0</v>
      </c>
      <c r="V2017" s="12">
        <v>69083.199999999997</v>
      </c>
      <c r="W2017" s="11">
        <v>938918</v>
      </c>
      <c r="X2017" s="11">
        <v>15207</v>
      </c>
    </row>
    <row r="2018" spans="1:24" x14ac:dyDescent="0.35">
      <c r="A2018" s="8">
        <v>2020</v>
      </c>
      <c r="B2018" s="9">
        <v>58966</v>
      </c>
      <c r="C2018" s="10" t="s">
        <v>1668</v>
      </c>
      <c r="D2018" s="8" t="s">
        <v>717</v>
      </c>
      <c r="E2018" s="10" t="s">
        <v>718</v>
      </c>
      <c r="F2018" s="8" t="s">
        <v>711</v>
      </c>
      <c r="G2018" s="10" t="s">
        <v>197</v>
      </c>
      <c r="H2018" s="10" t="s">
        <v>719</v>
      </c>
      <c r="I2018" s="10" t="s">
        <v>45</v>
      </c>
      <c r="J2018" s="12">
        <v>76.5</v>
      </c>
      <c r="K2018" s="11">
        <v>1073</v>
      </c>
      <c r="L2018" s="11">
        <v>78</v>
      </c>
      <c r="M2018" s="14">
        <v>4466.8999999999996</v>
      </c>
      <c r="N2018" s="13">
        <v>70928</v>
      </c>
      <c r="O2018" s="13">
        <v>605</v>
      </c>
      <c r="P2018" s="25">
        <v>0</v>
      </c>
      <c r="Q2018" s="26">
        <v>0</v>
      </c>
      <c r="R2018" s="26">
        <v>0</v>
      </c>
      <c r="S2018" s="27">
        <v>0</v>
      </c>
      <c r="T2018" s="28">
        <v>0</v>
      </c>
      <c r="U2018" s="28">
        <v>0</v>
      </c>
      <c r="V2018" s="12">
        <v>4543.3999999999996</v>
      </c>
      <c r="W2018" s="11">
        <v>72001</v>
      </c>
      <c r="X2018" s="11">
        <v>683</v>
      </c>
    </row>
    <row r="2019" spans="1:24" x14ac:dyDescent="0.35">
      <c r="A2019" s="8">
        <v>2020</v>
      </c>
      <c r="B2019" s="9">
        <v>58967</v>
      </c>
      <c r="C2019" s="10" t="s">
        <v>1669</v>
      </c>
      <c r="D2019" s="8" t="s">
        <v>717</v>
      </c>
      <c r="E2019" s="10" t="s">
        <v>718</v>
      </c>
      <c r="F2019" s="8" t="s">
        <v>711</v>
      </c>
      <c r="G2019" s="10" t="s">
        <v>122</v>
      </c>
      <c r="H2019" s="10" t="s">
        <v>719</v>
      </c>
      <c r="I2019" s="10" t="s">
        <v>123</v>
      </c>
      <c r="J2019" s="12">
        <v>420.7</v>
      </c>
      <c r="K2019" s="11">
        <v>2902</v>
      </c>
      <c r="L2019" s="11">
        <v>408</v>
      </c>
      <c r="M2019" s="14">
        <v>106.5</v>
      </c>
      <c r="N2019" s="13">
        <v>734</v>
      </c>
      <c r="O2019" s="13">
        <v>96</v>
      </c>
      <c r="P2019" s="25">
        <v>0</v>
      </c>
      <c r="Q2019" s="26">
        <v>0</v>
      </c>
      <c r="R2019" s="26">
        <v>0</v>
      </c>
      <c r="S2019" s="27">
        <v>0</v>
      </c>
      <c r="T2019" s="28">
        <v>0</v>
      </c>
      <c r="U2019" s="28">
        <v>0</v>
      </c>
      <c r="V2019" s="12">
        <v>527.20000000000005</v>
      </c>
      <c r="W2019" s="11">
        <v>3636</v>
      </c>
      <c r="X2019" s="11">
        <v>504</v>
      </c>
    </row>
    <row r="2020" spans="1:24" x14ac:dyDescent="0.35">
      <c r="A2020" s="8">
        <v>2020</v>
      </c>
      <c r="B2020" s="9">
        <v>58972</v>
      </c>
      <c r="C2020" s="10" t="s">
        <v>1670</v>
      </c>
      <c r="D2020" s="8" t="s">
        <v>717</v>
      </c>
      <c r="E2020" s="10" t="s">
        <v>718</v>
      </c>
      <c r="F2020" s="8" t="s">
        <v>711</v>
      </c>
      <c r="G2020" s="10" t="s">
        <v>163</v>
      </c>
      <c r="H2020" s="10" t="s">
        <v>719</v>
      </c>
      <c r="I2020" s="10" t="s">
        <v>45</v>
      </c>
      <c r="J2020" s="12">
        <v>7871.4</v>
      </c>
      <c r="K2020" s="11">
        <v>146412</v>
      </c>
      <c r="L2020" s="11">
        <v>13267</v>
      </c>
      <c r="M2020" s="14">
        <v>6569.5</v>
      </c>
      <c r="N2020" s="13">
        <v>116163</v>
      </c>
      <c r="O2020" s="13">
        <v>2448</v>
      </c>
      <c r="P2020" s="25">
        <v>0</v>
      </c>
      <c r="Q2020" s="26">
        <v>0</v>
      </c>
      <c r="R2020" s="26">
        <v>0</v>
      </c>
      <c r="S2020" s="27">
        <v>0</v>
      </c>
      <c r="T2020" s="28">
        <v>0</v>
      </c>
      <c r="U2020" s="28">
        <v>0</v>
      </c>
      <c r="V2020" s="12">
        <v>14440.9</v>
      </c>
      <c r="W2020" s="11">
        <v>262575</v>
      </c>
      <c r="X2020" s="11">
        <v>15715</v>
      </c>
    </row>
    <row r="2021" spans="1:24" x14ac:dyDescent="0.35">
      <c r="A2021" s="8">
        <v>2020</v>
      </c>
      <c r="B2021" s="9">
        <v>58972</v>
      </c>
      <c r="C2021" s="10" t="s">
        <v>1670</v>
      </c>
      <c r="D2021" s="8" t="s">
        <v>717</v>
      </c>
      <c r="E2021" s="10" t="s">
        <v>718</v>
      </c>
      <c r="F2021" s="8" t="s">
        <v>711</v>
      </c>
      <c r="G2021" s="10" t="s">
        <v>143</v>
      </c>
      <c r="H2021" s="10" t="s">
        <v>719</v>
      </c>
      <c r="I2021" s="10" t="s">
        <v>45</v>
      </c>
      <c r="J2021" s="12">
        <v>1622.2</v>
      </c>
      <c r="K2021" s="11">
        <v>27868</v>
      </c>
      <c r="L2021" s="11">
        <v>3146</v>
      </c>
      <c r="M2021" s="14">
        <v>1399.8</v>
      </c>
      <c r="N2021" s="13">
        <v>25541</v>
      </c>
      <c r="O2021" s="13">
        <v>1499</v>
      </c>
      <c r="P2021" s="25">
        <v>0</v>
      </c>
      <c r="Q2021" s="26">
        <v>0</v>
      </c>
      <c r="R2021" s="26">
        <v>0</v>
      </c>
      <c r="S2021" s="27">
        <v>0</v>
      </c>
      <c r="T2021" s="28">
        <v>0</v>
      </c>
      <c r="U2021" s="28">
        <v>0</v>
      </c>
      <c r="V2021" s="12">
        <v>3022</v>
      </c>
      <c r="W2021" s="11">
        <v>53409</v>
      </c>
      <c r="X2021" s="11">
        <v>4645</v>
      </c>
    </row>
    <row r="2022" spans="1:24" x14ac:dyDescent="0.35">
      <c r="A2022" s="8">
        <v>2020</v>
      </c>
      <c r="B2022" s="9">
        <v>58973</v>
      </c>
      <c r="C2022" s="10" t="s">
        <v>1671</v>
      </c>
      <c r="D2022" s="8" t="s">
        <v>717</v>
      </c>
      <c r="E2022" s="10" t="s">
        <v>718</v>
      </c>
      <c r="F2022" s="8" t="s">
        <v>711</v>
      </c>
      <c r="G2022" s="10" t="s">
        <v>63</v>
      </c>
      <c r="H2022" s="10" t="s">
        <v>719</v>
      </c>
      <c r="I2022" s="10" t="s">
        <v>45</v>
      </c>
      <c r="J2022" s="12">
        <v>146.6</v>
      </c>
      <c r="K2022" s="11">
        <v>1586</v>
      </c>
      <c r="L2022" s="11">
        <v>130</v>
      </c>
      <c r="M2022" s="14">
        <v>0</v>
      </c>
      <c r="N2022" s="13">
        <v>0</v>
      </c>
      <c r="O2022" s="13">
        <v>0</v>
      </c>
      <c r="P2022" s="25">
        <v>0</v>
      </c>
      <c r="Q2022" s="26">
        <v>0</v>
      </c>
      <c r="R2022" s="26">
        <v>0</v>
      </c>
      <c r="S2022" s="27">
        <v>0</v>
      </c>
      <c r="T2022" s="28">
        <v>0</v>
      </c>
      <c r="U2022" s="28">
        <v>0</v>
      </c>
      <c r="V2022" s="12">
        <v>146.6</v>
      </c>
      <c r="W2022" s="11">
        <v>1586</v>
      </c>
      <c r="X2022" s="11">
        <v>130</v>
      </c>
    </row>
    <row r="2023" spans="1:24" x14ac:dyDescent="0.35">
      <c r="A2023" s="8">
        <v>2020</v>
      </c>
      <c r="B2023" s="9">
        <v>58973</v>
      </c>
      <c r="C2023" s="10" t="s">
        <v>1671</v>
      </c>
      <c r="D2023" s="8" t="s">
        <v>717</v>
      </c>
      <c r="E2023" s="10" t="s">
        <v>718</v>
      </c>
      <c r="F2023" s="8" t="s">
        <v>711</v>
      </c>
      <c r="G2023" s="10" t="s">
        <v>56</v>
      </c>
      <c r="H2023" s="10" t="s">
        <v>719</v>
      </c>
      <c r="I2023" s="10" t="s">
        <v>45</v>
      </c>
      <c r="J2023" s="12">
        <v>381.9</v>
      </c>
      <c r="K2023" s="11">
        <v>3660</v>
      </c>
      <c r="L2023" s="11">
        <v>377</v>
      </c>
      <c r="M2023" s="14">
        <v>1.9</v>
      </c>
      <c r="N2023" s="13">
        <v>18</v>
      </c>
      <c r="O2023" s="13">
        <v>3</v>
      </c>
      <c r="P2023" s="25">
        <v>0</v>
      </c>
      <c r="Q2023" s="26">
        <v>0</v>
      </c>
      <c r="R2023" s="26">
        <v>0</v>
      </c>
      <c r="S2023" s="27">
        <v>0</v>
      </c>
      <c r="T2023" s="28">
        <v>0</v>
      </c>
      <c r="U2023" s="28">
        <v>0</v>
      </c>
      <c r="V2023" s="12">
        <v>383.8</v>
      </c>
      <c r="W2023" s="11">
        <v>3678</v>
      </c>
      <c r="X2023" s="11">
        <v>380</v>
      </c>
    </row>
    <row r="2024" spans="1:24" x14ac:dyDescent="0.35">
      <c r="A2024" s="8">
        <v>2020</v>
      </c>
      <c r="B2024" s="9">
        <v>58973</v>
      </c>
      <c r="C2024" s="10" t="s">
        <v>1671</v>
      </c>
      <c r="D2024" s="8" t="s">
        <v>717</v>
      </c>
      <c r="E2024" s="10" t="s">
        <v>718</v>
      </c>
      <c r="F2024" s="8" t="s">
        <v>711</v>
      </c>
      <c r="G2024" s="10" t="s">
        <v>143</v>
      </c>
      <c r="H2024" s="10" t="s">
        <v>719</v>
      </c>
      <c r="I2024" s="10" t="s">
        <v>45</v>
      </c>
      <c r="J2024" s="12">
        <v>453.4</v>
      </c>
      <c r="K2024" s="11">
        <v>5601</v>
      </c>
      <c r="L2024" s="11">
        <v>619</v>
      </c>
      <c r="M2024" s="14">
        <v>11.1</v>
      </c>
      <c r="N2024" s="13">
        <v>111</v>
      </c>
      <c r="O2024" s="13">
        <v>34</v>
      </c>
      <c r="P2024" s="25">
        <v>0</v>
      </c>
      <c r="Q2024" s="26">
        <v>0</v>
      </c>
      <c r="R2024" s="26">
        <v>0</v>
      </c>
      <c r="S2024" s="27">
        <v>0</v>
      </c>
      <c r="T2024" s="28">
        <v>0</v>
      </c>
      <c r="U2024" s="28">
        <v>0</v>
      </c>
      <c r="V2024" s="12">
        <v>464.5</v>
      </c>
      <c r="W2024" s="11">
        <v>5712</v>
      </c>
      <c r="X2024" s="11">
        <v>653</v>
      </c>
    </row>
    <row r="2025" spans="1:24" x14ac:dyDescent="0.35">
      <c r="A2025" s="8">
        <v>2020</v>
      </c>
      <c r="B2025" s="9">
        <v>58973</v>
      </c>
      <c r="C2025" s="10" t="s">
        <v>1671</v>
      </c>
      <c r="D2025" s="8" t="s">
        <v>717</v>
      </c>
      <c r="E2025" s="10" t="s">
        <v>718</v>
      </c>
      <c r="F2025" s="8" t="s">
        <v>711</v>
      </c>
      <c r="G2025" s="10" t="s">
        <v>197</v>
      </c>
      <c r="H2025" s="10" t="s">
        <v>719</v>
      </c>
      <c r="I2025" s="10" t="s">
        <v>45</v>
      </c>
      <c r="J2025" s="12">
        <v>11412.9</v>
      </c>
      <c r="K2025" s="11">
        <v>166905</v>
      </c>
      <c r="L2025" s="11">
        <v>13375</v>
      </c>
      <c r="M2025" s="14">
        <v>183.6</v>
      </c>
      <c r="N2025" s="13">
        <v>2530</v>
      </c>
      <c r="O2025" s="13">
        <v>295</v>
      </c>
      <c r="P2025" s="25">
        <v>0</v>
      </c>
      <c r="Q2025" s="26">
        <v>0</v>
      </c>
      <c r="R2025" s="26">
        <v>0</v>
      </c>
      <c r="S2025" s="27">
        <v>0</v>
      </c>
      <c r="T2025" s="28">
        <v>0</v>
      </c>
      <c r="U2025" s="28">
        <v>0</v>
      </c>
      <c r="V2025" s="12">
        <v>11596.5</v>
      </c>
      <c r="W2025" s="11">
        <v>169435</v>
      </c>
      <c r="X2025" s="11">
        <v>13670</v>
      </c>
    </row>
    <row r="2026" spans="1:24" x14ac:dyDescent="0.35">
      <c r="A2026" s="8">
        <v>2020</v>
      </c>
      <c r="B2026" s="9">
        <v>58974</v>
      </c>
      <c r="C2026" s="10" t="s">
        <v>1672</v>
      </c>
      <c r="D2026" s="8" t="s">
        <v>717</v>
      </c>
      <c r="E2026" s="10" t="s">
        <v>718</v>
      </c>
      <c r="F2026" s="8" t="s">
        <v>711</v>
      </c>
      <c r="G2026" s="10" t="s">
        <v>94</v>
      </c>
      <c r="H2026" s="10" t="s">
        <v>719</v>
      </c>
      <c r="I2026" s="10" t="s">
        <v>95</v>
      </c>
      <c r="J2026" s="12">
        <v>22083.200000000001</v>
      </c>
      <c r="K2026" s="11">
        <v>250782</v>
      </c>
      <c r="L2026" s="11">
        <v>25875</v>
      </c>
      <c r="M2026" s="14">
        <v>4135.1000000000004</v>
      </c>
      <c r="N2026" s="13">
        <v>36136</v>
      </c>
      <c r="O2026" s="13">
        <v>1114</v>
      </c>
      <c r="P2026" s="25">
        <v>0</v>
      </c>
      <c r="Q2026" s="26">
        <v>0</v>
      </c>
      <c r="R2026" s="26">
        <v>0</v>
      </c>
      <c r="S2026" s="27">
        <v>0</v>
      </c>
      <c r="T2026" s="28">
        <v>0</v>
      </c>
      <c r="U2026" s="28">
        <v>0</v>
      </c>
      <c r="V2026" s="12">
        <v>26218.3</v>
      </c>
      <c r="W2026" s="11">
        <v>286918</v>
      </c>
      <c r="X2026" s="11">
        <v>26989</v>
      </c>
    </row>
    <row r="2027" spans="1:24" x14ac:dyDescent="0.35">
      <c r="A2027" s="8">
        <v>2020</v>
      </c>
      <c r="B2027" s="9">
        <v>58974</v>
      </c>
      <c r="C2027" s="10" t="s">
        <v>1672</v>
      </c>
      <c r="D2027" s="8" t="s">
        <v>717</v>
      </c>
      <c r="E2027" s="10" t="s">
        <v>718</v>
      </c>
      <c r="F2027" s="8" t="s">
        <v>711</v>
      </c>
      <c r="G2027" s="10" t="s">
        <v>682</v>
      </c>
      <c r="H2027" s="10" t="s">
        <v>719</v>
      </c>
      <c r="I2027" s="10" t="s">
        <v>45</v>
      </c>
      <c r="J2027" s="12">
        <v>635.70000000000005</v>
      </c>
      <c r="K2027" s="11">
        <v>5801</v>
      </c>
      <c r="L2027" s="11">
        <v>680</v>
      </c>
      <c r="M2027" s="14">
        <v>24.2</v>
      </c>
      <c r="N2027" s="13">
        <v>260</v>
      </c>
      <c r="O2027" s="13">
        <v>11</v>
      </c>
      <c r="P2027" s="25">
        <v>0</v>
      </c>
      <c r="Q2027" s="26">
        <v>0</v>
      </c>
      <c r="R2027" s="26">
        <v>0</v>
      </c>
      <c r="S2027" s="27">
        <v>0</v>
      </c>
      <c r="T2027" s="28">
        <v>0</v>
      </c>
      <c r="U2027" s="28">
        <v>0</v>
      </c>
      <c r="V2027" s="12">
        <v>659.9</v>
      </c>
      <c r="W2027" s="11">
        <v>6061</v>
      </c>
      <c r="X2027" s="11">
        <v>691</v>
      </c>
    </row>
    <row r="2028" spans="1:24" x14ac:dyDescent="0.35">
      <c r="A2028" s="8">
        <v>2020</v>
      </c>
      <c r="B2028" s="9">
        <v>58974</v>
      </c>
      <c r="C2028" s="10" t="s">
        <v>1672</v>
      </c>
      <c r="D2028" s="8" t="s">
        <v>717</v>
      </c>
      <c r="E2028" s="10" t="s">
        <v>718</v>
      </c>
      <c r="F2028" s="8" t="s">
        <v>711</v>
      </c>
      <c r="G2028" s="10" t="s">
        <v>185</v>
      </c>
      <c r="H2028" s="10" t="s">
        <v>719</v>
      </c>
      <c r="I2028" s="10" t="s">
        <v>45</v>
      </c>
      <c r="J2028" s="12">
        <v>1107.5999999999999</v>
      </c>
      <c r="K2028" s="11">
        <v>8925</v>
      </c>
      <c r="L2028" s="11">
        <v>1016</v>
      </c>
      <c r="M2028" s="14">
        <v>11.1</v>
      </c>
      <c r="N2028" s="13">
        <v>110</v>
      </c>
      <c r="O2028" s="13">
        <v>19</v>
      </c>
      <c r="P2028" s="25">
        <v>0</v>
      </c>
      <c r="Q2028" s="26">
        <v>0</v>
      </c>
      <c r="R2028" s="26">
        <v>0</v>
      </c>
      <c r="S2028" s="27">
        <v>0</v>
      </c>
      <c r="T2028" s="28">
        <v>0</v>
      </c>
      <c r="U2028" s="28">
        <v>0</v>
      </c>
      <c r="V2028" s="12">
        <v>1118.7</v>
      </c>
      <c r="W2028" s="11">
        <v>9035</v>
      </c>
      <c r="X2028" s="11">
        <v>1035</v>
      </c>
    </row>
    <row r="2029" spans="1:24" x14ac:dyDescent="0.35">
      <c r="A2029" s="8">
        <v>2020</v>
      </c>
      <c r="B2029" s="9">
        <v>58974</v>
      </c>
      <c r="C2029" s="10" t="s">
        <v>1672</v>
      </c>
      <c r="D2029" s="8" t="s">
        <v>717</v>
      </c>
      <c r="E2029" s="10" t="s">
        <v>718</v>
      </c>
      <c r="F2029" s="8" t="s">
        <v>711</v>
      </c>
      <c r="G2029" s="10" t="s">
        <v>163</v>
      </c>
      <c r="H2029" s="10" t="s">
        <v>719</v>
      </c>
      <c r="I2029" s="10" t="s">
        <v>36</v>
      </c>
      <c r="J2029" s="12">
        <v>15390.4</v>
      </c>
      <c r="K2029" s="11">
        <v>146937</v>
      </c>
      <c r="L2029" s="11">
        <v>16341</v>
      </c>
      <c r="M2029" s="14">
        <v>489.8</v>
      </c>
      <c r="N2029" s="13">
        <v>5075</v>
      </c>
      <c r="O2029" s="13">
        <v>359</v>
      </c>
      <c r="P2029" s="25">
        <v>0</v>
      </c>
      <c r="Q2029" s="26">
        <v>0</v>
      </c>
      <c r="R2029" s="26">
        <v>0</v>
      </c>
      <c r="S2029" s="27">
        <v>0</v>
      </c>
      <c r="T2029" s="28">
        <v>0</v>
      </c>
      <c r="U2029" s="28">
        <v>0</v>
      </c>
      <c r="V2029" s="12">
        <v>15880.2</v>
      </c>
      <c r="W2029" s="11">
        <v>152012</v>
      </c>
      <c r="X2029" s="11">
        <v>16700</v>
      </c>
    </row>
    <row r="2030" spans="1:24" x14ac:dyDescent="0.35">
      <c r="A2030" s="8">
        <v>2020</v>
      </c>
      <c r="B2030" s="9">
        <v>58974</v>
      </c>
      <c r="C2030" s="10" t="s">
        <v>1672</v>
      </c>
      <c r="D2030" s="8" t="s">
        <v>717</v>
      </c>
      <c r="E2030" s="10" t="s">
        <v>718</v>
      </c>
      <c r="F2030" s="8" t="s">
        <v>711</v>
      </c>
      <c r="G2030" s="10" t="s">
        <v>139</v>
      </c>
      <c r="H2030" s="10" t="s">
        <v>719</v>
      </c>
      <c r="I2030" s="10" t="s">
        <v>95</v>
      </c>
      <c r="J2030" s="12">
        <v>11990.9</v>
      </c>
      <c r="K2030" s="11">
        <v>90760</v>
      </c>
      <c r="L2030" s="11">
        <v>11111</v>
      </c>
      <c r="M2030" s="14">
        <v>1026.2</v>
      </c>
      <c r="N2030" s="13">
        <v>9359</v>
      </c>
      <c r="O2030" s="13">
        <v>536</v>
      </c>
      <c r="P2030" s="25">
        <v>0</v>
      </c>
      <c r="Q2030" s="26">
        <v>0</v>
      </c>
      <c r="R2030" s="26">
        <v>0</v>
      </c>
      <c r="S2030" s="27">
        <v>0</v>
      </c>
      <c r="T2030" s="28">
        <v>0</v>
      </c>
      <c r="U2030" s="28">
        <v>0</v>
      </c>
      <c r="V2030" s="12">
        <v>13017.1</v>
      </c>
      <c r="W2030" s="11">
        <v>100119</v>
      </c>
      <c r="X2030" s="11">
        <v>11647</v>
      </c>
    </row>
    <row r="2031" spans="1:24" x14ac:dyDescent="0.35">
      <c r="A2031" s="8">
        <v>2020</v>
      </c>
      <c r="B2031" s="9">
        <v>58974</v>
      </c>
      <c r="C2031" s="10" t="s">
        <v>1672</v>
      </c>
      <c r="D2031" s="8" t="s">
        <v>717</v>
      </c>
      <c r="E2031" s="10" t="s">
        <v>718</v>
      </c>
      <c r="F2031" s="8" t="s">
        <v>711</v>
      </c>
      <c r="G2031" s="10" t="s">
        <v>63</v>
      </c>
      <c r="H2031" s="10" t="s">
        <v>719</v>
      </c>
      <c r="I2031" s="10" t="s">
        <v>45</v>
      </c>
      <c r="J2031" s="12">
        <v>6369.4</v>
      </c>
      <c r="K2031" s="11">
        <v>65430</v>
      </c>
      <c r="L2031" s="11">
        <v>5931</v>
      </c>
      <c r="M2031" s="14">
        <v>67.8</v>
      </c>
      <c r="N2031" s="13">
        <v>812</v>
      </c>
      <c r="O2031" s="13">
        <v>47</v>
      </c>
      <c r="P2031" s="25">
        <v>0</v>
      </c>
      <c r="Q2031" s="26">
        <v>0</v>
      </c>
      <c r="R2031" s="26">
        <v>0</v>
      </c>
      <c r="S2031" s="27">
        <v>0</v>
      </c>
      <c r="T2031" s="28">
        <v>0</v>
      </c>
      <c r="U2031" s="28">
        <v>0</v>
      </c>
      <c r="V2031" s="12">
        <v>6437.2</v>
      </c>
      <c r="W2031" s="11">
        <v>66242</v>
      </c>
      <c r="X2031" s="11">
        <v>5978</v>
      </c>
    </row>
    <row r="2032" spans="1:24" x14ac:dyDescent="0.35">
      <c r="A2032" s="8">
        <v>2020</v>
      </c>
      <c r="B2032" s="9">
        <v>58974</v>
      </c>
      <c r="C2032" s="10" t="s">
        <v>1672</v>
      </c>
      <c r="D2032" s="8" t="s">
        <v>717</v>
      </c>
      <c r="E2032" s="10" t="s">
        <v>718</v>
      </c>
      <c r="F2032" s="8" t="s">
        <v>711</v>
      </c>
      <c r="G2032" s="10" t="s">
        <v>671</v>
      </c>
      <c r="H2032" s="10" t="s">
        <v>719</v>
      </c>
      <c r="I2032" s="10" t="s">
        <v>95</v>
      </c>
      <c r="J2032" s="12">
        <v>1772.8</v>
      </c>
      <c r="K2032" s="11">
        <v>10612</v>
      </c>
      <c r="L2032" s="11">
        <v>2168</v>
      </c>
      <c r="M2032" s="14">
        <v>0</v>
      </c>
      <c r="N2032" s="13">
        <v>0</v>
      </c>
      <c r="O2032" s="13">
        <v>0</v>
      </c>
      <c r="P2032" s="25">
        <v>0</v>
      </c>
      <c r="Q2032" s="26">
        <v>0</v>
      </c>
      <c r="R2032" s="26">
        <v>0</v>
      </c>
      <c r="S2032" s="27">
        <v>0</v>
      </c>
      <c r="T2032" s="28">
        <v>0</v>
      </c>
      <c r="U2032" s="28">
        <v>0</v>
      </c>
      <c r="V2032" s="12">
        <v>1772.8</v>
      </c>
      <c r="W2032" s="11">
        <v>10612</v>
      </c>
      <c r="X2032" s="11">
        <v>2168</v>
      </c>
    </row>
    <row r="2033" spans="1:24" x14ac:dyDescent="0.35">
      <c r="A2033" s="8">
        <v>2020</v>
      </c>
      <c r="B2033" s="9">
        <v>58974</v>
      </c>
      <c r="C2033" s="10" t="s">
        <v>1672</v>
      </c>
      <c r="D2033" s="8" t="s">
        <v>717</v>
      </c>
      <c r="E2033" s="10" t="s">
        <v>718</v>
      </c>
      <c r="F2033" s="8" t="s">
        <v>711</v>
      </c>
      <c r="G2033" s="10" t="s">
        <v>397</v>
      </c>
      <c r="H2033" s="10" t="s">
        <v>719</v>
      </c>
      <c r="I2033" s="10" t="s">
        <v>95</v>
      </c>
      <c r="J2033" s="12">
        <v>1978.9</v>
      </c>
      <c r="K2033" s="11">
        <v>10600</v>
      </c>
      <c r="L2033" s="11">
        <v>1947</v>
      </c>
      <c r="M2033" s="14">
        <v>21.2</v>
      </c>
      <c r="N2033" s="13">
        <v>118</v>
      </c>
      <c r="O2033" s="13">
        <v>35</v>
      </c>
      <c r="P2033" s="25">
        <v>0</v>
      </c>
      <c r="Q2033" s="26">
        <v>0</v>
      </c>
      <c r="R2033" s="26">
        <v>0</v>
      </c>
      <c r="S2033" s="27">
        <v>0</v>
      </c>
      <c r="T2033" s="28">
        <v>0</v>
      </c>
      <c r="U2033" s="28">
        <v>0</v>
      </c>
      <c r="V2033" s="12">
        <v>2000.1</v>
      </c>
      <c r="W2033" s="11">
        <v>10718</v>
      </c>
      <c r="X2033" s="11">
        <v>1982</v>
      </c>
    </row>
    <row r="2034" spans="1:24" x14ac:dyDescent="0.35">
      <c r="A2034" s="8">
        <v>2020</v>
      </c>
      <c r="B2034" s="9">
        <v>58974</v>
      </c>
      <c r="C2034" s="10" t="s">
        <v>1672</v>
      </c>
      <c r="D2034" s="8" t="s">
        <v>717</v>
      </c>
      <c r="E2034" s="10" t="s">
        <v>718</v>
      </c>
      <c r="F2034" s="8" t="s">
        <v>711</v>
      </c>
      <c r="G2034" s="10" t="s">
        <v>56</v>
      </c>
      <c r="H2034" s="10" t="s">
        <v>719</v>
      </c>
      <c r="I2034" s="10" t="s">
        <v>45</v>
      </c>
      <c r="J2034" s="12">
        <v>7538.6</v>
      </c>
      <c r="K2034" s="11">
        <v>56079</v>
      </c>
      <c r="L2034" s="11">
        <v>5428</v>
      </c>
      <c r="M2034" s="14">
        <v>195.9</v>
      </c>
      <c r="N2034" s="13">
        <v>1382</v>
      </c>
      <c r="O2034" s="13">
        <v>121</v>
      </c>
      <c r="P2034" s="25">
        <v>16.3</v>
      </c>
      <c r="Q2034" s="26">
        <v>139</v>
      </c>
      <c r="R2034" s="26">
        <v>2</v>
      </c>
      <c r="S2034" s="27">
        <v>0</v>
      </c>
      <c r="T2034" s="28">
        <v>0</v>
      </c>
      <c r="U2034" s="28">
        <v>0</v>
      </c>
      <c r="V2034" s="12">
        <v>7750.8</v>
      </c>
      <c r="W2034" s="11">
        <v>57600</v>
      </c>
      <c r="X2034" s="11">
        <v>5551</v>
      </c>
    </row>
    <row r="2035" spans="1:24" x14ac:dyDescent="0.35">
      <c r="A2035" s="8">
        <v>2020</v>
      </c>
      <c r="B2035" s="9">
        <v>58974</v>
      </c>
      <c r="C2035" s="10" t="s">
        <v>1672</v>
      </c>
      <c r="D2035" s="8" t="s">
        <v>717</v>
      </c>
      <c r="E2035" s="10" t="s">
        <v>718</v>
      </c>
      <c r="F2035" s="8" t="s">
        <v>711</v>
      </c>
      <c r="G2035" s="10" t="s">
        <v>122</v>
      </c>
      <c r="H2035" s="10" t="s">
        <v>719</v>
      </c>
      <c r="I2035" s="10" t="s">
        <v>123</v>
      </c>
      <c r="J2035" s="12">
        <v>6798</v>
      </c>
      <c r="K2035" s="11">
        <v>81376</v>
      </c>
      <c r="L2035" s="11">
        <v>9885</v>
      </c>
      <c r="M2035" s="14">
        <v>713</v>
      </c>
      <c r="N2035" s="13">
        <v>9076</v>
      </c>
      <c r="O2035" s="13">
        <v>735</v>
      </c>
      <c r="P2035" s="25">
        <v>38.1</v>
      </c>
      <c r="Q2035" s="26">
        <v>550</v>
      </c>
      <c r="R2035" s="26">
        <v>41</v>
      </c>
      <c r="S2035" s="27">
        <v>0</v>
      </c>
      <c r="T2035" s="28">
        <v>0</v>
      </c>
      <c r="U2035" s="28">
        <v>0</v>
      </c>
      <c r="V2035" s="12">
        <v>7549.1</v>
      </c>
      <c r="W2035" s="11">
        <v>91002</v>
      </c>
      <c r="X2035" s="11">
        <v>10661</v>
      </c>
    </row>
    <row r="2036" spans="1:24" x14ac:dyDescent="0.35">
      <c r="A2036" s="8">
        <v>2020</v>
      </c>
      <c r="B2036" s="9">
        <v>58974</v>
      </c>
      <c r="C2036" s="10" t="s">
        <v>1672</v>
      </c>
      <c r="D2036" s="8" t="s">
        <v>717</v>
      </c>
      <c r="E2036" s="10" t="s">
        <v>718</v>
      </c>
      <c r="F2036" s="8" t="s">
        <v>711</v>
      </c>
      <c r="G2036" s="10" t="s">
        <v>143</v>
      </c>
      <c r="H2036" s="10" t="s">
        <v>719</v>
      </c>
      <c r="I2036" s="10" t="s">
        <v>45</v>
      </c>
      <c r="J2036" s="12">
        <v>624.1</v>
      </c>
      <c r="K2036" s="11">
        <v>5999</v>
      </c>
      <c r="L2036" s="11">
        <v>609</v>
      </c>
      <c r="M2036" s="14">
        <v>2.8</v>
      </c>
      <c r="N2036" s="13">
        <v>22</v>
      </c>
      <c r="O2036" s="13">
        <v>7</v>
      </c>
      <c r="P2036" s="25">
        <v>0</v>
      </c>
      <c r="Q2036" s="26">
        <v>0</v>
      </c>
      <c r="R2036" s="26">
        <v>0</v>
      </c>
      <c r="S2036" s="27">
        <v>0</v>
      </c>
      <c r="T2036" s="28">
        <v>0</v>
      </c>
      <c r="U2036" s="28">
        <v>0</v>
      </c>
      <c r="V2036" s="12">
        <v>626.9</v>
      </c>
      <c r="W2036" s="11">
        <v>6021</v>
      </c>
      <c r="X2036" s="11">
        <v>616</v>
      </c>
    </row>
    <row r="2037" spans="1:24" x14ac:dyDescent="0.35">
      <c r="A2037" s="8">
        <v>2020</v>
      </c>
      <c r="B2037" s="9">
        <v>58974</v>
      </c>
      <c r="C2037" s="10" t="s">
        <v>1672</v>
      </c>
      <c r="D2037" s="8" t="s">
        <v>717</v>
      </c>
      <c r="E2037" s="10" t="s">
        <v>718</v>
      </c>
      <c r="F2037" s="8" t="s">
        <v>711</v>
      </c>
      <c r="G2037" s="10" t="s">
        <v>197</v>
      </c>
      <c r="H2037" s="10" t="s">
        <v>719</v>
      </c>
      <c r="I2037" s="10" t="s">
        <v>45</v>
      </c>
      <c r="J2037" s="12">
        <v>14271.4</v>
      </c>
      <c r="K2037" s="11">
        <v>155400</v>
      </c>
      <c r="L2037" s="11">
        <v>14193</v>
      </c>
      <c r="M2037" s="14">
        <v>303.60000000000002</v>
      </c>
      <c r="N2037" s="13">
        <v>4056</v>
      </c>
      <c r="O2037" s="13">
        <v>375</v>
      </c>
      <c r="P2037" s="25">
        <v>38.5</v>
      </c>
      <c r="Q2037" s="26">
        <v>593</v>
      </c>
      <c r="R2037" s="26">
        <v>19</v>
      </c>
      <c r="S2037" s="27">
        <v>0</v>
      </c>
      <c r="T2037" s="28">
        <v>0</v>
      </c>
      <c r="U2037" s="28">
        <v>0</v>
      </c>
      <c r="V2037" s="12">
        <v>14613.5</v>
      </c>
      <c r="W2037" s="11">
        <v>160049</v>
      </c>
      <c r="X2037" s="11">
        <v>14587</v>
      </c>
    </row>
    <row r="2038" spans="1:24" x14ac:dyDescent="0.35">
      <c r="A2038" s="8">
        <v>2020</v>
      </c>
      <c r="B2038" s="9">
        <v>58974</v>
      </c>
      <c r="C2038" s="10" t="s">
        <v>1672</v>
      </c>
      <c r="D2038" s="8" t="s">
        <v>717</v>
      </c>
      <c r="E2038" s="10" t="s">
        <v>718</v>
      </c>
      <c r="F2038" s="8" t="s">
        <v>711</v>
      </c>
      <c r="G2038" s="10" t="s">
        <v>390</v>
      </c>
      <c r="H2038" s="10" t="s">
        <v>719</v>
      </c>
      <c r="I2038" s="10" t="s">
        <v>95</v>
      </c>
      <c r="J2038" s="12">
        <v>6034.9</v>
      </c>
      <c r="K2038" s="11">
        <v>42255</v>
      </c>
      <c r="L2038" s="11">
        <v>8032</v>
      </c>
      <c r="M2038" s="14">
        <v>99.8</v>
      </c>
      <c r="N2038" s="13">
        <v>691</v>
      </c>
      <c r="O2038" s="13">
        <v>145</v>
      </c>
      <c r="P2038" s="25">
        <v>0</v>
      </c>
      <c r="Q2038" s="26">
        <v>0</v>
      </c>
      <c r="R2038" s="26">
        <v>0</v>
      </c>
      <c r="S2038" s="27">
        <v>0</v>
      </c>
      <c r="T2038" s="28">
        <v>0</v>
      </c>
      <c r="U2038" s="28">
        <v>0</v>
      </c>
      <c r="V2038" s="12">
        <v>6134.7</v>
      </c>
      <c r="W2038" s="11">
        <v>42946</v>
      </c>
      <c r="X2038" s="11">
        <v>8177</v>
      </c>
    </row>
    <row r="2039" spans="1:24" x14ac:dyDescent="0.35">
      <c r="A2039" s="8">
        <v>2020</v>
      </c>
      <c r="B2039" s="9">
        <v>58974</v>
      </c>
      <c r="C2039" s="10" t="s">
        <v>1672</v>
      </c>
      <c r="D2039" s="8" t="s">
        <v>739</v>
      </c>
      <c r="E2039" s="10" t="s">
        <v>710</v>
      </c>
      <c r="F2039" s="8" t="s">
        <v>711</v>
      </c>
      <c r="G2039" s="10" t="s">
        <v>59</v>
      </c>
      <c r="H2039" s="10" t="s">
        <v>719</v>
      </c>
      <c r="I2039" s="10" t="s">
        <v>60</v>
      </c>
      <c r="J2039" s="12">
        <v>2498.3000000000002</v>
      </c>
      <c r="K2039" s="11">
        <v>14541</v>
      </c>
      <c r="L2039" s="11">
        <v>1437</v>
      </c>
      <c r="M2039" s="14">
        <v>0</v>
      </c>
      <c r="N2039" s="13">
        <v>0</v>
      </c>
      <c r="O2039" s="13">
        <v>0</v>
      </c>
      <c r="P2039" s="25">
        <v>0</v>
      </c>
      <c r="Q2039" s="26">
        <v>0</v>
      </c>
      <c r="R2039" s="26">
        <v>0</v>
      </c>
      <c r="S2039" s="27">
        <v>0</v>
      </c>
      <c r="T2039" s="28">
        <v>0</v>
      </c>
      <c r="U2039" s="28">
        <v>0</v>
      </c>
      <c r="V2039" s="12">
        <v>2498.3000000000002</v>
      </c>
      <c r="W2039" s="11">
        <v>14541</v>
      </c>
      <c r="X2039" s="11">
        <v>1437</v>
      </c>
    </row>
    <row r="2040" spans="1:24" x14ac:dyDescent="0.35">
      <c r="A2040" s="8">
        <v>2020</v>
      </c>
      <c r="B2040" s="9">
        <v>58978</v>
      </c>
      <c r="C2040" s="10" t="s">
        <v>1673</v>
      </c>
      <c r="D2040" s="8" t="s">
        <v>717</v>
      </c>
      <c r="E2040" s="10" t="s">
        <v>718</v>
      </c>
      <c r="F2040" s="8" t="s">
        <v>711</v>
      </c>
      <c r="G2040" s="10" t="s">
        <v>56</v>
      </c>
      <c r="H2040" s="10" t="s">
        <v>719</v>
      </c>
      <c r="I2040" s="10" t="s">
        <v>45</v>
      </c>
      <c r="J2040" s="12">
        <v>620.1</v>
      </c>
      <c r="K2040" s="11">
        <v>3968</v>
      </c>
      <c r="L2040" s="11">
        <v>651</v>
      </c>
      <c r="M2040" s="14">
        <v>0</v>
      </c>
      <c r="N2040" s="13">
        <v>0</v>
      </c>
      <c r="O2040" s="13">
        <v>0</v>
      </c>
      <c r="P2040" s="25">
        <v>0</v>
      </c>
      <c r="Q2040" s="26">
        <v>0</v>
      </c>
      <c r="R2040" s="26">
        <v>0</v>
      </c>
      <c r="S2040" s="27">
        <v>0</v>
      </c>
      <c r="T2040" s="28">
        <v>0</v>
      </c>
      <c r="U2040" s="28">
        <v>0</v>
      </c>
      <c r="V2040" s="12">
        <v>620.1</v>
      </c>
      <c r="W2040" s="11">
        <v>3968</v>
      </c>
      <c r="X2040" s="11">
        <v>651</v>
      </c>
    </row>
    <row r="2041" spans="1:24" x14ac:dyDescent="0.35">
      <c r="A2041" s="8">
        <v>2020</v>
      </c>
      <c r="B2041" s="9">
        <v>59012</v>
      </c>
      <c r="C2041" s="10" t="s">
        <v>1674</v>
      </c>
      <c r="D2041" s="8" t="s">
        <v>717</v>
      </c>
      <c r="E2041" s="10" t="s">
        <v>718</v>
      </c>
      <c r="F2041" s="8" t="s">
        <v>711</v>
      </c>
      <c r="G2041" s="10" t="s">
        <v>397</v>
      </c>
      <c r="H2041" s="10" t="s">
        <v>719</v>
      </c>
      <c r="I2041" s="10" t="s">
        <v>95</v>
      </c>
      <c r="J2041" s="12">
        <v>646</v>
      </c>
      <c r="K2041" s="11">
        <v>4721</v>
      </c>
      <c r="L2041" s="11">
        <v>438</v>
      </c>
      <c r="M2041" s="14">
        <v>338</v>
      </c>
      <c r="N2041" s="13">
        <v>3084</v>
      </c>
      <c r="O2041" s="13">
        <v>64</v>
      </c>
      <c r="P2041" s="25">
        <v>0</v>
      </c>
      <c r="Q2041" s="26">
        <v>0</v>
      </c>
      <c r="R2041" s="26">
        <v>0</v>
      </c>
      <c r="S2041" s="27">
        <v>0</v>
      </c>
      <c r="T2041" s="28">
        <v>0</v>
      </c>
      <c r="U2041" s="28">
        <v>0</v>
      </c>
      <c r="V2041" s="12">
        <v>984</v>
      </c>
      <c r="W2041" s="11">
        <v>7805</v>
      </c>
      <c r="X2041" s="11">
        <v>502</v>
      </c>
    </row>
    <row r="2042" spans="1:24" x14ac:dyDescent="0.35">
      <c r="A2042" s="8">
        <v>2020</v>
      </c>
      <c r="B2042" s="9">
        <v>59013</v>
      </c>
      <c r="C2042" s="10" t="s">
        <v>687</v>
      </c>
      <c r="D2042" s="8" t="s">
        <v>709</v>
      </c>
      <c r="E2042" s="10" t="s">
        <v>710</v>
      </c>
      <c r="F2042" s="8" t="s">
        <v>711</v>
      </c>
      <c r="G2042" s="10" t="s">
        <v>74</v>
      </c>
      <c r="H2042" s="10" t="s">
        <v>773</v>
      </c>
      <c r="I2042" s="10" t="s">
        <v>75</v>
      </c>
      <c r="J2042" s="12">
        <v>24541.5</v>
      </c>
      <c r="K2042" s="11">
        <v>217888</v>
      </c>
      <c r="L2042" s="11">
        <v>17668</v>
      </c>
      <c r="M2042" s="14">
        <v>7210.3</v>
      </c>
      <c r="N2042" s="13">
        <v>63479</v>
      </c>
      <c r="O2042" s="13">
        <v>2551</v>
      </c>
      <c r="P2042" s="25">
        <v>5837.9</v>
      </c>
      <c r="Q2042" s="26">
        <v>98704</v>
      </c>
      <c r="R2042" s="26">
        <v>21</v>
      </c>
      <c r="S2042" s="27">
        <v>0</v>
      </c>
      <c r="T2042" s="28">
        <v>0</v>
      </c>
      <c r="U2042" s="28">
        <v>0</v>
      </c>
      <c r="V2042" s="12">
        <v>37589.699999999997</v>
      </c>
      <c r="W2042" s="11">
        <v>380071</v>
      </c>
      <c r="X2042" s="11">
        <v>20240</v>
      </c>
    </row>
    <row r="2043" spans="1:24" x14ac:dyDescent="0.35">
      <c r="A2043" s="8">
        <v>2020</v>
      </c>
      <c r="B2043" s="9">
        <v>59052</v>
      </c>
      <c r="C2043" s="10" t="s">
        <v>1675</v>
      </c>
      <c r="D2043" s="8" t="s">
        <v>717</v>
      </c>
      <c r="E2043" s="10" t="s">
        <v>718</v>
      </c>
      <c r="F2043" s="8" t="s">
        <v>711</v>
      </c>
      <c r="G2043" s="10" t="s">
        <v>139</v>
      </c>
      <c r="H2043" s="10" t="s">
        <v>719</v>
      </c>
      <c r="I2043" s="10" t="s">
        <v>95</v>
      </c>
      <c r="J2043" s="12">
        <v>0.8</v>
      </c>
      <c r="K2043" s="11">
        <v>6</v>
      </c>
      <c r="L2043" s="11">
        <v>1</v>
      </c>
      <c r="M2043" s="14">
        <v>9.3000000000000007</v>
      </c>
      <c r="N2043" s="13">
        <v>95</v>
      </c>
      <c r="O2043" s="13">
        <v>2</v>
      </c>
      <c r="P2043" s="25">
        <v>0</v>
      </c>
      <c r="Q2043" s="26">
        <v>0</v>
      </c>
      <c r="R2043" s="26">
        <v>0</v>
      </c>
      <c r="S2043" s="27">
        <v>0</v>
      </c>
      <c r="T2043" s="28">
        <v>0</v>
      </c>
      <c r="U2043" s="28">
        <v>0</v>
      </c>
      <c r="V2043" s="12">
        <v>10.1</v>
      </c>
      <c r="W2043" s="11">
        <v>101</v>
      </c>
      <c r="X2043" s="11">
        <v>3</v>
      </c>
    </row>
    <row r="2044" spans="1:24" x14ac:dyDescent="0.35">
      <c r="A2044" s="8">
        <v>2020</v>
      </c>
      <c r="B2044" s="9">
        <v>59052</v>
      </c>
      <c r="C2044" s="10" t="s">
        <v>1675</v>
      </c>
      <c r="D2044" s="8" t="s">
        <v>717</v>
      </c>
      <c r="E2044" s="10" t="s">
        <v>718</v>
      </c>
      <c r="F2044" s="8" t="s">
        <v>711</v>
      </c>
      <c r="G2044" s="10" t="s">
        <v>63</v>
      </c>
      <c r="H2044" s="10" t="s">
        <v>719</v>
      </c>
      <c r="I2044" s="10" t="s">
        <v>45</v>
      </c>
      <c r="J2044" s="12">
        <v>1.3</v>
      </c>
      <c r="K2044" s="11">
        <v>17</v>
      </c>
      <c r="L2044" s="11">
        <v>2</v>
      </c>
      <c r="M2044" s="14">
        <v>2.6</v>
      </c>
      <c r="N2044" s="13">
        <v>35</v>
      </c>
      <c r="O2044" s="13">
        <v>1</v>
      </c>
      <c r="P2044" s="25">
        <v>0</v>
      </c>
      <c r="Q2044" s="26">
        <v>0</v>
      </c>
      <c r="R2044" s="26">
        <v>0</v>
      </c>
      <c r="S2044" s="27">
        <v>0</v>
      </c>
      <c r="T2044" s="28">
        <v>0</v>
      </c>
      <c r="U2044" s="28">
        <v>0</v>
      </c>
      <c r="V2044" s="12">
        <v>3.9</v>
      </c>
      <c r="W2044" s="11">
        <v>52</v>
      </c>
      <c r="X2044" s="11">
        <v>3</v>
      </c>
    </row>
    <row r="2045" spans="1:24" x14ac:dyDescent="0.35">
      <c r="A2045" s="8">
        <v>2020</v>
      </c>
      <c r="B2045" s="9">
        <v>59052</v>
      </c>
      <c r="C2045" s="10" t="s">
        <v>1675</v>
      </c>
      <c r="D2045" s="8" t="s">
        <v>717</v>
      </c>
      <c r="E2045" s="10" t="s">
        <v>718</v>
      </c>
      <c r="F2045" s="8" t="s">
        <v>711</v>
      </c>
      <c r="G2045" s="10" t="s">
        <v>56</v>
      </c>
      <c r="H2045" s="10" t="s">
        <v>719</v>
      </c>
      <c r="I2045" s="10" t="s">
        <v>45</v>
      </c>
      <c r="J2045" s="12">
        <v>1570.5</v>
      </c>
      <c r="K2045" s="11">
        <v>9908</v>
      </c>
      <c r="L2045" s="11">
        <v>993</v>
      </c>
      <c r="M2045" s="14">
        <v>2742.6</v>
      </c>
      <c r="N2045" s="13">
        <v>24802</v>
      </c>
      <c r="O2045" s="13">
        <v>342</v>
      </c>
      <c r="P2045" s="25">
        <v>0</v>
      </c>
      <c r="Q2045" s="26">
        <v>0</v>
      </c>
      <c r="R2045" s="26">
        <v>0</v>
      </c>
      <c r="S2045" s="27">
        <v>0</v>
      </c>
      <c r="T2045" s="28">
        <v>0</v>
      </c>
      <c r="U2045" s="28">
        <v>0</v>
      </c>
      <c r="V2045" s="12">
        <v>4313.1000000000004</v>
      </c>
      <c r="W2045" s="11">
        <v>34710</v>
      </c>
      <c r="X2045" s="11">
        <v>1335</v>
      </c>
    </row>
    <row r="2046" spans="1:24" x14ac:dyDescent="0.35">
      <c r="A2046" s="8">
        <v>2020</v>
      </c>
      <c r="B2046" s="9">
        <v>59052</v>
      </c>
      <c r="C2046" s="10" t="s">
        <v>1675</v>
      </c>
      <c r="D2046" s="8" t="s">
        <v>717</v>
      </c>
      <c r="E2046" s="10" t="s">
        <v>718</v>
      </c>
      <c r="F2046" s="8" t="s">
        <v>711</v>
      </c>
      <c r="G2046" s="10" t="s">
        <v>122</v>
      </c>
      <c r="H2046" s="10" t="s">
        <v>719</v>
      </c>
      <c r="I2046" s="10" t="s">
        <v>123</v>
      </c>
      <c r="J2046" s="12">
        <v>1009.4</v>
      </c>
      <c r="K2046" s="11">
        <v>7101</v>
      </c>
      <c r="L2046" s="11">
        <v>1017</v>
      </c>
      <c r="M2046" s="14">
        <v>2484.1</v>
      </c>
      <c r="N2046" s="13">
        <v>22817</v>
      </c>
      <c r="O2046" s="13">
        <v>758</v>
      </c>
      <c r="P2046" s="25">
        <v>0</v>
      </c>
      <c r="Q2046" s="26">
        <v>0</v>
      </c>
      <c r="R2046" s="26">
        <v>0</v>
      </c>
      <c r="S2046" s="27">
        <v>0</v>
      </c>
      <c r="T2046" s="28">
        <v>0</v>
      </c>
      <c r="U2046" s="28">
        <v>0</v>
      </c>
      <c r="V2046" s="12">
        <v>3493.5</v>
      </c>
      <c r="W2046" s="11">
        <v>29918</v>
      </c>
      <c r="X2046" s="11">
        <v>1775</v>
      </c>
    </row>
    <row r="2047" spans="1:24" x14ac:dyDescent="0.35">
      <c r="A2047" s="8">
        <v>2020</v>
      </c>
      <c r="B2047" s="9">
        <v>59052</v>
      </c>
      <c r="C2047" s="10" t="s">
        <v>1675</v>
      </c>
      <c r="D2047" s="8" t="s">
        <v>717</v>
      </c>
      <c r="E2047" s="10" t="s">
        <v>718</v>
      </c>
      <c r="F2047" s="8" t="s">
        <v>711</v>
      </c>
      <c r="G2047" s="10" t="s">
        <v>143</v>
      </c>
      <c r="H2047" s="10" t="s">
        <v>719</v>
      </c>
      <c r="I2047" s="10" t="s">
        <v>45</v>
      </c>
      <c r="J2047" s="12">
        <v>26.3</v>
      </c>
      <c r="K2047" s="11">
        <v>453</v>
      </c>
      <c r="L2047" s="11">
        <v>43</v>
      </c>
      <c r="M2047" s="14">
        <v>8.9</v>
      </c>
      <c r="N2047" s="13">
        <v>133</v>
      </c>
      <c r="O2047" s="13">
        <v>9</v>
      </c>
      <c r="P2047" s="25">
        <v>0</v>
      </c>
      <c r="Q2047" s="26">
        <v>0</v>
      </c>
      <c r="R2047" s="26">
        <v>0</v>
      </c>
      <c r="S2047" s="27">
        <v>0</v>
      </c>
      <c r="T2047" s="28">
        <v>0</v>
      </c>
      <c r="U2047" s="28">
        <v>0</v>
      </c>
      <c r="V2047" s="12">
        <v>35.200000000000003</v>
      </c>
      <c r="W2047" s="11">
        <v>586</v>
      </c>
      <c r="X2047" s="11">
        <v>52</v>
      </c>
    </row>
    <row r="2048" spans="1:24" x14ac:dyDescent="0.35">
      <c r="A2048" s="8">
        <v>2020</v>
      </c>
      <c r="B2048" s="9">
        <v>59052</v>
      </c>
      <c r="C2048" s="10" t="s">
        <v>1675</v>
      </c>
      <c r="D2048" s="8" t="s">
        <v>717</v>
      </c>
      <c r="E2048" s="10" t="s">
        <v>718</v>
      </c>
      <c r="F2048" s="8" t="s">
        <v>711</v>
      </c>
      <c r="G2048" s="10" t="s">
        <v>197</v>
      </c>
      <c r="H2048" s="10" t="s">
        <v>719</v>
      </c>
      <c r="I2048" s="10" t="s">
        <v>45</v>
      </c>
      <c r="J2048" s="12">
        <v>703.9</v>
      </c>
      <c r="K2048" s="11">
        <v>6025</v>
      </c>
      <c r="L2048" s="11">
        <v>564</v>
      </c>
      <c r="M2048" s="14">
        <v>255.9</v>
      </c>
      <c r="N2048" s="13">
        <v>3005</v>
      </c>
      <c r="O2048" s="13">
        <v>78</v>
      </c>
      <c r="P2048" s="25">
        <v>0</v>
      </c>
      <c r="Q2048" s="26">
        <v>0</v>
      </c>
      <c r="R2048" s="26">
        <v>0</v>
      </c>
      <c r="S2048" s="27">
        <v>0</v>
      </c>
      <c r="T2048" s="28">
        <v>0</v>
      </c>
      <c r="U2048" s="28">
        <v>0</v>
      </c>
      <c r="V2048" s="12">
        <v>959.8</v>
      </c>
      <c r="W2048" s="11">
        <v>9030</v>
      </c>
      <c r="X2048" s="11">
        <v>642</v>
      </c>
    </row>
    <row r="2049" spans="1:24" x14ac:dyDescent="0.35">
      <c r="A2049" s="8">
        <v>2020</v>
      </c>
      <c r="B2049" s="9">
        <v>59053</v>
      </c>
      <c r="C2049" s="10" t="s">
        <v>1676</v>
      </c>
      <c r="D2049" s="8" t="s">
        <v>717</v>
      </c>
      <c r="E2049" s="10" t="s">
        <v>718</v>
      </c>
      <c r="F2049" s="8" t="s">
        <v>711</v>
      </c>
      <c r="G2049" s="10" t="s">
        <v>122</v>
      </c>
      <c r="H2049" s="10" t="s">
        <v>719</v>
      </c>
      <c r="I2049" s="10" t="s">
        <v>123</v>
      </c>
      <c r="J2049" s="12">
        <v>1770</v>
      </c>
      <c r="K2049" s="11">
        <v>21291</v>
      </c>
      <c r="L2049" s="11">
        <v>3163</v>
      </c>
      <c r="M2049" s="14">
        <v>78</v>
      </c>
      <c r="N2049" s="13">
        <v>801</v>
      </c>
      <c r="O2049" s="13">
        <v>39</v>
      </c>
      <c r="P2049" s="25">
        <v>0</v>
      </c>
      <c r="Q2049" s="26">
        <v>0</v>
      </c>
      <c r="R2049" s="26">
        <v>0</v>
      </c>
      <c r="S2049" s="27">
        <v>0</v>
      </c>
      <c r="T2049" s="28">
        <v>0</v>
      </c>
      <c r="U2049" s="28">
        <v>0</v>
      </c>
      <c r="V2049" s="12">
        <v>1848</v>
      </c>
      <c r="W2049" s="11">
        <v>22092</v>
      </c>
      <c r="X2049" s="11">
        <v>3202</v>
      </c>
    </row>
    <row r="2050" spans="1:24" x14ac:dyDescent="0.35">
      <c r="A2050" s="8">
        <v>2020</v>
      </c>
      <c r="B2050" s="9">
        <v>59054</v>
      </c>
      <c r="C2050" s="10" t="s">
        <v>1677</v>
      </c>
      <c r="D2050" s="8" t="s">
        <v>717</v>
      </c>
      <c r="E2050" s="10" t="s">
        <v>718</v>
      </c>
      <c r="F2050" s="8" t="s">
        <v>711</v>
      </c>
      <c r="G2050" s="10" t="s">
        <v>94</v>
      </c>
      <c r="H2050" s="10" t="s">
        <v>719</v>
      </c>
      <c r="I2050" s="10" t="s">
        <v>95</v>
      </c>
      <c r="J2050" s="12">
        <v>0</v>
      </c>
      <c r="K2050" s="11">
        <v>0</v>
      </c>
      <c r="L2050" s="11">
        <v>0</v>
      </c>
      <c r="M2050" s="14">
        <v>391.7</v>
      </c>
      <c r="N2050" s="13">
        <v>4657</v>
      </c>
      <c r="O2050" s="13">
        <v>46</v>
      </c>
      <c r="P2050" s="25">
        <v>0</v>
      </c>
      <c r="Q2050" s="26">
        <v>0</v>
      </c>
      <c r="R2050" s="26">
        <v>0</v>
      </c>
      <c r="S2050" s="27">
        <v>0</v>
      </c>
      <c r="T2050" s="28">
        <v>0</v>
      </c>
      <c r="U2050" s="28">
        <v>0</v>
      </c>
      <c r="V2050" s="12">
        <v>391.7</v>
      </c>
      <c r="W2050" s="11">
        <v>4657</v>
      </c>
      <c r="X2050" s="11">
        <v>46</v>
      </c>
    </row>
    <row r="2051" spans="1:24" x14ac:dyDescent="0.35">
      <c r="A2051" s="8">
        <v>2020</v>
      </c>
      <c r="B2051" s="9">
        <v>59054</v>
      </c>
      <c r="C2051" s="10" t="s">
        <v>1677</v>
      </c>
      <c r="D2051" s="8" t="s">
        <v>717</v>
      </c>
      <c r="E2051" s="10" t="s">
        <v>718</v>
      </c>
      <c r="F2051" s="8" t="s">
        <v>711</v>
      </c>
      <c r="G2051" s="10" t="s">
        <v>682</v>
      </c>
      <c r="H2051" s="10" t="s">
        <v>719</v>
      </c>
      <c r="I2051" s="10" t="s">
        <v>45</v>
      </c>
      <c r="J2051" s="12">
        <v>236.3</v>
      </c>
      <c r="K2051" s="11">
        <v>2421</v>
      </c>
      <c r="L2051" s="11">
        <v>293</v>
      </c>
      <c r="M2051" s="14">
        <v>110.4</v>
      </c>
      <c r="N2051" s="13">
        <v>1447</v>
      </c>
      <c r="O2051" s="13">
        <v>20</v>
      </c>
      <c r="P2051" s="25">
        <v>0</v>
      </c>
      <c r="Q2051" s="26">
        <v>0</v>
      </c>
      <c r="R2051" s="26">
        <v>0</v>
      </c>
      <c r="S2051" s="27">
        <v>0</v>
      </c>
      <c r="T2051" s="28">
        <v>0</v>
      </c>
      <c r="U2051" s="28">
        <v>0</v>
      </c>
      <c r="V2051" s="12">
        <v>346.7</v>
      </c>
      <c r="W2051" s="11">
        <v>3868</v>
      </c>
      <c r="X2051" s="11">
        <v>313</v>
      </c>
    </row>
    <row r="2052" spans="1:24" x14ac:dyDescent="0.35">
      <c r="A2052" s="8">
        <v>2020</v>
      </c>
      <c r="B2052" s="9">
        <v>59054</v>
      </c>
      <c r="C2052" s="10" t="s">
        <v>1677</v>
      </c>
      <c r="D2052" s="8" t="s">
        <v>717</v>
      </c>
      <c r="E2052" s="10" t="s">
        <v>718</v>
      </c>
      <c r="F2052" s="8" t="s">
        <v>711</v>
      </c>
      <c r="G2052" s="10" t="s">
        <v>163</v>
      </c>
      <c r="H2052" s="10" t="s">
        <v>719</v>
      </c>
      <c r="I2052" s="10" t="s">
        <v>45</v>
      </c>
      <c r="J2052" s="12">
        <v>35304.400000000001</v>
      </c>
      <c r="K2052" s="11">
        <v>491548</v>
      </c>
      <c r="L2052" s="11">
        <v>60500</v>
      </c>
      <c r="M2052" s="14">
        <v>3033.5</v>
      </c>
      <c r="N2052" s="13">
        <v>45138</v>
      </c>
      <c r="O2052" s="13">
        <v>823</v>
      </c>
      <c r="P2052" s="25">
        <v>0</v>
      </c>
      <c r="Q2052" s="26">
        <v>0</v>
      </c>
      <c r="R2052" s="26">
        <v>0</v>
      </c>
      <c r="S2052" s="27">
        <v>0</v>
      </c>
      <c r="T2052" s="28">
        <v>0</v>
      </c>
      <c r="U2052" s="28">
        <v>0</v>
      </c>
      <c r="V2052" s="12">
        <v>38337.9</v>
      </c>
      <c r="W2052" s="11">
        <v>536686</v>
      </c>
      <c r="X2052" s="11">
        <v>61323</v>
      </c>
    </row>
    <row r="2053" spans="1:24" x14ac:dyDescent="0.35">
      <c r="A2053" s="8">
        <v>2020</v>
      </c>
      <c r="B2053" s="9">
        <v>59054</v>
      </c>
      <c r="C2053" s="10" t="s">
        <v>1677</v>
      </c>
      <c r="D2053" s="8" t="s">
        <v>717</v>
      </c>
      <c r="E2053" s="10" t="s">
        <v>718</v>
      </c>
      <c r="F2053" s="8" t="s">
        <v>711</v>
      </c>
      <c r="G2053" s="10" t="s">
        <v>139</v>
      </c>
      <c r="H2053" s="10" t="s">
        <v>719</v>
      </c>
      <c r="I2053" s="10" t="s">
        <v>95</v>
      </c>
      <c r="J2053" s="12">
        <v>10690</v>
      </c>
      <c r="K2053" s="11">
        <v>70015</v>
      </c>
      <c r="L2053" s="11">
        <v>10328</v>
      </c>
      <c r="M2053" s="14">
        <v>391</v>
      </c>
      <c r="N2053" s="13">
        <v>3689</v>
      </c>
      <c r="O2053" s="13">
        <v>150</v>
      </c>
      <c r="P2053" s="25">
        <v>0</v>
      </c>
      <c r="Q2053" s="26">
        <v>0</v>
      </c>
      <c r="R2053" s="26">
        <v>0</v>
      </c>
      <c r="S2053" s="27">
        <v>0</v>
      </c>
      <c r="T2053" s="28">
        <v>0</v>
      </c>
      <c r="U2053" s="28">
        <v>0</v>
      </c>
      <c r="V2053" s="12">
        <v>11081</v>
      </c>
      <c r="W2053" s="11">
        <v>73704</v>
      </c>
      <c r="X2053" s="11">
        <v>10478</v>
      </c>
    </row>
    <row r="2054" spans="1:24" x14ac:dyDescent="0.35">
      <c r="A2054" s="8">
        <v>2020</v>
      </c>
      <c r="B2054" s="9">
        <v>59054</v>
      </c>
      <c r="C2054" s="10" t="s">
        <v>1677</v>
      </c>
      <c r="D2054" s="8" t="s">
        <v>717</v>
      </c>
      <c r="E2054" s="10" t="s">
        <v>718</v>
      </c>
      <c r="F2054" s="8" t="s">
        <v>711</v>
      </c>
      <c r="G2054" s="10" t="s">
        <v>63</v>
      </c>
      <c r="H2054" s="10" t="s">
        <v>719</v>
      </c>
      <c r="I2054" s="10" t="s">
        <v>45</v>
      </c>
      <c r="J2054" s="12">
        <v>4913</v>
      </c>
      <c r="K2054" s="11">
        <v>40961</v>
      </c>
      <c r="L2054" s="11">
        <v>3680</v>
      </c>
      <c r="M2054" s="14">
        <v>286</v>
      </c>
      <c r="N2054" s="13">
        <v>3742</v>
      </c>
      <c r="O2054" s="13">
        <v>58</v>
      </c>
      <c r="P2054" s="25">
        <v>0</v>
      </c>
      <c r="Q2054" s="26">
        <v>0</v>
      </c>
      <c r="R2054" s="26">
        <v>0</v>
      </c>
      <c r="S2054" s="27">
        <v>0</v>
      </c>
      <c r="T2054" s="28">
        <v>0</v>
      </c>
      <c r="U2054" s="28">
        <v>0</v>
      </c>
      <c r="V2054" s="12">
        <v>5199</v>
      </c>
      <c r="W2054" s="11">
        <v>44703</v>
      </c>
      <c r="X2054" s="11">
        <v>3738</v>
      </c>
    </row>
    <row r="2055" spans="1:24" x14ac:dyDescent="0.35">
      <c r="A2055" s="8">
        <v>2020</v>
      </c>
      <c r="B2055" s="9">
        <v>59054</v>
      </c>
      <c r="C2055" s="10" t="s">
        <v>1677</v>
      </c>
      <c r="D2055" s="8" t="s">
        <v>717</v>
      </c>
      <c r="E2055" s="10" t="s">
        <v>718</v>
      </c>
      <c r="F2055" s="8" t="s">
        <v>711</v>
      </c>
      <c r="G2055" s="10" t="s">
        <v>56</v>
      </c>
      <c r="H2055" s="10" t="s">
        <v>719</v>
      </c>
      <c r="I2055" s="10" t="s">
        <v>45</v>
      </c>
      <c r="J2055" s="12">
        <v>0.1</v>
      </c>
      <c r="K2055" s="11">
        <v>2</v>
      </c>
      <c r="L2055" s="11">
        <v>1</v>
      </c>
      <c r="M2055" s="14">
        <v>0</v>
      </c>
      <c r="N2055" s="13">
        <v>0</v>
      </c>
      <c r="O2055" s="13">
        <v>0</v>
      </c>
      <c r="P2055" s="25">
        <v>0</v>
      </c>
      <c r="Q2055" s="26">
        <v>0</v>
      </c>
      <c r="R2055" s="26">
        <v>0</v>
      </c>
      <c r="S2055" s="27">
        <v>0</v>
      </c>
      <c r="T2055" s="28">
        <v>0</v>
      </c>
      <c r="U2055" s="28">
        <v>0</v>
      </c>
      <c r="V2055" s="12">
        <v>0.1</v>
      </c>
      <c r="W2055" s="11">
        <v>2</v>
      </c>
      <c r="X2055" s="11">
        <v>1</v>
      </c>
    </row>
    <row r="2056" spans="1:24" x14ac:dyDescent="0.35">
      <c r="A2056" s="8">
        <v>2020</v>
      </c>
      <c r="B2056" s="9">
        <v>59054</v>
      </c>
      <c r="C2056" s="10" t="s">
        <v>1677</v>
      </c>
      <c r="D2056" s="8" t="s">
        <v>717</v>
      </c>
      <c r="E2056" s="10" t="s">
        <v>718</v>
      </c>
      <c r="F2056" s="8" t="s">
        <v>711</v>
      </c>
      <c r="G2056" s="10" t="s">
        <v>122</v>
      </c>
      <c r="H2056" s="10" t="s">
        <v>719</v>
      </c>
      <c r="I2056" s="10" t="s">
        <v>123</v>
      </c>
      <c r="J2056" s="12">
        <v>16744</v>
      </c>
      <c r="K2056" s="11">
        <v>161611</v>
      </c>
      <c r="L2056" s="11">
        <v>20118</v>
      </c>
      <c r="M2056" s="14">
        <v>5147</v>
      </c>
      <c r="N2056" s="13">
        <v>76209</v>
      </c>
      <c r="O2056" s="13">
        <v>1510</v>
      </c>
      <c r="P2056" s="25">
        <v>0</v>
      </c>
      <c r="Q2056" s="26">
        <v>0</v>
      </c>
      <c r="R2056" s="26">
        <v>0</v>
      </c>
      <c r="S2056" s="27">
        <v>0</v>
      </c>
      <c r="T2056" s="28">
        <v>0</v>
      </c>
      <c r="U2056" s="28">
        <v>0</v>
      </c>
      <c r="V2056" s="12">
        <v>21891</v>
      </c>
      <c r="W2056" s="11">
        <v>237820</v>
      </c>
      <c r="X2056" s="11">
        <v>21628</v>
      </c>
    </row>
    <row r="2057" spans="1:24" x14ac:dyDescent="0.35">
      <c r="A2057" s="8">
        <v>2020</v>
      </c>
      <c r="B2057" s="9">
        <v>59054</v>
      </c>
      <c r="C2057" s="10" t="s">
        <v>1677</v>
      </c>
      <c r="D2057" s="8" t="s">
        <v>717</v>
      </c>
      <c r="E2057" s="10" t="s">
        <v>718</v>
      </c>
      <c r="F2057" s="8" t="s">
        <v>711</v>
      </c>
      <c r="G2057" s="10" t="s">
        <v>143</v>
      </c>
      <c r="H2057" s="10" t="s">
        <v>719</v>
      </c>
      <c r="I2057" s="10" t="s">
        <v>45</v>
      </c>
      <c r="J2057" s="12">
        <v>10902</v>
      </c>
      <c r="K2057" s="11">
        <v>143616</v>
      </c>
      <c r="L2057" s="11">
        <v>11676</v>
      </c>
      <c r="M2057" s="14">
        <v>3021</v>
      </c>
      <c r="N2057" s="13">
        <v>48998</v>
      </c>
      <c r="O2057" s="13">
        <v>1198</v>
      </c>
      <c r="P2057" s="25">
        <v>0</v>
      </c>
      <c r="Q2057" s="26">
        <v>0</v>
      </c>
      <c r="R2057" s="26">
        <v>0</v>
      </c>
      <c r="S2057" s="27">
        <v>0</v>
      </c>
      <c r="T2057" s="28">
        <v>0</v>
      </c>
      <c r="U2057" s="28">
        <v>0</v>
      </c>
      <c r="V2057" s="12">
        <v>13923</v>
      </c>
      <c r="W2057" s="11">
        <v>192614</v>
      </c>
      <c r="X2057" s="11">
        <v>12874</v>
      </c>
    </row>
    <row r="2058" spans="1:24" x14ac:dyDescent="0.35">
      <c r="A2058" s="8">
        <v>2020</v>
      </c>
      <c r="B2058" s="9">
        <v>59054</v>
      </c>
      <c r="C2058" s="10" t="s">
        <v>1677</v>
      </c>
      <c r="D2058" s="8" t="s">
        <v>717</v>
      </c>
      <c r="E2058" s="10" t="s">
        <v>718</v>
      </c>
      <c r="F2058" s="8" t="s">
        <v>711</v>
      </c>
      <c r="G2058" s="10" t="s">
        <v>197</v>
      </c>
      <c r="H2058" s="10" t="s">
        <v>719</v>
      </c>
      <c r="I2058" s="10" t="s">
        <v>45</v>
      </c>
      <c r="J2058" s="12">
        <v>19774</v>
      </c>
      <c r="K2058" s="11">
        <v>241510</v>
      </c>
      <c r="L2058" s="11">
        <v>18481</v>
      </c>
      <c r="M2058" s="14">
        <v>2847</v>
      </c>
      <c r="N2058" s="13">
        <v>39058</v>
      </c>
      <c r="O2058" s="13">
        <v>1824</v>
      </c>
      <c r="P2058" s="25">
        <v>0</v>
      </c>
      <c r="Q2058" s="26">
        <v>0</v>
      </c>
      <c r="R2058" s="26">
        <v>0</v>
      </c>
      <c r="S2058" s="27">
        <v>0</v>
      </c>
      <c r="T2058" s="28">
        <v>0</v>
      </c>
      <c r="U2058" s="28">
        <v>0</v>
      </c>
      <c r="V2058" s="12">
        <v>22621</v>
      </c>
      <c r="W2058" s="11">
        <v>280568</v>
      </c>
      <c r="X2058" s="11">
        <v>20305</v>
      </c>
    </row>
    <row r="2059" spans="1:24" x14ac:dyDescent="0.35">
      <c r="A2059" s="8">
        <v>2020</v>
      </c>
      <c r="B2059" s="9">
        <v>59055</v>
      </c>
      <c r="C2059" s="10" t="s">
        <v>1678</v>
      </c>
      <c r="D2059" s="8" t="s">
        <v>717</v>
      </c>
      <c r="E2059" s="10" t="s">
        <v>718</v>
      </c>
      <c r="F2059" s="8" t="s">
        <v>711</v>
      </c>
      <c r="G2059" s="10" t="s">
        <v>94</v>
      </c>
      <c r="H2059" s="10" t="s">
        <v>719</v>
      </c>
      <c r="I2059" s="10" t="s">
        <v>95</v>
      </c>
      <c r="J2059" s="12">
        <v>1476.3</v>
      </c>
      <c r="K2059" s="11">
        <v>10167</v>
      </c>
      <c r="L2059" s="11">
        <v>2365</v>
      </c>
      <c r="M2059" s="14">
        <v>0</v>
      </c>
      <c r="N2059" s="13">
        <v>0</v>
      </c>
      <c r="O2059" s="13">
        <v>0</v>
      </c>
      <c r="P2059" s="25">
        <v>0</v>
      </c>
      <c r="Q2059" s="26">
        <v>0</v>
      </c>
      <c r="R2059" s="26">
        <v>0</v>
      </c>
      <c r="S2059" s="27">
        <v>0</v>
      </c>
      <c r="T2059" s="28">
        <v>0</v>
      </c>
      <c r="U2059" s="28">
        <v>0</v>
      </c>
      <c r="V2059" s="12">
        <v>1476.3</v>
      </c>
      <c r="W2059" s="11">
        <v>10167</v>
      </c>
      <c r="X2059" s="11">
        <v>2365</v>
      </c>
    </row>
    <row r="2060" spans="1:24" x14ac:dyDescent="0.35">
      <c r="A2060" s="8">
        <v>2020</v>
      </c>
      <c r="B2060" s="9">
        <v>59055</v>
      </c>
      <c r="C2060" s="10" t="s">
        <v>1678</v>
      </c>
      <c r="D2060" s="8" t="s">
        <v>717</v>
      </c>
      <c r="E2060" s="10" t="s">
        <v>718</v>
      </c>
      <c r="F2060" s="8" t="s">
        <v>711</v>
      </c>
      <c r="G2060" s="10" t="s">
        <v>56</v>
      </c>
      <c r="H2060" s="10" t="s">
        <v>719</v>
      </c>
      <c r="I2060" s="10" t="s">
        <v>45</v>
      </c>
      <c r="J2060" s="12">
        <v>1787.6</v>
      </c>
      <c r="K2060" s="11">
        <v>12502</v>
      </c>
      <c r="L2060" s="11">
        <v>1795</v>
      </c>
      <c r="M2060" s="14">
        <v>0</v>
      </c>
      <c r="N2060" s="13">
        <v>0</v>
      </c>
      <c r="O2060" s="13">
        <v>0</v>
      </c>
      <c r="P2060" s="25">
        <v>0</v>
      </c>
      <c r="Q2060" s="26">
        <v>0</v>
      </c>
      <c r="R2060" s="26">
        <v>0</v>
      </c>
      <c r="S2060" s="27">
        <v>0</v>
      </c>
      <c r="T2060" s="28">
        <v>0</v>
      </c>
      <c r="U2060" s="28">
        <v>0</v>
      </c>
      <c r="V2060" s="12">
        <v>1787.6</v>
      </c>
      <c r="W2060" s="11">
        <v>12502</v>
      </c>
      <c r="X2060" s="11">
        <v>1795</v>
      </c>
    </row>
    <row r="2061" spans="1:24" x14ac:dyDescent="0.35">
      <c r="A2061" s="8">
        <v>2020</v>
      </c>
      <c r="B2061" s="9">
        <v>59055</v>
      </c>
      <c r="C2061" s="10" t="s">
        <v>1678</v>
      </c>
      <c r="D2061" s="8" t="s">
        <v>717</v>
      </c>
      <c r="E2061" s="10" t="s">
        <v>718</v>
      </c>
      <c r="F2061" s="8" t="s">
        <v>711</v>
      </c>
      <c r="G2061" s="10" t="s">
        <v>143</v>
      </c>
      <c r="H2061" s="10" t="s">
        <v>719</v>
      </c>
      <c r="I2061" s="10" t="s">
        <v>45</v>
      </c>
      <c r="J2061" s="12">
        <v>937.4</v>
      </c>
      <c r="K2061" s="11">
        <v>9513</v>
      </c>
      <c r="L2061" s="11">
        <v>978</v>
      </c>
      <c r="M2061" s="14">
        <v>0</v>
      </c>
      <c r="N2061" s="13">
        <v>0</v>
      </c>
      <c r="O2061" s="13">
        <v>0</v>
      </c>
      <c r="P2061" s="25">
        <v>0</v>
      </c>
      <c r="Q2061" s="26">
        <v>0</v>
      </c>
      <c r="R2061" s="26">
        <v>0</v>
      </c>
      <c r="S2061" s="27">
        <v>0</v>
      </c>
      <c r="T2061" s="28">
        <v>0</v>
      </c>
      <c r="U2061" s="28">
        <v>0</v>
      </c>
      <c r="V2061" s="12">
        <v>937.4</v>
      </c>
      <c r="W2061" s="11">
        <v>9513</v>
      </c>
      <c r="X2061" s="11">
        <v>978</v>
      </c>
    </row>
    <row r="2062" spans="1:24" x14ac:dyDescent="0.35">
      <c r="A2062" s="8">
        <v>2020</v>
      </c>
      <c r="B2062" s="9">
        <v>59055</v>
      </c>
      <c r="C2062" s="10" t="s">
        <v>1678</v>
      </c>
      <c r="D2062" s="8" t="s">
        <v>717</v>
      </c>
      <c r="E2062" s="10" t="s">
        <v>718</v>
      </c>
      <c r="F2062" s="8" t="s">
        <v>711</v>
      </c>
      <c r="G2062" s="10" t="s">
        <v>197</v>
      </c>
      <c r="H2062" s="10" t="s">
        <v>719</v>
      </c>
      <c r="I2062" s="10" t="s">
        <v>45</v>
      </c>
      <c r="J2062" s="12">
        <v>5388.2</v>
      </c>
      <c r="K2062" s="11">
        <v>48447</v>
      </c>
      <c r="L2062" s="11">
        <v>5676</v>
      </c>
      <c r="M2062" s="14">
        <v>0</v>
      </c>
      <c r="N2062" s="13">
        <v>0</v>
      </c>
      <c r="O2062" s="13">
        <v>0</v>
      </c>
      <c r="P2062" s="25">
        <v>0</v>
      </c>
      <c r="Q2062" s="26">
        <v>0</v>
      </c>
      <c r="R2062" s="26">
        <v>0</v>
      </c>
      <c r="S2062" s="27">
        <v>0</v>
      </c>
      <c r="T2062" s="28">
        <v>0</v>
      </c>
      <c r="U2062" s="28">
        <v>0</v>
      </c>
      <c r="V2062" s="12">
        <v>5388.2</v>
      </c>
      <c r="W2062" s="11">
        <v>48447</v>
      </c>
      <c r="X2062" s="11">
        <v>5676</v>
      </c>
    </row>
    <row r="2063" spans="1:24" x14ac:dyDescent="0.35">
      <c r="A2063" s="8">
        <v>2020</v>
      </c>
      <c r="B2063" s="9">
        <v>59057</v>
      </c>
      <c r="C2063" s="10" t="s">
        <v>1679</v>
      </c>
      <c r="D2063" s="8" t="s">
        <v>717</v>
      </c>
      <c r="E2063" s="10" t="s">
        <v>718</v>
      </c>
      <c r="F2063" s="8" t="s">
        <v>711</v>
      </c>
      <c r="G2063" s="10" t="s">
        <v>671</v>
      </c>
      <c r="H2063" s="10" t="s">
        <v>719</v>
      </c>
      <c r="I2063" s="10" t="s">
        <v>95</v>
      </c>
      <c r="J2063" s="12">
        <v>0</v>
      </c>
      <c r="K2063" s="11">
        <v>0</v>
      </c>
      <c r="L2063" s="11">
        <v>0</v>
      </c>
      <c r="M2063" s="14">
        <v>5</v>
      </c>
      <c r="N2063" s="13">
        <v>75</v>
      </c>
      <c r="O2063" s="13">
        <v>5</v>
      </c>
      <c r="P2063" s="25" t="s">
        <v>25</v>
      </c>
      <c r="Q2063" s="26" t="s">
        <v>25</v>
      </c>
      <c r="R2063" s="26" t="s">
        <v>25</v>
      </c>
      <c r="S2063" s="27" t="s">
        <v>25</v>
      </c>
      <c r="T2063" s="28" t="s">
        <v>25</v>
      </c>
      <c r="U2063" s="28" t="s">
        <v>25</v>
      </c>
      <c r="V2063" s="12">
        <v>5</v>
      </c>
      <c r="W2063" s="11">
        <v>75</v>
      </c>
      <c r="X2063" s="11">
        <v>5</v>
      </c>
    </row>
    <row r="2064" spans="1:24" x14ac:dyDescent="0.35">
      <c r="A2064" s="8">
        <v>2020</v>
      </c>
      <c r="B2064" s="9">
        <v>59059</v>
      </c>
      <c r="C2064" s="10" t="s">
        <v>1680</v>
      </c>
      <c r="D2064" s="8" t="s">
        <v>717</v>
      </c>
      <c r="E2064" s="10" t="s">
        <v>718</v>
      </c>
      <c r="F2064" s="8" t="s">
        <v>711</v>
      </c>
      <c r="G2064" s="10" t="s">
        <v>94</v>
      </c>
      <c r="H2064" s="10" t="s">
        <v>719</v>
      </c>
      <c r="I2064" s="10" t="s">
        <v>95</v>
      </c>
      <c r="J2064" s="12">
        <v>34990.300000000003</v>
      </c>
      <c r="K2064" s="11">
        <v>404080</v>
      </c>
      <c r="L2064" s="11">
        <v>42575</v>
      </c>
      <c r="M2064" s="14">
        <v>3473.3</v>
      </c>
      <c r="N2064" s="13">
        <v>35591</v>
      </c>
      <c r="O2064" s="13">
        <v>921</v>
      </c>
      <c r="P2064" s="25">
        <v>0</v>
      </c>
      <c r="Q2064" s="26">
        <v>0</v>
      </c>
      <c r="R2064" s="26">
        <v>0</v>
      </c>
      <c r="S2064" s="27">
        <v>0</v>
      </c>
      <c r="T2064" s="28">
        <v>0</v>
      </c>
      <c r="U2064" s="28">
        <v>0</v>
      </c>
      <c r="V2064" s="12">
        <v>38463.599999999999</v>
      </c>
      <c r="W2064" s="11">
        <v>439671</v>
      </c>
      <c r="X2064" s="11">
        <v>43496</v>
      </c>
    </row>
    <row r="2065" spans="1:24" x14ac:dyDescent="0.35">
      <c r="A2065" s="8">
        <v>2020</v>
      </c>
      <c r="B2065" s="9">
        <v>59059</v>
      </c>
      <c r="C2065" s="10" t="s">
        <v>1680</v>
      </c>
      <c r="D2065" s="8" t="s">
        <v>717</v>
      </c>
      <c r="E2065" s="10" t="s">
        <v>718</v>
      </c>
      <c r="F2065" s="8" t="s">
        <v>711</v>
      </c>
      <c r="G2065" s="10" t="s">
        <v>139</v>
      </c>
      <c r="H2065" s="10" t="s">
        <v>719</v>
      </c>
      <c r="I2065" s="10" t="s">
        <v>95</v>
      </c>
      <c r="J2065" s="12">
        <v>14713.1</v>
      </c>
      <c r="K2065" s="11">
        <v>126614</v>
      </c>
      <c r="L2065" s="11">
        <v>16160</v>
      </c>
      <c r="M2065" s="14">
        <v>552.4</v>
      </c>
      <c r="N2065" s="13">
        <v>4544</v>
      </c>
      <c r="O2065" s="13">
        <v>372</v>
      </c>
      <c r="P2065" s="25">
        <v>0</v>
      </c>
      <c r="Q2065" s="26">
        <v>0</v>
      </c>
      <c r="R2065" s="26">
        <v>0</v>
      </c>
      <c r="S2065" s="27">
        <v>0</v>
      </c>
      <c r="T2065" s="28">
        <v>0</v>
      </c>
      <c r="U2065" s="28">
        <v>0</v>
      </c>
      <c r="V2065" s="12">
        <v>15265.5</v>
      </c>
      <c r="W2065" s="11">
        <v>131158</v>
      </c>
      <c r="X2065" s="11">
        <v>16532</v>
      </c>
    </row>
    <row r="2066" spans="1:24" x14ac:dyDescent="0.35">
      <c r="A2066" s="8">
        <v>2020</v>
      </c>
      <c r="B2066" s="9">
        <v>59059</v>
      </c>
      <c r="C2066" s="10" t="s">
        <v>1680</v>
      </c>
      <c r="D2066" s="8" t="s">
        <v>717</v>
      </c>
      <c r="E2066" s="10" t="s">
        <v>718</v>
      </c>
      <c r="F2066" s="8" t="s">
        <v>711</v>
      </c>
      <c r="G2066" s="10" t="s">
        <v>671</v>
      </c>
      <c r="H2066" s="10" t="s">
        <v>719</v>
      </c>
      <c r="I2066" s="10" t="s">
        <v>95</v>
      </c>
      <c r="J2066" s="12">
        <v>1139</v>
      </c>
      <c r="K2066" s="11">
        <v>10707</v>
      </c>
      <c r="L2066" s="11">
        <v>1820</v>
      </c>
      <c r="M2066" s="14">
        <v>17.3</v>
      </c>
      <c r="N2066" s="13">
        <v>177</v>
      </c>
      <c r="O2066" s="13">
        <v>34</v>
      </c>
      <c r="P2066" s="25">
        <v>0</v>
      </c>
      <c r="Q2066" s="26">
        <v>0</v>
      </c>
      <c r="R2066" s="26">
        <v>0</v>
      </c>
      <c r="S2066" s="27">
        <v>0</v>
      </c>
      <c r="T2066" s="28">
        <v>0</v>
      </c>
      <c r="U2066" s="28">
        <v>0</v>
      </c>
      <c r="V2066" s="12">
        <v>1156.3</v>
      </c>
      <c r="W2066" s="11">
        <v>10884</v>
      </c>
      <c r="X2066" s="11">
        <v>1854</v>
      </c>
    </row>
    <row r="2067" spans="1:24" x14ac:dyDescent="0.35">
      <c r="A2067" s="8">
        <v>2020</v>
      </c>
      <c r="B2067" s="9">
        <v>59059</v>
      </c>
      <c r="C2067" s="10" t="s">
        <v>1680</v>
      </c>
      <c r="D2067" s="8" t="s">
        <v>717</v>
      </c>
      <c r="E2067" s="10" t="s">
        <v>718</v>
      </c>
      <c r="F2067" s="8" t="s">
        <v>711</v>
      </c>
      <c r="G2067" s="10" t="s">
        <v>397</v>
      </c>
      <c r="H2067" s="10" t="s">
        <v>719</v>
      </c>
      <c r="I2067" s="10" t="s">
        <v>95</v>
      </c>
      <c r="J2067" s="12">
        <v>6426.7</v>
      </c>
      <c r="K2067" s="11">
        <v>61560</v>
      </c>
      <c r="L2067" s="11">
        <v>8197</v>
      </c>
      <c r="M2067" s="14">
        <v>115.4</v>
      </c>
      <c r="N2067" s="13">
        <v>971</v>
      </c>
      <c r="O2067" s="13">
        <v>235</v>
      </c>
      <c r="P2067" s="25">
        <v>0</v>
      </c>
      <c r="Q2067" s="26">
        <v>0</v>
      </c>
      <c r="R2067" s="26">
        <v>0</v>
      </c>
      <c r="S2067" s="27">
        <v>0</v>
      </c>
      <c r="T2067" s="28">
        <v>0</v>
      </c>
      <c r="U2067" s="28">
        <v>0</v>
      </c>
      <c r="V2067" s="12">
        <v>6542.1</v>
      </c>
      <c r="W2067" s="11">
        <v>62531</v>
      </c>
      <c r="X2067" s="11">
        <v>8432</v>
      </c>
    </row>
    <row r="2068" spans="1:24" x14ac:dyDescent="0.35">
      <c r="A2068" s="8">
        <v>2020</v>
      </c>
      <c r="B2068" s="9">
        <v>59059</v>
      </c>
      <c r="C2068" s="10" t="s">
        <v>1680</v>
      </c>
      <c r="D2068" s="8" t="s">
        <v>717</v>
      </c>
      <c r="E2068" s="10" t="s">
        <v>718</v>
      </c>
      <c r="F2068" s="8" t="s">
        <v>711</v>
      </c>
      <c r="G2068" s="10" t="s">
        <v>390</v>
      </c>
      <c r="H2068" s="10" t="s">
        <v>719</v>
      </c>
      <c r="I2068" s="10" t="s">
        <v>95</v>
      </c>
      <c r="J2068" s="12">
        <v>5118</v>
      </c>
      <c r="K2068" s="11">
        <v>39733</v>
      </c>
      <c r="L2068" s="11">
        <v>7271</v>
      </c>
      <c r="M2068" s="14">
        <v>101.9</v>
      </c>
      <c r="N2068" s="13">
        <v>675</v>
      </c>
      <c r="O2068" s="13">
        <v>107</v>
      </c>
      <c r="P2068" s="25">
        <v>0</v>
      </c>
      <c r="Q2068" s="26">
        <v>0</v>
      </c>
      <c r="R2068" s="26">
        <v>0</v>
      </c>
      <c r="S2068" s="27">
        <v>0</v>
      </c>
      <c r="T2068" s="28">
        <v>0</v>
      </c>
      <c r="U2068" s="28">
        <v>0</v>
      </c>
      <c r="V2068" s="12">
        <v>5219.8999999999996</v>
      </c>
      <c r="W2068" s="11">
        <v>40408</v>
      </c>
      <c r="X2068" s="11">
        <v>7378</v>
      </c>
    </row>
    <row r="2069" spans="1:24" x14ac:dyDescent="0.35">
      <c r="A2069" s="8">
        <v>2020</v>
      </c>
      <c r="B2069" s="9">
        <v>59062</v>
      </c>
      <c r="C2069" s="10" t="s">
        <v>1681</v>
      </c>
      <c r="D2069" s="8" t="s">
        <v>717</v>
      </c>
      <c r="E2069" s="10" t="s">
        <v>718</v>
      </c>
      <c r="F2069" s="8" t="s">
        <v>711</v>
      </c>
      <c r="G2069" s="10" t="s">
        <v>682</v>
      </c>
      <c r="H2069" s="10" t="s">
        <v>719</v>
      </c>
      <c r="I2069" s="10" t="s">
        <v>45</v>
      </c>
      <c r="J2069" s="12">
        <v>329.1</v>
      </c>
      <c r="K2069" s="11">
        <v>2434</v>
      </c>
      <c r="L2069" s="11">
        <v>218</v>
      </c>
      <c r="M2069" s="14">
        <v>605.6</v>
      </c>
      <c r="N2069" s="13">
        <v>6535</v>
      </c>
      <c r="O2069" s="13">
        <v>125</v>
      </c>
      <c r="P2069" s="25">
        <v>0</v>
      </c>
      <c r="Q2069" s="26">
        <v>0</v>
      </c>
      <c r="R2069" s="26">
        <v>0</v>
      </c>
      <c r="S2069" s="27">
        <v>0</v>
      </c>
      <c r="T2069" s="28">
        <v>0</v>
      </c>
      <c r="U2069" s="28">
        <v>0</v>
      </c>
      <c r="V2069" s="12">
        <v>934.7</v>
      </c>
      <c r="W2069" s="11">
        <v>8969</v>
      </c>
      <c r="X2069" s="11">
        <v>343</v>
      </c>
    </row>
    <row r="2070" spans="1:24" x14ac:dyDescent="0.35">
      <c r="A2070" s="8">
        <v>2020</v>
      </c>
      <c r="B2070" s="9">
        <v>59062</v>
      </c>
      <c r="C2070" s="10" t="s">
        <v>1681</v>
      </c>
      <c r="D2070" s="8" t="s">
        <v>717</v>
      </c>
      <c r="E2070" s="10" t="s">
        <v>718</v>
      </c>
      <c r="F2070" s="8" t="s">
        <v>711</v>
      </c>
      <c r="G2070" s="10" t="s">
        <v>63</v>
      </c>
      <c r="H2070" s="10" t="s">
        <v>719</v>
      </c>
      <c r="I2070" s="10" t="s">
        <v>45</v>
      </c>
      <c r="J2070" s="12">
        <v>1463</v>
      </c>
      <c r="K2070" s="11">
        <v>12300</v>
      </c>
      <c r="L2070" s="11">
        <v>1042</v>
      </c>
      <c r="M2070" s="14">
        <v>1115.5999999999999</v>
      </c>
      <c r="N2070" s="13">
        <v>4526</v>
      </c>
      <c r="O2070" s="13">
        <v>236</v>
      </c>
      <c r="P2070" s="25">
        <v>0</v>
      </c>
      <c r="Q2070" s="26">
        <v>0</v>
      </c>
      <c r="R2070" s="26">
        <v>0</v>
      </c>
      <c r="S2070" s="27">
        <v>0</v>
      </c>
      <c r="T2070" s="28">
        <v>0</v>
      </c>
      <c r="U2070" s="28">
        <v>0</v>
      </c>
      <c r="V2070" s="12">
        <v>2578.6</v>
      </c>
      <c r="W2070" s="11">
        <v>16826</v>
      </c>
      <c r="X2070" s="11">
        <v>1278</v>
      </c>
    </row>
    <row r="2071" spans="1:24" x14ac:dyDescent="0.35">
      <c r="A2071" s="8">
        <v>2020</v>
      </c>
      <c r="B2071" s="9">
        <v>59064</v>
      </c>
      <c r="C2071" s="10" t="s">
        <v>1682</v>
      </c>
      <c r="D2071" s="8" t="s">
        <v>717</v>
      </c>
      <c r="E2071" s="10" t="s">
        <v>718</v>
      </c>
      <c r="F2071" s="8" t="s">
        <v>711</v>
      </c>
      <c r="G2071" s="10" t="s">
        <v>163</v>
      </c>
      <c r="H2071" s="10" t="s">
        <v>719</v>
      </c>
      <c r="I2071" s="10" t="s">
        <v>45</v>
      </c>
      <c r="J2071" s="12">
        <v>5244.4</v>
      </c>
      <c r="K2071" s="11">
        <v>49577</v>
      </c>
      <c r="L2071" s="11">
        <v>7529</v>
      </c>
      <c r="M2071" s="14">
        <v>12.7</v>
      </c>
      <c r="N2071" s="13">
        <v>152</v>
      </c>
      <c r="O2071" s="13">
        <v>22</v>
      </c>
      <c r="P2071" s="25">
        <v>0</v>
      </c>
      <c r="Q2071" s="26">
        <v>0</v>
      </c>
      <c r="R2071" s="26">
        <v>0</v>
      </c>
      <c r="S2071" s="27">
        <v>0</v>
      </c>
      <c r="T2071" s="28">
        <v>0</v>
      </c>
      <c r="U2071" s="28">
        <v>0</v>
      </c>
      <c r="V2071" s="12">
        <v>5257.1</v>
      </c>
      <c r="W2071" s="11">
        <v>49729</v>
      </c>
      <c r="X2071" s="11">
        <v>7551</v>
      </c>
    </row>
    <row r="2072" spans="1:24" x14ac:dyDescent="0.35">
      <c r="A2072" s="8">
        <v>2020</v>
      </c>
      <c r="B2072" s="9">
        <v>59064</v>
      </c>
      <c r="C2072" s="10" t="s">
        <v>1682</v>
      </c>
      <c r="D2072" s="8" t="s">
        <v>717</v>
      </c>
      <c r="E2072" s="10" t="s">
        <v>718</v>
      </c>
      <c r="F2072" s="8" t="s">
        <v>711</v>
      </c>
      <c r="G2072" s="10" t="s">
        <v>63</v>
      </c>
      <c r="H2072" s="10" t="s">
        <v>719</v>
      </c>
      <c r="I2072" s="10" t="s">
        <v>45</v>
      </c>
      <c r="J2072" s="12">
        <v>2185</v>
      </c>
      <c r="K2072" s="11">
        <v>21878</v>
      </c>
      <c r="L2072" s="11">
        <v>2861</v>
      </c>
      <c r="M2072" s="14">
        <v>52</v>
      </c>
      <c r="N2072" s="13">
        <v>599</v>
      </c>
      <c r="O2072" s="13">
        <v>12</v>
      </c>
      <c r="P2072" s="25">
        <v>0</v>
      </c>
      <c r="Q2072" s="26">
        <v>0</v>
      </c>
      <c r="R2072" s="26">
        <v>0</v>
      </c>
      <c r="S2072" s="27">
        <v>0</v>
      </c>
      <c r="T2072" s="28">
        <v>0</v>
      </c>
      <c r="U2072" s="28">
        <v>0</v>
      </c>
      <c r="V2072" s="12">
        <v>2237</v>
      </c>
      <c r="W2072" s="11">
        <v>22477</v>
      </c>
      <c r="X2072" s="11">
        <v>2873</v>
      </c>
    </row>
    <row r="2073" spans="1:24" x14ac:dyDescent="0.35">
      <c r="A2073" s="8">
        <v>2020</v>
      </c>
      <c r="B2073" s="9">
        <v>59064</v>
      </c>
      <c r="C2073" s="10" t="s">
        <v>1682</v>
      </c>
      <c r="D2073" s="8" t="s">
        <v>717</v>
      </c>
      <c r="E2073" s="10" t="s">
        <v>718</v>
      </c>
      <c r="F2073" s="8" t="s">
        <v>711</v>
      </c>
      <c r="G2073" s="10" t="s">
        <v>143</v>
      </c>
      <c r="H2073" s="10" t="s">
        <v>719</v>
      </c>
      <c r="I2073" s="10" t="s">
        <v>45</v>
      </c>
      <c r="J2073" s="12">
        <v>418</v>
      </c>
      <c r="K2073" s="11">
        <v>5280</v>
      </c>
      <c r="L2073" s="11">
        <v>562</v>
      </c>
      <c r="M2073" s="14">
        <v>0</v>
      </c>
      <c r="N2073" s="13">
        <v>0</v>
      </c>
      <c r="O2073" s="13">
        <v>0</v>
      </c>
      <c r="P2073" s="25">
        <v>0</v>
      </c>
      <c r="Q2073" s="26">
        <v>0</v>
      </c>
      <c r="R2073" s="26">
        <v>0</v>
      </c>
      <c r="S2073" s="27">
        <v>0</v>
      </c>
      <c r="T2073" s="28">
        <v>0</v>
      </c>
      <c r="U2073" s="28">
        <v>0</v>
      </c>
      <c r="V2073" s="12">
        <v>418</v>
      </c>
      <c r="W2073" s="11">
        <v>5280</v>
      </c>
      <c r="X2073" s="11">
        <v>562</v>
      </c>
    </row>
    <row r="2074" spans="1:24" x14ac:dyDescent="0.35">
      <c r="A2074" s="8">
        <v>2020</v>
      </c>
      <c r="B2074" s="9">
        <v>59064</v>
      </c>
      <c r="C2074" s="10" t="s">
        <v>1682</v>
      </c>
      <c r="D2074" s="8" t="s">
        <v>717</v>
      </c>
      <c r="E2074" s="10" t="s">
        <v>718</v>
      </c>
      <c r="F2074" s="8" t="s">
        <v>711</v>
      </c>
      <c r="G2074" s="10" t="s">
        <v>197</v>
      </c>
      <c r="H2074" s="10" t="s">
        <v>719</v>
      </c>
      <c r="I2074" s="10" t="s">
        <v>45</v>
      </c>
      <c r="J2074" s="12">
        <v>7842</v>
      </c>
      <c r="K2074" s="11">
        <v>85961</v>
      </c>
      <c r="L2074" s="11">
        <v>10800</v>
      </c>
      <c r="M2074" s="14">
        <v>12.2</v>
      </c>
      <c r="N2074" s="13">
        <v>169</v>
      </c>
      <c r="O2074" s="13">
        <v>10</v>
      </c>
      <c r="P2074" s="25">
        <v>0</v>
      </c>
      <c r="Q2074" s="26">
        <v>0</v>
      </c>
      <c r="R2074" s="26">
        <v>0</v>
      </c>
      <c r="S2074" s="27">
        <v>0</v>
      </c>
      <c r="T2074" s="28">
        <v>0</v>
      </c>
      <c r="U2074" s="28">
        <v>0</v>
      </c>
      <c r="V2074" s="12">
        <v>7854.2</v>
      </c>
      <c r="W2074" s="11">
        <v>86130</v>
      </c>
      <c r="X2074" s="11">
        <v>10810</v>
      </c>
    </row>
    <row r="2075" spans="1:24" x14ac:dyDescent="0.35">
      <c r="A2075" s="8">
        <v>2020</v>
      </c>
      <c r="B2075" s="9">
        <v>59065</v>
      </c>
      <c r="C2075" s="10" t="s">
        <v>1683</v>
      </c>
      <c r="D2075" s="8" t="s">
        <v>717</v>
      </c>
      <c r="E2075" s="10" t="s">
        <v>718</v>
      </c>
      <c r="F2075" s="8" t="s">
        <v>711</v>
      </c>
      <c r="G2075" s="10" t="s">
        <v>682</v>
      </c>
      <c r="H2075" s="10" t="s">
        <v>719</v>
      </c>
      <c r="I2075" s="10" t="s">
        <v>45</v>
      </c>
      <c r="J2075" s="12">
        <v>284.5</v>
      </c>
      <c r="K2075" s="11">
        <v>2439</v>
      </c>
      <c r="L2075" s="11">
        <v>210</v>
      </c>
      <c r="M2075" s="14">
        <v>76.5</v>
      </c>
      <c r="N2075" s="13">
        <v>631</v>
      </c>
      <c r="O2075" s="13">
        <v>19</v>
      </c>
      <c r="P2075" s="25">
        <v>0</v>
      </c>
      <c r="Q2075" s="26">
        <v>0</v>
      </c>
      <c r="R2075" s="26">
        <v>0</v>
      </c>
      <c r="S2075" s="27">
        <v>0</v>
      </c>
      <c r="T2075" s="28">
        <v>0</v>
      </c>
      <c r="U2075" s="28">
        <v>0</v>
      </c>
      <c r="V2075" s="12">
        <v>361</v>
      </c>
      <c r="W2075" s="11">
        <v>3070</v>
      </c>
      <c r="X2075" s="11">
        <v>229</v>
      </c>
    </row>
    <row r="2076" spans="1:24" x14ac:dyDescent="0.35">
      <c r="A2076" s="8">
        <v>2020</v>
      </c>
      <c r="B2076" s="9">
        <v>59065</v>
      </c>
      <c r="C2076" s="10" t="s">
        <v>1683</v>
      </c>
      <c r="D2076" s="8" t="s">
        <v>717</v>
      </c>
      <c r="E2076" s="10" t="s">
        <v>718</v>
      </c>
      <c r="F2076" s="8" t="s">
        <v>711</v>
      </c>
      <c r="G2076" s="10" t="s">
        <v>163</v>
      </c>
      <c r="H2076" s="10" t="s">
        <v>719</v>
      </c>
      <c r="I2076" s="10" t="s">
        <v>45</v>
      </c>
      <c r="J2076" s="12">
        <v>164.6</v>
      </c>
      <c r="K2076" s="11">
        <v>1901</v>
      </c>
      <c r="L2076" s="11">
        <v>230</v>
      </c>
      <c r="M2076" s="14">
        <v>3614.1</v>
      </c>
      <c r="N2076" s="13">
        <v>55469</v>
      </c>
      <c r="O2076" s="13">
        <v>432</v>
      </c>
      <c r="P2076" s="25">
        <v>0</v>
      </c>
      <c r="Q2076" s="26">
        <v>0</v>
      </c>
      <c r="R2076" s="26">
        <v>0</v>
      </c>
      <c r="S2076" s="27">
        <v>0</v>
      </c>
      <c r="T2076" s="28">
        <v>0</v>
      </c>
      <c r="U2076" s="28">
        <v>0</v>
      </c>
      <c r="V2076" s="12">
        <v>3778.7</v>
      </c>
      <c r="W2076" s="11">
        <v>57370</v>
      </c>
      <c r="X2076" s="11">
        <v>662</v>
      </c>
    </row>
    <row r="2077" spans="1:24" x14ac:dyDescent="0.35">
      <c r="A2077" s="8">
        <v>2020</v>
      </c>
      <c r="B2077" s="9">
        <v>59065</v>
      </c>
      <c r="C2077" s="10" t="s">
        <v>1683</v>
      </c>
      <c r="D2077" s="8" t="s">
        <v>717</v>
      </c>
      <c r="E2077" s="10" t="s">
        <v>718</v>
      </c>
      <c r="F2077" s="8" t="s">
        <v>711</v>
      </c>
      <c r="G2077" s="10" t="s">
        <v>139</v>
      </c>
      <c r="H2077" s="10" t="s">
        <v>719</v>
      </c>
      <c r="I2077" s="10" t="s">
        <v>95</v>
      </c>
      <c r="J2077" s="12">
        <v>2602.6</v>
      </c>
      <c r="K2077" s="11">
        <v>21597</v>
      </c>
      <c r="L2077" s="11">
        <v>1059</v>
      </c>
      <c r="M2077" s="14">
        <v>1966.1</v>
      </c>
      <c r="N2077" s="13">
        <v>19637</v>
      </c>
      <c r="O2077" s="13">
        <v>292</v>
      </c>
      <c r="P2077" s="25">
        <v>0</v>
      </c>
      <c r="Q2077" s="26">
        <v>0</v>
      </c>
      <c r="R2077" s="26">
        <v>0</v>
      </c>
      <c r="S2077" s="27">
        <v>0</v>
      </c>
      <c r="T2077" s="28">
        <v>0</v>
      </c>
      <c r="U2077" s="28">
        <v>0</v>
      </c>
      <c r="V2077" s="12">
        <v>4568.7</v>
      </c>
      <c r="W2077" s="11">
        <v>41234</v>
      </c>
      <c r="X2077" s="11">
        <v>1351</v>
      </c>
    </row>
    <row r="2078" spans="1:24" x14ac:dyDescent="0.35">
      <c r="A2078" s="8">
        <v>2020</v>
      </c>
      <c r="B2078" s="9">
        <v>59065</v>
      </c>
      <c r="C2078" s="10" t="s">
        <v>1683</v>
      </c>
      <c r="D2078" s="8" t="s">
        <v>717</v>
      </c>
      <c r="E2078" s="10" t="s">
        <v>718</v>
      </c>
      <c r="F2078" s="8" t="s">
        <v>711</v>
      </c>
      <c r="G2078" s="10" t="s">
        <v>63</v>
      </c>
      <c r="H2078" s="10" t="s">
        <v>719</v>
      </c>
      <c r="I2078" s="10" t="s">
        <v>45</v>
      </c>
      <c r="J2078" s="12">
        <v>6351.4</v>
      </c>
      <c r="K2078" s="11">
        <v>59813</v>
      </c>
      <c r="L2078" s="11">
        <v>4888</v>
      </c>
      <c r="M2078" s="14">
        <v>143</v>
      </c>
      <c r="N2078" s="13">
        <v>1352</v>
      </c>
      <c r="O2078" s="13">
        <v>30</v>
      </c>
      <c r="P2078" s="25">
        <v>0</v>
      </c>
      <c r="Q2078" s="26">
        <v>0</v>
      </c>
      <c r="R2078" s="26">
        <v>0</v>
      </c>
      <c r="S2078" s="27">
        <v>0</v>
      </c>
      <c r="T2078" s="28">
        <v>0</v>
      </c>
      <c r="U2078" s="28">
        <v>0</v>
      </c>
      <c r="V2078" s="12">
        <v>6494.4</v>
      </c>
      <c r="W2078" s="11">
        <v>61165</v>
      </c>
      <c r="X2078" s="11">
        <v>4918</v>
      </c>
    </row>
    <row r="2079" spans="1:24" x14ac:dyDescent="0.35">
      <c r="A2079" s="8">
        <v>2020</v>
      </c>
      <c r="B2079" s="9">
        <v>59065</v>
      </c>
      <c r="C2079" s="10" t="s">
        <v>1683</v>
      </c>
      <c r="D2079" s="8" t="s">
        <v>717</v>
      </c>
      <c r="E2079" s="10" t="s">
        <v>718</v>
      </c>
      <c r="F2079" s="8" t="s">
        <v>711</v>
      </c>
      <c r="G2079" s="10" t="s">
        <v>56</v>
      </c>
      <c r="H2079" s="10" t="s">
        <v>719</v>
      </c>
      <c r="I2079" s="10" t="s">
        <v>45</v>
      </c>
      <c r="J2079" s="12">
        <v>1586</v>
      </c>
      <c r="K2079" s="11">
        <v>13598</v>
      </c>
      <c r="L2079" s="11">
        <v>1087</v>
      </c>
      <c r="M2079" s="14">
        <v>1583.8</v>
      </c>
      <c r="N2079" s="13">
        <v>17573</v>
      </c>
      <c r="O2079" s="13">
        <v>222</v>
      </c>
      <c r="P2079" s="25">
        <v>0</v>
      </c>
      <c r="Q2079" s="26">
        <v>0</v>
      </c>
      <c r="R2079" s="26">
        <v>0</v>
      </c>
      <c r="S2079" s="27">
        <v>0</v>
      </c>
      <c r="T2079" s="28">
        <v>0</v>
      </c>
      <c r="U2079" s="28">
        <v>0</v>
      </c>
      <c r="V2079" s="12">
        <v>3169.8</v>
      </c>
      <c r="W2079" s="11">
        <v>31171</v>
      </c>
      <c r="X2079" s="11">
        <v>1309</v>
      </c>
    </row>
    <row r="2080" spans="1:24" x14ac:dyDescent="0.35">
      <c r="A2080" s="8">
        <v>2020</v>
      </c>
      <c r="B2080" s="9">
        <v>59065</v>
      </c>
      <c r="C2080" s="10" t="s">
        <v>1683</v>
      </c>
      <c r="D2080" s="8" t="s">
        <v>717</v>
      </c>
      <c r="E2080" s="10" t="s">
        <v>718</v>
      </c>
      <c r="F2080" s="8" t="s">
        <v>711</v>
      </c>
      <c r="G2080" s="10" t="s">
        <v>143</v>
      </c>
      <c r="H2080" s="10" t="s">
        <v>719</v>
      </c>
      <c r="I2080" s="10" t="s">
        <v>45</v>
      </c>
      <c r="J2080" s="12">
        <v>8485.9</v>
      </c>
      <c r="K2080" s="11">
        <v>76057</v>
      </c>
      <c r="L2080" s="11">
        <v>7827</v>
      </c>
      <c r="M2080" s="14">
        <v>636.79999999999995</v>
      </c>
      <c r="N2080" s="13">
        <v>5411</v>
      </c>
      <c r="O2080" s="13">
        <v>72</v>
      </c>
      <c r="P2080" s="25">
        <v>0</v>
      </c>
      <c r="Q2080" s="26">
        <v>0</v>
      </c>
      <c r="R2080" s="26">
        <v>0</v>
      </c>
      <c r="S2080" s="27">
        <v>0</v>
      </c>
      <c r="T2080" s="28">
        <v>0</v>
      </c>
      <c r="U2080" s="28">
        <v>0</v>
      </c>
      <c r="V2080" s="12">
        <v>9122.7000000000007</v>
      </c>
      <c r="W2080" s="11">
        <v>81468</v>
      </c>
      <c r="X2080" s="11">
        <v>7899</v>
      </c>
    </row>
    <row r="2081" spans="1:24" x14ac:dyDescent="0.35">
      <c r="A2081" s="8">
        <v>2020</v>
      </c>
      <c r="B2081" s="9">
        <v>59065</v>
      </c>
      <c r="C2081" s="10" t="s">
        <v>1683</v>
      </c>
      <c r="D2081" s="8" t="s">
        <v>717</v>
      </c>
      <c r="E2081" s="10" t="s">
        <v>718</v>
      </c>
      <c r="F2081" s="8" t="s">
        <v>711</v>
      </c>
      <c r="G2081" s="10" t="s">
        <v>197</v>
      </c>
      <c r="H2081" s="10" t="s">
        <v>719</v>
      </c>
      <c r="I2081" s="10" t="s">
        <v>45</v>
      </c>
      <c r="J2081" s="12">
        <v>32756.9</v>
      </c>
      <c r="K2081" s="11">
        <v>359366</v>
      </c>
      <c r="L2081" s="11">
        <v>31617</v>
      </c>
      <c r="M2081" s="14">
        <v>5932.8</v>
      </c>
      <c r="N2081" s="13">
        <v>62311</v>
      </c>
      <c r="O2081" s="13">
        <v>1361</v>
      </c>
      <c r="P2081" s="25">
        <v>0</v>
      </c>
      <c r="Q2081" s="26">
        <v>0</v>
      </c>
      <c r="R2081" s="26">
        <v>0</v>
      </c>
      <c r="S2081" s="27">
        <v>0</v>
      </c>
      <c r="T2081" s="28">
        <v>0</v>
      </c>
      <c r="U2081" s="28">
        <v>0</v>
      </c>
      <c r="V2081" s="12">
        <v>38689.699999999997</v>
      </c>
      <c r="W2081" s="11">
        <v>421677</v>
      </c>
      <c r="X2081" s="11">
        <v>32978</v>
      </c>
    </row>
    <row r="2082" spans="1:24" x14ac:dyDescent="0.35">
      <c r="A2082" s="8">
        <v>2020</v>
      </c>
      <c r="B2082" s="9">
        <v>59082</v>
      </c>
      <c r="C2082" s="10" t="s">
        <v>1684</v>
      </c>
      <c r="D2082" s="8" t="s">
        <v>717</v>
      </c>
      <c r="E2082" s="10" t="s">
        <v>718</v>
      </c>
      <c r="F2082" s="8" t="s">
        <v>711</v>
      </c>
      <c r="G2082" s="10" t="s">
        <v>122</v>
      </c>
      <c r="H2082" s="10" t="s">
        <v>719</v>
      </c>
      <c r="I2082" s="10" t="s">
        <v>123</v>
      </c>
      <c r="J2082" s="12">
        <v>20665</v>
      </c>
      <c r="K2082" s="11">
        <v>247635</v>
      </c>
      <c r="L2082" s="11">
        <v>38183</v>
      </c>
      <c r="M2082" s="14">
        <v>26256</v>
      </c>
      <c r="N2082" s="13">
        <v>314311</v>
      </c>
      <c r="O2082" s="13">
        <v>6676</v>
      </c>
      <c r="P2082" s="25">
        <v>0</v>
      </c>
      <c r="Q2082" s="26">
        <v>0</v>
      </c>
      <c r="R2082" s="26">
        <v>0</v>
      </c>
      <c r="S2082" s="27">
        <v>0</v>
      </c>
      <c r="T2082" s="28">
        <v>0</v>
      </c>
      <c r="U2082" s="28">
        <v>0</v>
      </c>
      <c r="V2082" s="12">
        <v>46921</v>
      </c>
      <c r="W2082" s="11">
        <v>561946</v>
      </c>
      <c r="X2082" s="11">
        <v>44859</v>
      </c>
    </row>
    <row r="2083" spans="1:24" x14ac:dyDescent="0.35">
      <c r="A2083" s="8">
        <v>2020</v>
      </c>
      <c r="B2083" s="9">
        <v>59083</v>
      </c>
      <c r="C2083" s="10" t="s">
        <v>1685</v>
      </c>
      <c r="D2083" s="8" t="s">
        <v>717</v>
      </c>
      <c r="E2083" s="10" t="s">
        <v>718</v>
      </c>
      <c r="F2083" s="8" t="s">
        <v>711</v>
      </c>
      <c r="G2083" s="10" t="s">
        <v>197</v>
      </c>
      <c r="H2083" s="10" t="s">
        <v>719</v>
      </c>
      <c r="I2083" s="10" t="s">
        <v>45</v>
      </c>
      <c r="J2083" s="12">
        <v>15625</v>
      </c>
      <c r="K2083" s="11">
        <v>192580</v>
      </c>
      <c r="L2083" s="11">
        <v>22276</v>
      </c>
      <c r="M2083" s="14">
        <v>17399</v>
      </c>
      <c r="N2083" s="13">
        <v>214582</v>
      </c>
      <c r="O2083" s="13">
        <v>3597</v>
      </c>
      <c r="P2083" s="25">
        <v>0</v>
      </c>
      <c r="Q2083" s="26">
        <v>0</v>
      </c>
      <c r="R2083" s="26">
        <v>0</v>
      </c>
      <c r="S2083" s="27">
        <v>0</v>
      </c>
      <c r="T2083" s="28">
        <v>0</v>
      </c>
      <c r="U2083" s="28">
        <v>0</v>
      </c>
      <c r="V2083" s="12">
        <v>33024</v>
      </c>
      <c r="W2083" s="11">
        <v>407162</v>
      </c>
      <c r="X2083" s="11">
        <v>25873</v>
      </c>
    </row>
    <row r="2084" spans="1:24" x14ac:dyDescent="0.35">
      <c r="A2084" s="8">
        <v>2020</v>
      </c>
      <c r="B2084" s="9">
        <v>59084</v>
      </c>
      <c r="C2084" s="10" t="s">
        <v>1686</v>
      </c>
      <c r="D2084" s="8" t="s">
        <v>717</v>
      </c>
      <c r="E2084" s="10" t="s">
        <v>718</v>
      </c>
      <c r="F2084" s="8" t="s">
        <v>711</v>
      </c>
      <c r="G2084" s="10" t="s">
        <v>63</v>
      </c>
      <c r="H2084" s="10" t="s">
        <v>719</v>
      </c>
      <c r="I2084" s="10" t="s">
        <v>45</v>
      </c>
      <c r="J2084" s="12">
        <v>3960</v>
      </c>
      <c r="K2084" s="11">
        <v>48512</v>
      </c>
      <c r="L2084" s="11">
        <v>5838</v>
      </c>
      <c r="M2084" s="14">
        <v>5476</v>
      </c>
      <c r="N2084" s="13">
        <v>66913</v>
      </c>
      <c r="O2084" s="13">
        <v>1044</v>
      </c>
      <c r="P2084" s="25">
        <v>0</v>
      </c>
      <c r="Q2084" s="26">
        <v>0</v>
      </c>
      <c r="R2084" s="26">
        <v>0</v>
      </c>
      <c r="S2084" s="27">
        <v>0</v>
      </c>
      <c r="T2084" s="28">
        <v>0</v>
      </c>
      <c r="U2084" s="28">
        <v>0</v>
      </c>
      <c r="V2084" s="12">
        <v>9436</v>
      </c>
      <c r="W2084" s="11">
        <v>115425</v>
      </c>
      <c r="X2084" s="11">
        <v>6882</v>
      </c>
    </row>
    <row r="2085" spans="1:24" x14ac:dyDescent="0.35">
      <c r="A2085" s="8">
        <v>2020</v>
      </c>
      <c r="B2085" s="9">
        <v>59085</v>
      </c>
      <c r="C2085" s="10" t="s">
        <v>1687</v>
      </c>
      <c r="D2085" s="8" t="s">
        <v>717</v>
      </c>
      <c r="E2085" s="10" t="s">
        <v>718</v>
      </c>
      <c r="F2085" s="8" t="s">
        <v>711</v>
      </c>
      <c r="G2085" s="10" t="s">
        <v>56</v>
      </c>
      <c r="H2085" s="10" t="s">
        <v>719</v>
      </c>
      <c r="I2085" s="10" t="s">
        <v>45</v>
      </c>
      <c r="J2085" s="12">
        <v>4145</v>
      </c>
      <c r="K2085" s="11">
        <v>37851</v>
      </c>
      <c r="L2085" s="11">
        <v>7971</v>
      </c>
      <c r="M2085" s="14">
        <v>15566</v>
      </c>
      <c r="N2085" s="13">
        <v>142118</v>
      </c>
      <c r="O2085" s="13">
        <v>3374</v>
      </c>
      <c r="P2085" s="25">
        <v>0</v>
      </c>
      <c r="Q2085" s="26">
        <v>0</v>
      </c>
      <c r="R2085" s="26">
        <v>0</v>
      </c>
      <c r="S2085" s="27">
        <v>0</v>
      </c>
      <c r="T2085" s="28">
        <v>0</v>
      </c>
      <c r="U2085" s="28">
        <v>0</v>
      </c>
      <c r="V2085" s="12">
        <v>19711</v>
      </c>
      <c r="W2085" s="11">
        <v>179969</v>
      </c>
      <c r="X2085" s="11">
        <v>11345</v>
      </c>
    </row>
    <row r="2086" spans="1:24" x14ac:dyDescent="0.35">
      <c r="A2086" s="8">
        <v>2020</v>
      </c>
      <c r="B2086" s="9">
        <v>59086</v>
      </c>
      <c r="C2086" s="10" t="s">
        <v>1688</v>
      </c>
      <c r="D2086" s="8" t="s">
        <v>709</v>
      </c>
      <c r="E2086" s="10" t="s">
        <v>710</v>
      </c>
      <c r="F2086" s="8" t="s">
        <v>711</v>
      </c>
      <c r="G2086" s="10" t="s">
        <v>48</v>
      </c>
      <c r="H2086" s="10" t="s">
        <v>1616</v>
      </c>
      <c r="I2086" s="10" t="s">
        <v>49</v>
      </c>
      <c r="J2086" s="12">
        <v>0</v>
      </c>
      <c r="K2086" s="11">
        <v>0</v>
      </c>
      <c r="L2086" s="11">
        <v>0</v>
      </c>
      <c r="M2086" s="14">
        <v>3895.7</v>
      </c>
      <c r="N2086" s="13">
        <v>39512</v>
      </c>
      <c r="O2086" s="13">
        <v>8</v>
      </c>
      <c r="P2086" s="25">
        <v>0</v>
      </c>
      <c r="Q2086" s="26">
        <v>0</v>
      </c>
      <c r="R2086" s="26">
        <v>0</v>
      </c>
      <c r="S2086" s="27">
        <v>0</v>
      </c>
      <c r="T2086" s="28">
        <v>0</v>
      </c>
      <c r="U2086" s="28">
        <v>0</v>
      </c>
      <c r="V2086" s="12">
        <v>3895.7</v>
      </c>
      <c r="W2086" s="11">
        <v>39512</v>
      </c>
      <c r="X2086" s="11">
        <v>8</v>
      </c>
    </row>
    <row r="2087" spans="1:24" x14ac:dyDescent="0.35">
      <c r="A2087" s="8">
        <v>2020</v>
      </c>
      <c r="B2087" s="9">
        <v>59086</v>
      </c>
      <c r="C2087" s="10" t="s">
        <v>1688</v>
      </c>
      <c r="D2087" s="8" t="s">
        <v>709</v>
      </c>
      <c r="E2087" s="10" t="s">
        <v>710</v>
      </c>
      <c r="F2087" s="8" t="s">
        <v>711</v>
      </c>
      <c r="G2087" s="10" t="s">
        <v>48</v>
      </c>
      <c r="H2087" s="10" t="s">
        <v>1616</v>
      </c>
      <c r="I2087" s="10" t="s">
        <v>591</v>
      </c>
      <c r="J2087" s="12">
        <v>0</v>
      </c>
      <c r="K2087" s="11">
        <v>0</v>
      </c>
      <c r="L2087" s="11">
        <v>0</v>
      </c>
      <c r="M2087" s="14">
        <v>4617.7</v>
      </c>
      <c r="N2087" s="13">
        <v>42842</v>
      </c>
      <c r="O2087" s="13">
        <v>2</v>
      </c>
      <c r="P2087" s="25">
        <v>0</v>
      </c>
      <c r="Q2087" s="26">
        <v>0</v>
      </c>
      <c r="R2087" s="26">
        <v>0</v>
      </c>
      <c r="S2087" s="27">
        <v>0</v>
      </c>
      <c r="T2087" s="28">
        <v>0</v>
      </c>
      <c r="U2087" s="28">
        <v>0</v>
      </c>
      <c r="V2087" s="12">
        <v>4617.7</v>
      </c>
      <c r="W2087" s="11">
        <v>42842</v>
      </c>
      <c r="X2087" s="11">
        <v>2</v>
      </c>
    </row>
    <row r="2088" spans="1:24" x14ac:dyDescent="0.35">
      <c r="A2088" s="8">
        <v>2020</v>
      </c>
      <c r="B2088" s="9">
        <v>59086</v>
      </c>
      <c r="C2088" s="10" t="s">
        <v>1688</v>
      </c>
      <c r="D2088" s="8" t="s">
        <v>709</v>
      </c>
      <c r="E2088" s="10" t="s">
        <v>710</v>
      </c>
      <c r="F2088" s="8" t="s">
        <v>711</v>
      </c>
      <c r="G2088" s="10" t="s">
        <v>32</v>
      </c>
      <c r="H2088" s="10" t="s">
        <v>1616</v>
      </c>
      <c r="I2088" s="10" t="s">
        <v>33</v>
      </c>
      <c r="J2088" s="12">
        <v>0</v>
      </c>
      <c r="K2088" s="11">
        <v>0</v>
      </c>
      <c r="L2088" s="11">
        <v>0</v>
      </c>
      <c r="M2088" s="14">
        <v>11509</v>
      </c>
      <c r="N2088" s="13">
        <v>69654</v>
      </c>
      <c r="O2088" s="13">
        <v>19</v>
      </c>
      <c r="P2088" s="25">
        <v>107.9</v>
      </c>
      <c r="Q2088" s="26">
        <v>1112</v>
      </c>
      <c r="R2088" s="26">
        <v>1</v>
      </c>
      <c r="S2088" s="27">
        <v>0</v>
      </c>
      <c r="T2088" s="28">
        <v>0</v>
      </c>
      <c r="U2088" s="28">
        <v>0</v>
      </c>
      <c r="V2088" s="12">
        <v>11616.9</v>
      </c>
      <c r="W2088" s="11">
        <v>70766</v>
      </c>
      <c r="X2088" s="11">
        <v>20</v>
      </c>
    </row>
    <row r="2089" spans="1:24" x14ac:dyDescent="0.35">
      <c r="A2089" s="8">
        <v>2020</v>
      </c>
      <c r="B2089" s="9">
        <v>59086</v>
      </c>
      <c r="C2089" s="10" t="s">
        <v>1688</v>
      </c>
      <c r="D2089" s="8" t="s">
        <v>709</v>
      </c>
      <c r="E2089" s="10" t="s">
        <v>710</v>
      </c>
      <c r="F2089" s="8" t="s">
        <v>711</v>
      </c>
      <c r="G2089" s="10" t="s">
        <v>94</v>
      </c>
      <c r="H2089" s="10" t="s">
        <v>1616</v>
      </c>
      <c r="I2089" s="10" t="s">
        <v>95</v>
      </c>
      <c r="J2089" s="12">
        <v>0</v>
      </c>
      <c r="K2089" s="11">
        <v>0</v>
      </c>
      <c r="L2089" s="11">
        <v>0</v>
      </c>
      <c r="M2089" s="14">
        <v>69</v>
      </c>
      <c r="N2089" s="13">
        <v>575</v>
      </c>
      <c r="O2089" s="13">
        <v>1</v>
      </c>
      <c r="P2089" s="25">
        <v>0</v>
      </c>
      <c r="Q2089" s="26">
        <v>0</v>
      </c>
      <c r="R2089" s="26">
        <v>0</v>
      </c>
      <c r="S2089" s="27">
        <v>0</v>
      </c>
      <c r="T2089" s="28">
        <v>0</v>
      </c>
      <c r="U2089" s="28">
        <v>0</v>
      </c>
      <c r="V2089" s="12">
        <v>69</v>
      </c>
      <c r="W2089" s="11">
        <v>575</v>
      </c>
      <c r="X2089" s="11">
        <v>1</v>
      </c>
    </row>
    <row r="2090" spans="1:24" x14ac:dyDescent="0.35">
      <c r="A2090" s="8">
        <v>2020</v>
      </c>
      <c r="B2090" s="9">
        <v>59086</v>
      </c>
      <c r="C2090" s="10" t="s">
        <v>1688</v>
      </c>
      <c r="D2090" s="8" t="s">
        <v>709</v>
      </c>
      <c r="E2090" s="10" t="s">
        <v>710</v>
      </c>
      <c r="F2090" s="8" t="s">
        <v>711</v>
      </c>
      <c r="G2090" s="10" t="s">
        <v>682</v>
      </c>
      <c r="H2090" s="10" t="s">
        <v>1616</v>
      </c>
      <c r="I2090" s="10" t="s">
        <v>45</v>
      </c>
      <c r="J2090" s="12">
        <v>0</v>
      </c>
      <c r="K2090" s="11">
        <v>0</v>
      </c>
      <c r="L2090" s="11">
        <v>0</v>
      </c>
      <c r="M2090" s="14">
        <v>81.3</v>
      </c>
      <c r="N2090" s="13">
        <v>1149</v>
      </c>
      <c r="O2090" s="13">
        <v>2</v>
      </c>
      <c r="P2090" s="25">
        <v>0</v>
      </c>
      <c r="Q2090" s="26">
        <v>0</v>
      </c>
      <c r="R2090" s="26">
        <v>0</v>
      </c>
      <c r="S2090" s="27">
        <v>0</v>
      </c>
      <c r="T2090" s="28">
        <v>0</v>
      </c>
      <c r="U2090" s="28">
        <v>0</v>
      </c>
      <c r="V2090" s="12">
        <v>81.3</v>
      </c>
      <c r="W2090" s="11">
        <v>1149</v>
      </c>
      <c r="X2090" s="11">
        <v>2</v>
      </c>
    </row>
    <row r="2091" spans="1:24" x14ac:dyDescent="0.35">
      <c r="A2091" s="8">
        <v>2020</v>
      </c>
      <c r="B2091" s="9">
        <v>59086</v>
      </c>
      <c r="C2091" s="10" t="s">
        <v>1688</v>
      </c>
      <c r="D2091" s="8" t="s">
        <v>709</v>
      </c>
      <c r="E2091" s="10" t="s">
        <v>710</v>
      </c>
      <c r="F2091" s="8" t="s">
        <v>711</v>
      </c>
      <c r="G2091" s="10" t="s">
        <v>139</v>
      </c>
      <c r="H2091" s="10" t="s">
        <v>1616</v>
      </c>
      <c r="I2091" s="10" t="s">
        <v>95</v>
      </c>
      <c r="J2091" s="12">
        <v>0</v>
      </c>
      <c r="K2091" s="11">
        <v>0</v>
      </c>
      <c r="L2091" s="11">
        <v>0</v>
      </c>
      <c r="M2091" s="14">
        <v>405.2</v>
      </c>
      <c r="N2091" s="13">
        <v>3611</v>
      </c>
      <c r="O2091" s="13">
        <v>3</v>
      </c>
      <c r="P2091" s="25">
        <v>0</v>
      </c>
      <c r="Q2091" s="26">
        <v>0</v>
      </c>
      <c r="R2091" s="26">
        <v>0</v>
      </c>
      <c r="S2091" s="27">
        <v>0</v>
      </c>
      <c r="T2091" s="28">
        <v>0</v>
      </c>
      <c r="U2091" s="28">
        <v>0</v>
      </c>
      <c r="V2091" s="12">
        <v>405.2</v>
      </c>
      <c r="W2091" s="11">
        <v>3611</v>
      </c>
      <c r="X2091" s="11">
        <v>3</v>
      </c>
    </row>
    <row r="2092" spans="1:24" x14ac:dyDescent="0.35">
      <c r="A2092" s="8">
        <v>2020</v>
      </c>
      <c r="B2092" s="9">
        <v>59086</v>
      </c>
      <c r="C2092" s="10" t="s">
        <v>1688</v>
      </c>
      <c r="D2092" s="8" t="s">
        <v>709</v>
      </c>
      <c r="E2092" s="10" t="s">
        <v>710</v>
      </c>
      <c r="F2092" s="8" t="s">
        <v>711</v>
      </c>
      <c r="G2092" s="10" t="s">
        <v>63</v>
      </c>
      <c r="H2092" s="10" t="s">
        <v>1616</v>
      </c>
      <c r="I2092" s="10" t="s">
        <v>45</v>
      </c>
      <c r="J2092" s="12">
        <v>0</v>
      </c>
      <c r="K2092" s="11">
        <v>0</v>
      </c>
      <c r="L2092" s="11">
        <v>0</v>
      </c>
      <c r="M2092" s="14">
        <v>817</v>
      </c>
      <c r="N2092" s="13">
        <v>12808</v>
      </c>
      <c r="O2092" s="13">
        <v>13</v>
      </c>
      <c r="P2092" s="25">
        <v>206.3</v>
      </c>
      <c r="Q2092" s="26">
        <v>1615</v>
      </c>
      <c r="R2092" s="26">
        <v>2</v>
      </c>
      <c r="S2092" s="27">
        <v>0</v>
      </c>
      <c r="T2092" s="28">
        <v>0</v>
      </c>
      <c r="U2092" s="28">
        <v>0</v>
      </c>
      <c r="V2092" s="12">
        <v>1023.3</v>
      </c>
      <c r="W2092" s="11">
        <v>14423</v>
      </c>
      <c r="X2092" s="11">
        <v>15</v>
      </c>
    </row>
    <row r="2093" spans="1:24" x14ac:dyDescent="0.35">
      <c r="A2093" s="8">
        <v>2020</v>
      </c>
      <c r="B2093" s="9">
        <v>59086</v>
      </c>
      <c r="C2093" s="10" t="s">
        <v>1688</v>
      </c>
      <c r="D2093" s="8" t="s">
        <v>709</v>
      </c>
      <c r="E2093" s="10" t="s">
        <v>710</v>
      </c>
      <c r="F2093" s="8" t="s">
        <v>711</v>
      </c>
      <c r="G2093" s="10" t="s">
        <v>56</v>
      </c>
      <c r="H2093" s="10" t="s">
        <v>1616</v>
      </c>
      <c r="I2093" s="10" t="s">
        <v>45</v>
      </c>
      <c r="J2093" s="12">
        <v>0</v>
      </c>
      <c r="K2093" s="11">
        <v>0</v>
      </c>
      <c r="L2093" s="11">
        <v>0</v>
      </c>
      <c r="M2093" s="14">
        <v>222.2</v>
      </c>
      <c r="N2093" s="13">
        <v>1741</v>
      </c>
      <c r="O2093" s="13">
        <v>1</v>
      </c>
      <c r="P2093" s="25">
        <v>0</v>
      </c>
      <c r="Q2093" s="26">
        <v>0</v>
      </c>
      <c r="R2093" s="26">
        <v>0</v>
      </c>
      <c r="S2093" s="27">
        <v>0</v>
      </c>
      <c r="T2093" s="28">
        <v>0</v>
      </c>
      <c r="U2093" s="28">
        <v>0</v>
      </c>
      <c r="V2093" s="12">
        <v>222.2</v>
      </c>
      <c r="W2093" s="11">
        <v>1741</v>
      </c>
      <c r="X2093" s="11">
        <v>1</v>
      </c>
    </row>
    <row r="2094" spans="1:24" x14ac:dyDescent="0.35">
      <c r="A2094" s="8">
        <v>2020</v>
      </c>
      <c r="B2094" s="9">
        <v>59088</v>
      </c>
      <c r="C2094" s="10" t="s">
        <v>1689</v>
      </c>
      <c r="D2094" s="8" t="s">
        <v>717</v>
      </c>
      <c r="E2094" s="10" t="s">
        <v>718</v>
      </c>
      <c r="F2094" s="8" t="s">
        <v>711</v>
      </c>
      <c r="G2094" s="10" t="s">
        <v>163</v>
      </c>
      <c r="H2094" s="10" t="s">
        <v>719</v>
      </c>
      <c r="I2094" s="10" t="s">
        <v>45</v>
      </c>
      <c r="J2094" s="12">
        <v>24911.7</v>
      </c>
      <c r="K2094" s="11">
        <v>354208</v>
      </c>
      <c r="L2094" s="11">
        <v>44449</v>
      </c>
      <c r="M2094" s="14">
        <v>10177.200000000001</v>
      </c>
      <c r="N2094" s="13">
        <v>140381</v>
      </c>
      <c r="O2094" s="13">
        <v>4615</v>
      </c>
      <c r="P2094" s="25">
        <v>0</v>
      </c>
      <c r="Q2094" s="26">
        <v>0</v>
      </c>
      <c r="R2094" s="26">
        <v>0</v>
      </c>
      <c r="S2094" s="27">
        <v>0</v>
      </c>
      <c r="T2094" s="28">
        <v>0</v>
      </c>
      <c r="U2094" s="28">
        <v>0</v>
      </c>
      <c r="V2094" s="12">
        <v>35088.9</v>
      </c>
      <c r="W2094" s="11">
        <v>494589</v>
      </c>
      <c r="X2094" s="11">
        <v>49064</v>
      </c>
    </row>
    <row r="2095" spans="1:24" x14ac:dyDescent="0.35">
      <c r="A2095" s="8">
        <v>2020</v>
      </c>
      <c r="B2095" s="9">
        <v>59088</v>
      </c>
      <c r="C2095" s="10" t="s">
        <v>1689</v>
      </c>
      <c r="D2095" s="8" t="s">
        <v>717</v>
      </c>
      <c r="E2095" s="10" t="s">
        <v>718</v>
      </c>
      <c r="F2095" s="8" t="s">
        <v>711</v>
      </c>
      <c r="G2095" s="10" t="s">
        <v>163</v>
      </c>
      <c r="H2095" s="10" t="s">
        <v>719</v>
      </c>
      <c r="I2095" s="10" t="s">
        <v>36</v>
      </c>
      <c r="J2095" s="12">
        <v>9530.7000000000007</v>
      </c>
      <c r="K2095" s="11">
        <v>115507</v>
      </c>
      <c r="L2095" s="11">
        <v>12136</v>
      </c>
      <c r="M2095" s="14">
        <v>3252.7</v>
      </c>
      <c r="N2095" s="13">
        <v>44449</v>
      </c>
      <c r="O2095" s="13">
        <v>1426</v>
      </c>
      <c r="P2095" s="25">
        <v>0</v>
      </c>
      <c r="Q2095" s="26">
        <v>0</v>
      </c>
      <c r="R2095" s="26">
        <v>0</v>
      </c>
      <c r="S2095" s="27">
        <v>0</v>
      </c>
      <c r="T2095" s="28">
        <v>0</v>
      </c>
      <c r="U2095" s="28">
        <v>0</v>
      </c>
      <c r="V2095" s="12">
        <v>12783.4</v>
      </c>
      <c r="W2095" s="11">
        <v>159956</v>
      </c>
      <c r="X2095" s="11">
        <v>13562</v>
      </c>
    </row>
    <row r="2096" spans="1:24" x14ac:dyDescent="0.35">
      <c r="A2096" s="8">
        <v>2020</v>
      </c>
      <c r="B2096" s="9">
        <v>59088</v>
      </c>
      <c r="C2096" s="10" t="s">
        <v>1689</v>
      </c>
      <c r="D2096" s="8" t="s">
        <v>717</v>
      </c>
      <c r="E2096" s="10" t="s">
        <v>718</v>
      </c>
      <c r="F2096" s="8" t="s">
        <v>711</v>
      </c>
      <c r="G2096" s="10" t="s">
        <v>139</v>
      </c>
      <c r="H2096" s="10" t="s">
        <v>719</v>
      </c>
      <c r="I2096" s="10" t="s">
        <v>95</v>
      </c>
      <c r="J2096" s="12">
        <v>664.8</v>
      </c>
      <c r="K2096" s="11">
        <v>5693</v>
      </c>
      <c r="L2096" s="11">
        <v>1157</v>
      </c>
      <c r="M2096" s="14">
        <v>215.8</v>
      </c>
      <c r="N2096" s="13">
        <v>2001</v>
      </c>
      <c r="O2096" s="13">
        <v>81</v>
      </c>
      <c r="P2096" s="25">
        <v>0</v>
      </c>
      <c r="Q2096" s="26">
        <v>0</v>
      </c>
      <c r="R2096" s="26">
        <v>0</v>
      </c>
      <c r="S2096" s="27">
        <v>0</v>
      </c>
      <c r="T2096" s="28">
        <v>0</v>
      </c>
      <c r="U2096" s="28">
        <v>0</v>
      </c>
      <c r="V2096" s="12">
        <v>880.6</v>
      </c>
      <c r="W2096" s="11">
        <v>7694</v>
      </c>
      <c r="X2096" s="11">
        <v>1238</v>
      </c>
    </row>
    <row r="2097" spans="1:24" x14ac:dyDescent="0.35">
      <c r="A2097" s="8">
        <v>2020</v>
      </c>
      <c r="B2097" s="9">
        <v>59088</v>
      </c>
      <c r="C2097" s="10" t="s">
        <v>1689</v>
      </c>
      <c r="D2097" s="8" t="s">
        <v>717</v>
      </c>
      <c r="E2097" s="10" t="s">
        <v>718</v>
      </c>
      <c r="F2097" s="8" t="s">
        <v>711</v>
      </c>
      <c r="G2097" s="10" t="s">
        <v>63</v>
      </c>
      <c r="H2097" s="10" t="s">
        <v>719</v>
      </c>
      <c r="I2097" s="10" t="s">
        <v>45</v>
      </c>
      <c r="J2097" s="12">
        <v>0</v>
      </c>
      <c r="K2097" s="11">
        <v>0</v>
      </c>
      <c r="L2097" s="11">
        <v>0</v>
      </c>
      <c r="M2097" s="14">
        <v>2055.9</v>
      </c>
      <c r="N2097" s="13">
        <v>26426</v>
      </c>
      <c r="O2097" s="13">
        <v>231</v>
      </c>
      <c r="P2097" s="25">
        <v>0</v>
      </c>
      <c r="Q2097" s="26">
        <v>0</v>
      </c>
      <c r="R2097" s="26">
        <v>0</v>
      </c>
      <c r="S2097" s="27">
        <v>0</v>
      </c>
      <c r="T2097" s="28">
        <v>0</v>
      </c>
      <c r="U2097" s="28">
        <v>0</v>
      </c>
      <c r="V2097" s="12">
        <v>2055.9</v>
      </c>
      <c r="W2097" s="11">
        <v>26426</v>
      </c>
      <c r="X2097" s="11">
        <v>231</v>
      </c>
    </row>
    <row r="2098" spans="1:24" x14ac:dyDescent="0.35">
      <c r="A2098" s="8">
        <v>2020</v>
      </c>
      <c r="B2098" s="9">
        <v>59088</v>
      </c>
      <c r="C2098" s="10" t="s">
        <v>1689</v>
      </c>
      <c r="D2098" s="8" t="s">
        <v>717</v>
      </c>
      <c r="E2098" s="10" t="s">
        <v>718</v>
      </c>
      <c r="F2098" s="8" t="s">
        <v>711</v>
      </c>
      <c r="G2098" s="10" t="s">
        <v>56</v>
      </c>
      <c r="H2098" s="10" t="s">
        <v>719</v>
      </c>
      <c r="I2098" s="10" t="s">
        <v>45</v>
      </c>
      <c r="J2098" s="12">
        <v>52.9</v>
      </c>
      <c r="K2098" s="11">
        <v>459</v>
      </c>
      <c r="L2098" s="11">
        <v>43</v>
      </c>
      <c r="M2098" s="14">
        <v>221</v>
      </c>
      <c r="N2098" s="13">
        <v>2192</v>
      </c>
      <c r="O2098" s="13">
        <v>38</v>
      </c>
      <c r="P2098" s="25">
        <v>0</v>
      </c>
      <c r="Q2098" s="26">
        <v>0</v>
      </c>
      <c r="R2098" s="26">
        <v>0</v>
      </c>
      <c r="S2098" s="27">
        <v>0</v>
      </c>
      <c r="T2098" s="28">
        <v>0</v>
      </c>
      <c r="U2098" s="28">
        <v>0</v>
      </c>
      <c r="V2098" s="12">
        <v>273.89999999999998</v>
      </c>
      <c r="W2098" s="11">
        <v>2651</v>
      </c>
      <c r="X2098" s="11">
        <v>81</v>
      </c>
    </row>
    <row r="2099" spans="1:24" x14ac:dyDescent="0.35">
      <c r="A2099" s="8">
        <v>2020</v>
      </c>
      <c r="B2099" s="9">
        <v>59088</v>
      </c>
      <c r="C2099" s="10" t="s">
        <v>1689</v>
      </c>
      <c r="D2099" s="8" t="s">
        <v>717</v>
      </c>
      <c r="E2099" s="10" t="s">
        <v>718</v>
      </c>
      <c r="F2099" s="8" t="s">
        <v>711</v>
      </c>
      <c r="G2099" s="10" t="s">
        <v>122</v>
      </c>
      <c r="H2099" s="10" t="s">
        <v>719</v>
      </c>
      <c r="I2099" s="10" t="s">
        <v>123</v>
      </c>
      <c r="J2099" s="12">
        <v>0</v>
      </c>
      <c r="K2099" s="11">
        <v>0</v>
      </c>
      <c r="L2099" s="11">
        <v>0</v>
      </c>
      <c r="M2099" s="14">
        <v>14.7</v>
      </c>
      <c r="N2099" s="13">
        <v>212</v>
      </c>
      <c r="O2099" s="13">
        <v>1</v>
      </c>
      <c r="P2099" s="25">
        <v>0</v>
      </c>
      <c r="Q2099" s="26">
        <v>0</v>
      </c>
      <c r="R2099" s="26">
        <v>0</v>
      </c>
      <c r="S2099" s="27">
        <v>0</v>
      </c>
      <c r="T2099" s="28">
        <v>0</v>
      </c>
      <c r="U2099" s="28">
        <v>0</v>
      </c>
      <c r="V2099" s="12">
        <v>14.7</v>
      </c>
      <c r="W2099" s="11">
        <v>212</v>
      </c>
      <c r="X2099" s="11">
        <v>1</v>
      </c>
    </row>
    <row r="2100" spans="1:24" x14ac:dyDescent="0.35">
      <c r="A2100" s="8">
        <v>2020</v>
      </c>
      <c r="B2100" s="9">
        <v>59088</v>
      </c>
      <c r="C2100" s="10" t="s">
        <v>1689</v>
      </c>
      <c r="D2100" s="8" t="s">
        <v>717</v>
      </c>
      <c r="E2100" s="10" t="s">
        <v>718</v>
      </c>
      <c r="F2100" s="8" t="s">
        <v>711</v>
      </c>
      <c r="G2100" s="10" t="s">
        <v>143</v>
      </c>
      <c r="H2100" s="10" t="s">
        <v>719</v>
      </c>
      <c r="I2100" s="10" t="s">
        <v>45</v>
      </c>
      <c r="J2100" s="12">
        <v>2497</v>
      </c>
      <c r="K2100" s="11">
        <v>33031</v>
      </c>
      <c r="L2100" s="11">
        <v>3383</v>
      </c>
      <c r="M2100" s="14">
        <v>3472.5</v>
      </c>
      <c r="N2100" s="13">
        <v>57606</v>
      </c>
      <c r="O2100" s="13">
        <v>1070</v>
      </c>
      <c r="P2100" s="25">
        <v>0</v>
      </c>
      <c r="Q2100" s="26">
        <v>0</v>
      </c>
      <c r="R2100" s="26">
        <v>0</v>
      </c>
      <c r="S2100" s="27">
        <v>0</v>
      </c>
      <c r="T2100" s="28">
        <v>0</v>
      </c>
      <c r="U2100" s="28">
        <v>0</v>
      </c>
      <c r="V2100" s="12">
        <v>5969.5</v>
      </c>
      <c r="W2100" s="11">
        <v>90637</v>
      </c>
      <c r="X2100" s="11">
        <v>4453</v>
      </c>
    </row>
    <row r="2101" spans="1:24" x14ac:dyDescent="0.35">
      <c r="A2101" s="8">
        <v>2020</v>
      </c>
      <c r="B2101" s="9">
        <v>59088</v>
      </c>
      <c r="C2101" s="10" t="s">
        <v>1689</v>
      </c>
      <c r="D2101" s="8" t="s">
        <v>717</v>
      </c>
      <c r="E2101" s="10" t="s">
        <v>718</v>
      </c>
      <c r="F2101" s="8" t="s">
        <v>711</v>
      </c>
      <c r="G2101" s="10" t="s">
        <v>197</v>
      </c>
      <c r="H2101" s="10" t="s">
        <v>719</v>
      </c>
      <c r="I2101" s="10" t="s">
        <v>45</v>
      </c>
      <c r="J2101" s="12">
        <v>1917.2</v>
      </c>
      <c r="K2101" s="11">
        <v>27224</v>
      </c>
      <c r="L2101" s="11">
        <v>1333</v>
      </c>
      <c r="M2101" s="14">
        <v>3213.3</v>
      </c>
      <c r="N2101" s="13">
        <v>44650</v>
      </c>
      <c r="O2101" s="13">
        <v>401</v>
      </c>
      <c r="P2101" s="25">
        <v>0</v>
      </c>
      <c r="Q2101" s="26">
        <v>0</v>
      </c>
      <c r="R2101" s="26">
        <v>0</v>
      </c>
      <c r="S2101" s="27">
        <v>0</v>
      </c>
      <c r="T2101" s="28">
        <v>0</v>
      </c>
      <c r="U2101" s="28">
        <v>0</v>
      </c>
      <c r="V2101" s="12">
        <v>5130.5</v>
      </c>
      <c r="W2101" s="11">
        <v>71874</v>
      </c>
      <c r="X2101" s="11">
        <v>1734</v>
      </c>
    </row>
    <row r="2102" spans="1:24" x14ac:dyDescent="0.35">
      <c r="A2102" s="8">
        <v>2020</v>
      </c>
      <c r="B2102" s="9">
        <v>59126</v>
      </c>
      <c r="C2102" s="10" t="s">
        <v>1690</v>
      </c>
      <c r="D2102" s="8" t="s">
        <v>717</v>
      </c>
      <c r="E2102" s="10" t="s">
        <v>718</v>
      </c>
      <c r="F2102" s="8" t="s">
        <v>711</v>
      </c>
      <c r="G2102" s="10" t="s">
        <v>32</v>
      </c>
      <c r="H2102" s="10" t="s">
        <v>1600</v>
      </c>
      <c r="I2102" s="10" t="s">
        <v>33</v>
      </c>
      <c r="J2102" s="12">
        <v>111098</v>
      </c>
      <c r="K2102" s="11">
        <v>1261799</v>
      </c>
      <c r="L2102" s="11">
        <v>196625</v>
      </c>
      <c r="M2102" s="14">
        <v>77451.399999999994</v>
      </c>
      <c r="N2102" s="13">
        <v>912062</v>
      </c>
      <c r="O2102" s="13">
        <v>27929</v>
      </c>
      <c r="P2102" s="25">
        <v>13302</v>
      </c>
      <c r="Q2102" s="26">
        <v>169236</v>
      </c>
      <c r="R2102" s="26">
        <v>3016</v>
      </c>
      <c r="S2102" s="27">
        <v>0</v>
      </c>
      <c r="T2102" s="28">
        <v>0</v>
      </c>
      <c r="U2102" s="28">
        <v>0</v>
      </c>
      <c r="V2102" s="12">
        <v>201851.4</v>
      </c>
      <c r="W2102" s="11">
        <v>2343097</v>
      </c>
      <c r="X2102" s="11">
        <v>227570</v>
      </c>
    </row>
    <row r="2103" spans="1:24" x14ac:dyDescent="0.35">
      <c r="A2103" s="8">
        <v>2020</v>
      </c>
      <c r="B2103" s="9">
        <v>59127</v>
      </c>
      <c r="C2103" s="10" t="s">
        <v>1691</v>
      </c>
      <c r="D2103" s="8" t="s">
        <v>717</v>
      </c>
      <c r="E2103" s="10" t="s">
        <v>718</v>
      </c>
      <c r="F2103" s="8" t="s">
        <v>711</v>
      </c>
      <c r="G2103" s="10" t="s">
        <v>94</v>
      </c>
      <c r="H2103" s="10" t="s">
        <v>719</v>
      </c>
      <c r="I2103" s="10" t="s">
        <v>95</v>
      </c>
      <c r="J2103" s="12">
        <v>3733.9</v>
      </c>
      <c r="K2103" s="11">
        <v>35926</v>
      </c>
      <c r="L2103" s="11">
        <v>3621</v>
      </c>
      <c r="M2103" s="14">
        <v>2779.5</v>
      </c>
      <c r="N2103" s="13">
        <v>31498</v>
      </c>
      <c r="O2103" s="13">
        <v>662</v>
      </c>
      <c r="P2103" s="25">
        <v>0</v>
      </c>
      <c r="Q2103" s="26">
        <v>0</v>
      </c>
      <c r="R2103" s="26">
        <v>0</v>
      </c>
      <c r="S2103" s="27">
        <v>0</v>
      </c>
      <c r="T2103" s="28">
        <v>0</v>
      </c>
      <c r="U2103" s="28">
        <v>0</v>
      </c>
      <c r="V2103" s="12">
        <v>6513.4</v>
      </c>
      <c r="W2103" s="11">
        <v>67424</v>
      </c>
      <c r="X2103" s="11">
        <v>4283</v>
      </c>
    </row>
    <row r="2104" spans="1:24" x14ac:dyDescent="0.35">
      <c r="A2104" s="8">
        <v>2020</v>
      </c>
      <c r="B2104" s="9">
        <v>59127</v>
      </c>
      <c r="C2104" s="10" t="s">
        <v>1691</v>
      </c>
      <c r="D2104" s="8" t="s">
        <v>717</v>
      </c>
      <c r="E2104" s="10" t="s">
        <v>718</v>
      </c>
      <c r="F2104" s="8" t="s">
        <v>711</v>
      </c>
      <c r="G2104" s="10" t="s">
        <v>139</v>
      </c>
      <c r="H2104" s="10" t="s">
        <v>719</v>
      </c>
      <c r="I2104" s="10" t="s">
        <v>95</v>
      </c>
      <c r="J2104" s="12">
        <v>699.9</v>
      </c>
      <c r="K2104" s="11">
        <v>6200</v>
      </c>
      <c r="L2104" s="11">
        <v>555</v>
      </c>
      <c r="M2104" s="14">
        <v>7440.2</v>
      </c>
      <c r="N2104" s="13">
        <v>77361</v>
      </c>
      <c r="O2104" s="13">
        <v>1048</v>
      </c>
      <c r="P2104" s="25">
        <v>0</v>
      </c>
      <c r="Q2104" s="26">
        <v>0</v>
      </c>
      <c r="R2104" s="26">
        <v>0</v>
      </c>
      <c r="S2104" s="27">
        <v>0</v>
      </c>
      <c r="T2104" s="28">
        <v>0</v>
      </c>
      <c r="U2104" s="28">
        <v>0</v>
      </c>
      <c r="V2104" s="12">
        <v>8140.1</v>
      </c>
      <c r="W2104" s="11">
        <v>83561</v>
      </c>
      <c r="X2104" s="11">
        <v>1603</v>
      </c>
    </row>
    <row r="2105" spans="1:24" x14ac:dyDescent="0.35">
      <c r="A2105" s="8">
        <v>2020</v>
      </c>
      <c r="B2105" s="9">
        <v>59127</v>
      </c>
      <c r="C2105" s="10" t="s">
        <v>1691</v>
      </c>
      <c r="D2105" s="8" t="s">
        <v>717</v>
      </c>
      <c r="E2105" s="10" t="s">
        <v>718</v>
      </c>
      <c r="F2105" s="8" t="s">
        <v>711</v>
      </c>
      <c r="G2105" s="10" t="s">
        <v>63</v>
      </c>
      <c r="H2105" s="10" t="s">
        <v>719</v>
      </c>
      <c r="I2105" s="10" t="s">
        <v>45</v>
      </c>
      <c r="J2105" s="12">
        <v>0</v>
      </c>
      <c r="K2105" s="11">
        <v>0</v>
      </c>
      <c r="L2105" s="11">
        <v>0</v>
      </c>
      <c r="M2105" s="14">
        <v>48.7</v>
      </c>
      <c r="N2105" s="13">
        <v>701</v>
      </c>
      <c r="O2105" s="13">
        <v>12</v>
      </c>
      <c r="P2105" s="25">
        <v>0</v>
      </c>
      <c r="Q2105" s="26">
        <v>0</v>
      </c>
      <c r="R2105" s="26">
        <v>0</v>
      </c>
      <c r="S2105" s="27">
        <v>0</v>
      </c>
      <c r="T2105" s="28">
        <v>0</v>
      </c>
      <c r="U2105" s="28">
        <v>0</v>
      </c>
      <c r="V2105" s="12">
        <v>48.7</v>
      </c>
      <c r="W2105" s="11">
        <v>701</v>
      </c>
      <c r="X2105" s="11">
        <v>12</v>
      </c>
    </row>
    <row r="2106" spans="1:24" x14ac:dyDescent="0.35">
      <c r="A2106" s="8">
        <v>2020</v>
      </c>
      <c r="B2106" s="9">
        <v>59127</v>
      </c>
      <c r="C2106" s="10" t="s">
        <v>1691</v>
      </c>
      <c r="D2106" s="8" t="s">
        <v>717</v>
      </c>
      <c r="E2106" s="10" t="s">
        <v>718</v>
      </c>
      <c r="F2106" s="8" t="s">
        <v>711</v>
      </c>
      <c r="G2106" s="10" t="s">
        <v>397</v>
      </c>
      <c r="H2106" s="10" t="s">
        <v>719</v>
      </c>
      <c r="I2106" s="10" t="s">
        <v>95</v>
      </c>
      <c r="J2106" s="12">
        <v>1.3</v>
      </c>
      <c r="K2106" s="11">
        <v>16</v>
      </c>
      <c r="L2106" s="11">
        <v>3</v>
      </c>
      <c r="M2106" s="14">
        <v>81.900000000000006</v>
      </c>
      <c r="N2106" s="13">
        <v>1022</v>
      </c>
      <c r="O2106" s="13">
        <v>30</v>
      </c>
      <c r="P2106" s="25">
        <v>0</v>
      </c>
      <c r="Q2106" s="26">
        <v>0</v>
      </c>
      <c r="R2106" s="26">
        <v>0</v>
      </c>
      <c r="S2106" s="27">
        <v>0</v>
      </c>
      <c r="T2106" s="28">
        <v>0</v>
      </c>
      <c r="U2106" s="28">
        <v>0</v>
      </c>
      <c r="V2106" s="12">
        <v>83.2</v>
      </c>
      <c r="W2106" s="11">
        <v>1038</v>
      </c>
      <c r="X2106" s="11">
        <v>33</v>
      </c>
    </row>
    <row r="2107" spans="1:24" x14ac:dyDescent="0.35">
      <c r="A2107" s="8">
        <v>2020</v>
      </c>
      <c r="B2107" s="9">
        <v>59127</v>
      </c>
      <c r="C2107" s="10" t="s">
        <v>1691</v>
      </c>
      <c r="D2107" s="8" t="s">
        <v>717</v>
      </c>
      <c r="E2107" s="10" t="s">
        <v>718</v>
      </c>
      <c r="F2107" s="8" t="s">
        <v>711</v>
      </c>
      <c r="G2107" s="10" t="s">
        <v>56</v>
      </c>
      <c r="H2107" s="10" t="s">
        <v>719</v>
      </c>
      <c r="I2107" s="10" t="s">
        <v>45</v>
      </c>
      <c r="J2107" s="12">
        <v>1.8</v>
      </c>
      <c r="K2107" s="11">
        <v>17</v>
      </c>
      <c r="L2107" s="11">
        <v>3</v>
      </c>
      <c r="M2107" s="14">
        <v>2.5</v>
      </c>
      <c r="N2107" s="13">
        <v>26</v>
      </c>
      <c r="O2107" s="13">
        <v>5</v>
      </c>
      <c r="P2107" s="25">
        <v>0</v>
      </c>
      <c r="Q2107" s="26">
        <v>0</v>
      </c>
      <c r="R2107" s="26">
        <v>0</v>
      </c>
      <c r="S2107" s="27">
        <v>0</v>
      </c>
      <c r="T2107" s="28">
        <v>0</v>
      </c>
      <c r="U2107" s="28">
        <v>0</v>
      </c>
      <c r="V2107" s="12">
        <v>4.3</v>
      </c>
      <c r="W2107" s="11">
        <v>43</v>
      </c>
      <c r="X2107" s="11">
        <v>8</v>
      </c>
    </row>
    <row r="2108" spans="1:24" x14ac:dyDescent="0.35">
      <c r="A2108" s="8">
        <v>2020</v>
      </c>
      <c r="B2108" s="9">
        <v>59127</v>
      </c>
      <c r="C2108" s="10" t="s">
        <v>1691</v>
      </c>
      <c r="D2108" s="8" t="s">
        <v>717</v>
      </c>
      <c r="E2108" s="10" t="s">
        <v>718</v>
      </c>
      <c r="F2108" s="8" t="s">
        <v>711</v>
      </c>
      <c r="G2108" s="10" t="s">
        <v>122</v>
      </c>
      <c r="H2108" s="10" t="s">
        <v>719</v>
      </c>
      <c r="I2108" s="10" t="s">
        <v>123</v>
      </c>
      <c r="J2108" s="12">
        <v>0</v>
      </c>
      <c r="K2108" s="11">
        <v>0</v>
      </c>
      <c r="L2108" s="11">
        <v>0</v>
      </c>
      <c r="M2108" s="14">
        <v>215.8</v>
      </c>
      <c r="N2108" s="13">
        <v>2413</v>
      </c>
      <c r="O2108" s="13">
        <v>39</v>
      </c>
      <c r="P2108" s="25">
        <v>0</v>
      </c>
      <c r="Q2108" s="26">
        <v>0</v>
      </c>
      <c r="R2108" s="26">
        <v>0</v>
      </c>
      <c r="S2108" s="27">
        <v>0</v>
      </c>
      <c r="T2108" s="28">
        <v>0</v>
      </c>
      <c r="U2108" s="28">
        <v>0</v>
      </c>
      <c r="V2108" s="12">
        <v>215.8</v>
      </c>
      <c r="W2108" s="11">
        <v>2413</v>
      </c>
      <c r="X2108" s="11">
        <v>39</v>
      </c>
    </row>
    <row r="2109" spans="1:24" x14ac:dyDescent="0.35">
      <c r="A2109" s="8">
        <v>2020</v>
      </c>
      <c r="B2109" s="9">
        <v>59127</v>
      </c>
      <c r="C2109" s="10" t="s">
        <v>1691</v>
      </c>
      <c r="D2109" s="8" t="s">
        <v>717</v>
      </c>
      <c r="E2109" s="10" t="s">
        <v>718</v>
      </c>
      <c r="F2109" s="8" t="s">
        <v>711</v>
      </c>
      <c r="G2109" s="10" t="s">
        <v>143</v>
      </c>
      <c r="H2109" s="10" t="s">
        <v>719</v>
      </c>
      <c r="I2109" s="10" t="s">
        <v>45</v>
      </c>
      <c r="J2109" s="12">
        <v>12.4</v>
      </c>
      <c r="K2109" s="11">
        <v>179</v>
      </c>
      <c r="L2109" s="11">
        <v>14</v>
      </c>
      <c r="M2109" s="14">
        <v>165.1</v>
      </c>
      <c r="N2109" s="13">
        <v>3261</v>
      </c>
      <c r="O2109" s="13">
        <v>27</v>
      </c>
      <c r="P2109" s="25">
        <v>0</v>
      </c>
      <c r="Q2109" s="26">
        <v>0</v>
      </c>
      <c r="R2109" s="26">
        <v>0</v>
      </c>
      <c r="S2109" s="27">
        <v>0</v>
      </c>
      <c r="T2109" s="28">
        <v>0</v>
      </c>
      <c r="U2109" s="28">
        <v>0</v>
      </c>
      <c r="V2109" s="12">
        <v>177.5</v>
      </c>
      <c r="W2109" s="11">
        <v>3440</v>
      </c>
      <c r="X2109" s="11">
        <v>41</v>
      </c>
    </row>
    <row r="2110" spans="1:24" x14ac:dyDescent="0.35">
      <c r="A2110" s="8">
        <v>2020</v>
      </c>
      <c r="B2110" s="9">
        <v>59127</v>
      </c>
      <c r="C2110" s="10" t="s">
        <v>1691</v>
      </c>
      <c r="D2110" s="8" t="s">
        <v>717</v>
      </c>
      <c r="E2110" s="10" t="s">
        <v>718</v>
      </c>
      <c r="F2110" s="8" t="s">
        <v>711</v>
      </c>
      <c r="G2110" s="10" t="s">
        <v>197</v>
      </c>
      <c r="H2110" s="10" t="s">
        <v>719</v>
      </c>
      <c r="I2110" s="10" t="s">
        <v>45</v>
      </c>
      <c r="J2110" s="12">
        <v>353.8</v>
      </c>
      <c r="K2110" s="11">
        <v>4304</v>
      </c>
      <c r="L2110" s="11">
        <v>340</v>
      </c>
      <c r="M2110" s="14">
        <v>732.2</v>
      </c>
      <c r="N2110" s="13">
        <v>11246</v>
      </c>
      <c r="O2110" s="13">
        <v>138</v>
      </c>
      <c r="P2110" s="25">
        <v>0</v>
      </c>
      <c r="Q2110" s="26">
        <v>0</v>
      </c>
      <c r="R2110" s="26">
        <v>0</v>
      </c>
      <c r="S2110" s="27">
        <v>0</v>
      </c>
      <c r="T2110" s="28">
        <v>0</v>
      </c>
      <c r="U2110" s="28">
        <v>0</v>
      </c>
      <c r="V2110" s="12">
        <v>1086</v>
      </c>
      <c r="W2110" s="11">
        <v>15550</v>
      </c>
      <c r="X2110" s="11">
        <v>478</v>
      </c>
    </row>
    <row r="2111" spans="1:24" x14ac:dyDescent="0.35">
      <c r="A2111" s="8">
        <v>2020</v>
      </c>
      <c r="B2111" s="9">
        <v>59127</v>
      </c>
      <c r="C2111" s="10" t="s">
        <v>1691</v>
      </c>
      <c r="D2111" s="8" t="s">
        <v>717</v>
      </c>
      <c r="E2111" s="10" t="s">
        <v>718</v>
      </c>
      <c r="F2111" s="8" t="s">
        <v>711</v>
      </c>
      <c r="G2111" s="10" t="s">
        <v>390</v>
      </c>
      <c r="H2111" s="10" t="s">
        <v>719</v>
      </c>
      <c r="I2111" s="10" t="s">
        <v>95</v>
      </c>
      <c r="J2111" s="12">
        <v>23.6</v>
      </c>
      <c r="K2111" s="11">
        <v>310</v>
      </c>
      <c r="L2111" s="11">
        <v>47</v>
      </c>
      <c r="M2111" s="14">
        <v>42.4</v>
      </c>
      <c r="N2111" s="13">
        <v>506</v>
      </c>
      <c r="O2111" s="13">
        <v>18</v>
      </c>
      <c r="P2111" s="25">
        <v>0</v>
      </c>
      <c r="Q2111" s="26">
        <v>0</v>
      </c>
      <c r="R2111" s="26">
        <v>0</v>
      </c>
      <c r="S2111" s="27">
        <v>0</v>
      </c>
      <c r="T2111" s="28">
        <v>0</v>
      </c>
      <c r="U2111" s="28">
        <v>0</v>
      </c>
      <c r="V2111" s="12">
        <v>66</v>
      </c>
      <c r="W2111" s="11">
        <v>816</v>
      </c>
      <c r="X2111" s="11">
        <v>65</v>
      </c>
    </row>
    <row r="2112" spans="1:24" x14ac:dyDescent="0.35">
      <c r="A2112" s="8">
        <v>2020</v>
      </c>
      <c r="B2112" s="9">
        <v>59128</v>
      </c>
      <c r="C2112" s="10" t="s">
        <v>1692</v>
      </c>
      <c r="D2112" s="8" t="s">
        <v>717</v>
      </c>
      <c r="E2112" s="10" t="s">
        <v>718</v>
      </c>
      <c r="F2112" s="8" t="s">
        <v>711</v>
      </c>
      <c r="G2112" s="10" t="s">
        <v>122</v>
      </c>
      <c r="H2112" s="10" t="s">
        <v>719</v>
      </c>
      <c r="I2112" s="10" t="s">
        <v>123</v>
      </c>
      <c r="J2112" s="12">
        <v>20952.3</v>
      </c>
      <c r="K2112" s="11">
        <v>155661</v>
      </c>
      <c r="L2112" s="11">
        <v>38194</v>
      </c>
      <c r="M2112" s="14">
        <v>1718.7</v>
      </c>
      <c r="N2112" s="13">
        <v>15739</v>
      </c>
      <c r="O2112" s="13">
        <v>1267</v>
      </c>
      <c r="P2112" s="25">
        <v>0</v>
      </c>
      <c r="Q2112" s="26">
        <v>0</v>
      </c>
      <c r="R2112" s="26">
        <v>0</v>
      </c>
      <c r="S2112" s="27">
        <v>0</v>
      </c>
      <c r="T2112" s="28">
        <v>0</v>
      </c>
      <c r="U2112" s="28">
        <v>0</v>
      </c>
      <c r="V2112" s="12">
        <v>22671</v>
      </c>
      <c r="W2112" s="11">
        <v>171400</v>
      </c>
      <c r="X2112" s="11">
        <v>39461</v>
      </c>
    </row>
    <row r="2113" spans="1:24" x14ac:dyDescent="0.35">
      <c r="A2113" s="8">
        <v>2020</v>
      </c>
      <c r="B2113" s="9">
        <v>59310</v>
      </c>
      <c r="C2113" s="10" t="s">
        <v>1693</v>
      </c>
      <c r="D2113" s="8" t="s">
        <v>717</v>
      </c>
      <c r="E2113" s="10" t="s">
        <v>718</v>
      </c>
      <c r="F2113" s="8" t="s">
        <v>711</v>
      </c>
      <c r="G2113" s="10" t="s">
        <v>682</v>
      </c>
      <c r="H2113" s="10" t="s">
        <v>719</v>
      </c>
      <c r="I2113" s="10" t="s">
        <v>45</v>
      </c>
      <c r="J2113" s="12">
        <v>92.1</v>
      </c>
      <c r="K2113" s="11">
        <v>1106</v>
      </c>
      <c r="L2113" s="11">
        <v>172</v>
      </c>
      <c r="M2113" s="14">
        <v>0</v>
      </c>
      <c r="N2113" s="13">
        <v>0</v>
      </c>
      <c r="O2113" s="13">
        <v>0</v>
      </c>
      <c r="P2113" s="25">
        <v>0</v>
      </c>
      <c r="Q2113" s="26">
        <v>0</v>
      </c>
      <c r="R2113" s="26">
        <v>0</v>
      </c>
      <c r="S2113" s="27">
        <v>0</v>
      </c>
      <c r="T2113" s="28">
        <v>0</v>
      </c>
      <c r="U2113" s="28">
        <v>0</v>
      </c>
      <c r="V2113" s="12">
        <v>92.1</v>
      </c>
      <c r="W2113" s="11">
        <v>1106</v>
      </c>
      <c r="X2113" s="11">
        <v>172</v>
      </c>
    </row>
    <row r="2114" spans="1:24" x14ac:dyDescent="0.35">
      <c r="A2114" s="8">
        <v>2020</v>
      </c>
      <c r="B2114" s="9">
        <v>59310</v>
      </c>
      <c r="C2114" s="10" t="s">
        <v>1693</v>
      </c>
      <c r="D2114" s="8" t="s">
        <v>717</v>
      </c>
      <c r="E2114" s="10" t="s">
        <v>718</v>
      </c>
      <c r="F2114" s="8" t="s">
        <v>711</v>
      </c>
      <c r="G2114" s="10" t="s">
        <v>185</v>
      </c>
      <c r="H2114" s="10" t="s">
        <v>719</v>
      </c>
      <c r="I2114" s="10" t="s">
        <v>45</v>
      </c>
      <c r="J2114" s="12">
        <v>384.5</v>
      </c>
      <c r="K2114" s="11">
        <v>4673</v>
      </c>
      <c r="L2114" s="11">
        <v>1079</v>
      </c>
      <c r="M2114" s="14">
        <v>0.1</v>
      </c>
      <c r="N2114" s="13">
        <v>1</v>
      </c>
      <c r="O2114" s="13">
        <v>3</v>
      </c>
      <c r="P2114" s="25">
        <v>0</v>
      </c>
      <c r="Q2114" s="26">
        <v>0</v>
      </c>
      <c r="R2114" s="26">
        <v>0</v>
      </c>
      <c r="S2114" s="27">
        <v>0</v>
      </c>
      <c r="T2114" s="28">
        <v>0</v>
      </c>
      <c r="U2114" s="28">
        <v>0</v>
      </c>
      <c r="V2114" s="12">
        <v>384.6</v>
      </c>
      <c r="W2114" s="11">
        <v>4674</v>
      </c>
      <c r="X2114" s="11">
        <v>1082</v>
      </c>
    </row>
    <row r="2115" spans="1:24" x14ac:dyDescent="0.35">
      <c r="A2115" s="8">
        <v>2020</v>
      </c>
      <c r="B2115" s="9">
        <v>59310</v>
      </c>
      <c r="C2115" s="10" t="s">
        <v>1693</v>
      </c>
      <c r="D2115" s="8" t="s">
        <v>717</v>
      </c>
      <c r="E2115" s="10" t="s">
        <v>718</v>
      </c>
      <c r="F2115" s="8" t="s">
        <v>711</v>
      </c>
      <c r="G2115" s="10" t="s">
        <v>163</v>
      </c>
      <c r="H2115" s="10" t="s">
        <v>719</v>
      </c>
      <c r="I2115" s="10" t="s">
        <v>45</v>
      </c>
      <c r="J2115" s="12">
        <v>16148.2</v>
      </c>
      <c r="K2115" s="11">
        <v>160607</v>
      </c>
      <c r="L2115" s="11">
        <v>20335</v>
      </c>
      <c r="M2115" s="14">
        <v>27.9</v>
      </c>
      <c r="N2115" s="13">
        <v>279</v>
      </c>
      <c r="O2115" s="13">
        <v>3</v>
      </c>
      <c r="P2115" s="25">
        <v>0</v>
      </c>
      <c r="Q2115" s="26">
        <v>0</v>
      </c>
      <c r="R2115" s="26">
        <v>0</v>
      </c>
      <c r="S2115" s="27">
        <v>0</v>
      </c>
      <c r="T2115" s="28">
        <v>0</v>
      </c>
      <c r="U2115" s="28">
        <v>0</v>
      </c>
      <c r="V2115" s="12">
        <v>16176.1</v>
      </c>
      <c r="W2115" s="11">
        <v>160886</v>
      </c>
      <c r="X2115" s="11">
        <v>20338</v>
      </c>
    </row>
    <row r="2116" spans="1:24" x14ac:dyDescent="0.35">
      <c r="A2116" s="8">
        <v>2020</v>
      </c>
      <c r="B2116" s="9">
        <v>59310</v>
      </c>
      <c r="C2116" s="10" t="s">
        <v>1693</v>
      </c>
      <c r="D2116" s="8" t="s">
        <v>717</v>
      </c>
      <c r="E2116" s="10" t="s">
        <v>718</v>
      </c>
      <c r="F2116" s="8" t="s">
        <v>711</v>
      </c>
      <c r="G2116" s="10" t="s">
        <v>139</v>
      </c>
      <c r="H2116" s="10" t="s">
        <v>719</v>
      </c>
      <c r="I2116" s="10" t="s">
        <v>95</v>
      </c>
      <c r="J2116" s="12">
        <v>42683.199999999997</v>
      </c>
      <c r="K2116" s="11">
        <v>315578</v>
      </c>
      <c r="L2116" s="11">
        <v>43977</v>
      </c>
      <c r="M2116" s="14">
        <v>5163.1000000000004</v>
      </c>
      <c r="N2116" s="13">
        <v>46548</v>
      </c>
      <c r="O2116" s="13">
        <v>2600</v>
      </c>
      <c r="P2116" s="25">
        <v>0</v>
      </c>
      <c r="Q2116" s="26">
        <v>0</v>
      </c>
      <c r="R2116" s="26">
        <v>0</v>
      </c>
      <c r="S2116" s="27">
        <v>0</v>
      </c>
      <c r="T2116" s="28">
        <v>0</v>
      </c>
      <c r="U2116" s="28">
        <v>0</v>
      </c>
      <c r="V2116" s="12">
        <v>47846.3</v>
      </c>
      <c r="W2116" s="11">
        <v>362126</v>
      </c>
      <c r="X2116" s="11">
        <v>46577</v>
      </c>
    </row>
    <row r="2117" spans="1:24" x14ac:dyDescent="0.35">
      <c r="A2117" s="8">
        <v>2020</v>
      </c>
      <c r="B2117" s="9">
        <v>59310</v>
      </c>
      <c r="C2117" s="10" t="s">
        <v>1693</v>
      </c>
      <c r="D2117" s="8" t="s">
        <v>717</v>
      </c>
      <c r="E2117" s="10" t="s">
        <v>718</v>
      </c>
      <c r="F2117" s="8" t="s">
        <v>711</v>
      </c>
      <c r="G2117" s="10" t="s">
        <v>63</v>
      </c>
      <c r="H2117" s="10" t="s">
        <v>719</v>
      </c>
      <c r="I2117" s="10" t="s">
        <v>45</v>
      </c>
      <c r="J2117" s="12">
        <v>24729</v>
      </c>
      <c r="K2117" s="11">
        <v>229657</v>
      </c>
      <c r="L2117" s="11">
        <v>22195</v>
      </c>
      <c r="M2117" s="14">
        <v>242.6</v>
      </c>
      <c r="N2117" s="13">
        <v>1872</v>
      </c>
      <c r="O2117" s="13">
        <v>243</v>
      </c>
      <c r="P2117" s="25">
        <v>0</v>
      </c>
      <c r="Q2117" s="26">
        <v>0</v>
      </c>
      <c r="R2117" s="26">
        <v>0</v>
      </c>
      <c r="S2117" s="27">
        <v>0</v>
      </c>
      <c r="T2117" s="28">
        <v>0</v>
      </c>
      <c r="U2117" s="28">
        <v>0</v>
      </c>
      <c r="V2117" s="12">
        <v>24971.599999999999</v>
      </c>
      <c r="W2117" s="11">
        <v>231529</v>
      </c>
      <c r="X2117" s="11">
        <v>22438</v>
      </c>
    </row>
    <row r="2118" spans="1:24" x14ac:dyDescent="0.35">
      <c r="A2118" s="8">
        <v>2020</v>
      </c>
      <c r="B2118" s="9">
        <v>59310</v>
      </c>
      <c r="C2118" s="10" t="s">
        <v>1693</v>
      </c>
      <c r="D2118" s="8" t="s">
        <v>717</v>
      </c>
      <c r="E2118" s="10" t="s">
        <v>718</v>
      </c>
      <c r="F2118" s="8" t="s">
        <v>711</v>
      </c>
      <c r="G2118" s="10" t="s">
        <v>56</v>
      </c>
      <c r="H2118" s="10" t="s">
        <v>719</v>
      </c>
      <c r="I2118" s="10" t="s">
        <v>45</v>
      </c>
      <c r="J2118" s="12">
        <v>39479.5</v>
      </c>
      <c r="K2118" s="11">
        <v>267636</v>
      </c>
      <c r="L2118" s="11">
        <v>31362</v>
      </c>
      <c r="M2118" s="14">
        <v>239.5</v>
      </c>
      <c r="N2118" s="13">
        <v>1541</v>
      </c>
      <c r="O2118" s="13">
        <v>79</v>
      </c>
      <c r="P2118" s="25">
        <v>0</v>
      </c>
      <c r="Q2118" s="26">
        <v>0</v>
      </c>
      <c r="R2118" s="26">
        <v>0</v>
      </c>
      <c r="S2118" s="27">
        <v>0</v>
      </c>
      <c r="T2118" s="28">
        <v>0</v>
      </c>
      <c r="U2118" s="28">
        <v>0</v>
      </c>
      <c r="V2118" s="12">
        <v>39719</v>
      </c>
      <c r="W2118" s="11">
        <v>269177</v>
      </c>
      <c r="X2118" s="11">
        <v>31441</v>
      </c>
    </row>
    <row r="2119" spans="1:24" x14ac:dyDescent="0.35">
      <c r="A2119" s="8">
        <v>2020</v>
      </c>
      <c r="B2119" s="9">
        <v>59310</v>
      </c>
      <c r="C2119" s="10" t="s">
        <v>1693</v>
      </c>
      <c r="D2119" s="8" t="s">
        <v>717</v>
      </c>
      <c r="E2119" s="10" t="s">
        <v>718</v>
      </c>
      <c r="F2119" s="8" t="s">
        <v>711</v>
      </c>
      <c r="G2119" s="10" t="s">
        <v>122</v>
      </c>
      <c r="H2119" s="10" t="s">
        <v>719</v>
      </c>
      <c r="I2119" s="10" t="s">
        <v>123</v>
      </c>
      <c r="J2119" s="12">
        <v>2531.9</v>
      </c>
      <c r="K2119" s="11">
        <v>20843</v>
      </c>
      <c r="L2119" s="11">
        <v>4672</v>
      </c>
      <c r="M2119" s="14">
        <v>19.7</v>
      </c>
      <c r="N2119" s="13">
        <v>213</v>
      </c>
      <c r="O2119" s="13">
        <v>8</v>
      </c>
      <c r="P2119" s="25">
        <v>0</v>
      </c>
      <c r="Q2119" s="26">
        <v>0</v>
      </c>
      <c r="R2119" s="26">
        <v>0</v>
      </c>
      <c r="S2119" s="27">
        <v>0</v>
      </c>
      <c r="T2119" s="28">
        <v>0</v>
      </c>
      <c r="U2119" s="28">
        <v>0</v>
      </c>
      <c r="V2119" s="12">
        <v>2551.6</v>
      </c>
      <c r="W2119" s="11">
        <v>21056</v>
      </c>
      <c r="X2119" s="11">
        <v>4680</v>
      </c>
    </row>
    <row r="2120" spans="1:24" x14ac:dyDescent="0.35">
      <c r="A2120" s="8">
        <v>2020</v>
      </c>
      <c r="B2120" s="9">
        <v>59310</v>
      </c>
      <c r="C2120" s="10" t="s">
        <v>1693</v>
      </c>
      <c r="D2120" s="8" t="s">
        <v>717</v>
      </c>
      <c r="E2120" s="10" t="s">
        <v>718</v>
      </c>
      <c r="F2120" s="8" t="s">
        <v>711</v>
      </c>
      <c r="G2120" s="10" t="s">
        <v>143</v>
      </c>
      <c r="H2120" s="10" t="s">
        <v>719</v>
      </c>
      <c r="I2120" s="10" t="s">
        <v>45</v>
      </c>
      <c r="J2120" s="12">
        <v>25451.9</v>
      </c>
      <c r="K2120" s="11">
        <v>310945</v>
      </c>
      <c r="L2120" s="11">
        <v>35153</v>
      </c>
      <c r="M2120" s="14">
        <v>144.1</v>
      </c>
      <c r="N2120" s="13">
        <v>3386</v>
      </c>
      <c r="O2120" s="13">
        <v>371</v>
      </c>
      <c r="P2120" s="25">
        <v>0</v>
      </c>
      <c r="Q2120" s="26">
        <v>0</v>
      </c>
      <c r="R2120" s="26">
        <v>0</v>
      </c>
      <c r="S2120" s="27">
        <v>0</v>
      </c>
      <c r="T2120" s="28">
        <v>0</v>
      </c>
      <c r="U2120" s="28">
        <v>0</v>
      </c>
      <c r="V2120" s="12">
        <v>25596</v>
      </c>
      <c r="W2120" s="11">
        <v>314331</v>
      </c>
      <c r="X2120" s="11">
        <v>35524</v>
      </c>
    </row>
    <row r="2121" spans="1:24" x14ac:dyDescent="0.35">
      <c r="A2121" s="8">
        <v>2020</v>
      </c>
      <c r="B2121" s="9">
        <v>59310</v>
      </c>
      <c r="C2121" s="10" t="s">
        <v>1693</v>
      </c>
      <c r="D2121" s="8" t="s">
        <v>717</v>
      </c>
      <c r="E2121" s="10" t="s">
        <v>718</v>
      </c>
      <c r="F2121" s="8" t="s">
        <v>711</v>
      </c>
      <c r="G2121" s="10" t="s">
        <v>197</v>
      </c>
      <c r="H2121" s="10" t="s">
        <v>719</v>
      </c>
      <c r="I2121" s="10" t="s">
        <v>45</v>
      </c>
      <c r="J2121" s="12">
        <v>71005.5</v>
      </c>
      <c r="K2121" s="11">
        <v>740551</v>
      </c>
      <c r="L2121" s="11">
        <v>77755</v>
      </c>
      <c r="M2121" s="14">
        <v>1596.6</v>
      </c>
      <c r="N2121" s="13">
        <v>21166</v>
      </c>
      <c r="O2121" s="13">
        <v>1468</v>
      </c>
      <c r="P2121" s="25">
        <v>0</v>
      </c>
      <c r="Q2121" s="26">
        <v>0</v>
      </c>
      <c r="R2121" s="26">
        <v>0</v>
      </c>
      <c r="S2121" s="27">
        <v>0</v>
      </c>
      <c r="T2121" s="28">
        <v>0</v>
      </c>
      <c r="U2121" s="28">
        <v>0</v>
      </c>
      <c r="V2121" s="12">
        <v>72602.100000000006</v>
      </c>
      <c r="W2121" s="11">
        <v>761717</v>
      </c>
      <c r="X2121" s="11">
        <v>79223</v>
      </c>
    </row>
    <row r="2122" spans="1:24" x14ac:dyDescent="0.35">
      <c r="A2122" s="8">
        <v>2020</v>
      </c>
      <c r="B2122" s="9">
        <v>59311</v>
      </c>
      <c r="C2122" s="10" t="s">
        <v>1694</v>
      </c>
      <c r="D2122" s="8" t="s">
        <v>717</v>
      </c>
      <c r="E2122" s="10" t="s">
        <v>718</v>
      </c>
      <c r="F2122" s="8" t="s">
        <v>711</v>
      </c>
      <c r="G2122" s="10" t="s">
        <v>143</v>
      </c>
      <c r="H2122" s="10" t="s">
        <v>719</v>
      </c>
      <c r="I2122" s="10" t="s">
        <v>45</v>
      </c>
      <c r="J2122" s="12">
        <v>7850</v>
      </c>
      <c r="K2122" s="11">
        <v>123684</v>
      </c>
      <c r="L2122" s="11">
        <v>11697</v>
      </c>
      <c r="M2122" s="14">
        <v>5196</v>
      </c>
      <c r="N2122" s="13">
        <v>60451</v>
      </c>
      <c r="O2122" s="13">
        <v>2230</v>
      </c>
      <c r="P2122" s="25">
        <v>0</v>
      </c>
      <c r="Q2122" s="26">
        <v>0</v>
      </c>
      <c r="R2122" s="26">
        <v>0</v>
      </c>
      <c r="S2122" s="27">
        <v>0</v>
      </c>
      <c r="T2122" s="28">
        <v>0</v>
      </c>
      <c r="U2122" s="28">
        <v>0</v>
      </c>
      <c r="V2122" s="12">
        <v>13046</v>
      </c>
      <c r="W2122" s="11">
        <v>184135</v>
      </c>
      <c r="X2122" s="11">
        <v>13927</v>
      </c>
    </row>
    <row r="2123" spans="1:24" x14ac:dyDescent="0.35">
      <c r="A2123" s="8">
        <v>2020</v>
      </c>
      <c r="B2123" s="9">
        <v>59312</v>
      </c>
      <c r="C2123" s="10" t="s">
        <v>1695</v>
      </c>
      <c r="D2123" s="8" t="s">
        <v>717</v>
      </c>
      <c r="E2123" s="10" t="s">
        <v>718</v>
      </c>
      <c r="F2123" s="8" t="s">
        <v>711</v>
      </c>
      <c r="G2123" s="10" t="s">
        <v>682</v>
      </c>
      <c r="H2123" s="10" t="s">
        <v>719</v>
      </c>
      <c r="I2123" s="10" t="s">
        <v>45</v>
      </c>
      <c r="J2123" s="12">
        <v>1271</v>
      </c>
      <c r="K2123" s="11">
        <v>11754</v>
      </c>
      <c r="L2123" s="11">
        <v>1214</v>
      </c>
      <c r="M2123" s="14">
        <v>363</v>
      </c>
      <c r="N2123" s="13">
        <v>3845</v>
      </c>
      <c r="O2123" s="13">
        <v>152</v>
      </c>
      <c r="P2123" s="25">
        <v>0</v>
      </c>
      <c r="Q2123" s="26">
        <v>0</v>
      </c>
      <c r="R2123" s="26">
        <v>0</v>
      </c>
      <c r="S2123" s="27">
        <v>0</v>
      </c>
      <c r="T2123" s="28">
        <v>0</v>
      </c>
      <c r="U2123" s="28">
        <v>0</v>
      </c>
      <c r="V2123" s="12">
        <v>1634</v>
      </c>
      <c r="W2123" s="11">
        <v>15599</v>
      </c>
      <c r="X2123" s="11">
        <v>1366</v>
      </c>
    </row>
    <row r="2124" spans="1:24" x14ac:dyDescent="0.35">
      <c r="A2124" s="8">
        <v>2020</v>
      </c>
      <c r="B2124" s="9">
        <v>59313</v>
      </c>
      <c r="C2124" s="10" t="s">
        <v>1696</v>
      </c>
      <c r="D2124" s="8" t="s">
        <v>717</v>
      </c>
      <c r="E2124" s="10" t="s">
        <v>718</v>
      </c>
      <c r="F2124" s="8" t="s">
        <v>711</v>
      </c>
      <c r="G2124" s="10" t="s">
        <v>139</v>
      </c>
      <c r="H2124" s="10" t="s">
        <v>719</v>
      </c>
      <c r="I2124" s="10" t="s">
        <v>95</v>
      </c>
      <c r="J2124" s="12">
        <v>8689</v>
      </c>
      <c r="K2124" s="11">
        <v>53804</v>
      </c>
      <c r="L2124" s="11">
        <v>9736</v>
      </c>
      <c r="M2124" s="14">
        <v>315</v>
      </c>
      <c r="N2124" s="13">
        <v>2479</v>
      </c>
      <c r="O2124" s="13">
        <v>237</v>
      </c>
      <c r="P2124" s="25">
        <v>0</v>
      </c>
      <c r="Q2124" s="26">
        <v>0</v>
      </c>
      <c r="R2124" s="26">
        <v>0</v>
      </c>
      <c r="S2124" s="27">
        <v>0</v>
      </c>
      <c r="T2124" s="28">
        <v>0</v>
      </c>
      <c r="U2124" s="28">
        <v>0</v>
      </c>
      <c r="V2124" s="12">
        <v>9004</v>
      </c>
      <c r="W2124" s="11">
        <v>56283</v>
      </c>
      <c r="X2124" s="11">
        <v>9973</v>
      </c>
    </row>
    <row r="2125" spans="1:24" x14ac:dyDescent="0.35">
      <c r="A2125" s="8">
        <v>2020</v>
      </c>
      <c r="B2125" s="9">
        <v>59314</v>
      </c>
      <c r="C2125" s="10" t="s">
        <v>1697</v>
      </c>
      <c r="D2125" s="8" t="s">
        <v>739</v>
      </c>
      <c r="E2125" s="10" t="s">
        <v>710</v>
      </c>
      <c r="F2125" s="8" t="s">
        <v>711</v>
      </c>
      <c r="G2125" s="10" t="s">
        <v>59</v>
      </c>
      <c r="H2125" s="10" t="s">
        <v>719</v>
      </c>
      <c r="I2125" s="10" t="s">
        <v>60</v>
      </c>
      <c r="J2125" s="12">
        <v>53743.6</v>
      </c>
      <c r="K2125" s="11">
        <v>513242</v>
      </c>
      <c r="L2125" s="11">
        <v>37937</v>
      </c>
      <c r="M2125" s="14">
        <v>4296.5</v>
      </c>
      <c r="N2125" s="13">
        <v>43930</v>
      </c>
      <c r="O2125" s="13">
        <v>1638</v>
      </c>
      <c r="P2125" s="25">
        <v>0</v>
      </c>
      <c r="Q2125" s="26">
        <v>0</v>
      </c>
      <c r="R2125" s="26">
        <v>0</v>
      </c>
      <c r="S2125" s="27">
        <v>0</v>
      </c>
      <c r="T2125" s="28">
        <v>0</v>
      </c>
      <c r="U2125" s="28">
        <v>0</v>
      </c>
      <c r="V2125" s="12">
        <v>58040.1</v>
      </c>
      <c r="W2125" s="11">
        <v>557172</v>
      </c>
      <c r="X2125" s="11">
        <v>39575</v>
      </c>
    </row>
    <row r="2126" spans="1:24" x14ac:dyDescent="0.35">
      <c r="A2126" s="8">
        <v>2020</v>
      </c>
      <c r="B2126" s="9">
        <v>59361</v>
      </c>
      <c r="C2126" s="10" t="s">
        <v>1698</v>
      </c>
      <c r="D2126" s="8" t="s">
        <v>717</v>
      </c>
      <c r="E2126" s="10" t="s">
        <v>718</v>
      </c>
      <c r="F2126" s="8" t="s">
        <v>711</v>
      </c>
      <c r="G2126" s="10" t="s">
        <v>143</v>
      </c>
      <c r="H2126" s="10" t="s">
        <v>719</v>
      </c>
      <c r="I2126" s="10" t="s">
        <v>45</v>
      </c>
      <c r="J2126" s="12">
        <v>1698</v>
      </c>
      <c r="K2126" s="11">
        <v>31229</v>
      </c>
      <c r="L2126" s="11">
        <v>2362</v>
      </c>
      <c r="M2126" s="14">
        <v>9253</v>
      </c>
      <c r="N2126" s="13">
        <v>198094</v>
      </c>
      <c r="O2126" s="13">
        <v>991</v>
      </c>
      <c r="P2126" s="25" t="s">
        <v>25</v>
      </c>
      <c r="Q2126" s="26" t="s">
        <v>25</v>
      </c>
      <c r="R2126" s="26" t="s">
        <v>25</v>
      </c>
      <c r="S2126" s="27" t="s">
        <v>25</v>
      </c>
      <c r="T2126" s="28" t="s">
        <v>25</v>
      </c>
      <c r="U2126" s="28" t="s">
        <v>25</v>
      </c>
      <c r="V2126" s="12">
        <v>10951</v>
      </c>
      <c r="W2126" s="11">
        <v>229323</v>
      </c>
      <c r="X2126" s="11">
        <v>3353</v>
      </c>
    </row>
    <row r="2127" spans="1:24" x14ac:dyDescent="0.35">
      <c r="A2127" s="8">
        <v>2020</v>
      </c>
      <c r="B2127" s="9">
        <v>59385</v>
      </c>
      <c r="C2127" s="10" t="s">
        <v>1699</v>
      </c>
      <c r="D2127" s="8" t="s">
        <v>717</v>
      </c>
      <c r="E2127" s="10" t="s">
        <v>718</v>
      </c>
      <c r="F2127" s="8" t="s">
        <v>711</v>
      </c>
      <c r="G2127" s="10" t="s">
        <v>163</v>
      </c>
      <c r="H2127" s="10" t="s">
        <v>719</v>
      </c>
      <c r="I2127" s="10" t="s">
        <v>45</v>
      </c>
      <c r="J2127" s="12">
        <v>110555.6</v>
      </c>
      <c r="K2127" s="11">
        <v>1593169</v>
      </c>
      <c r="L2127" s="11">
        <v>174115</v>
      </c>
      <c r="M2127" s="14">
        <v>172827.3</v>
      </c>
      <c r="N2127" s="13">
        <v>2717867</v>
      </c>
      <c r="O2127" s="13">
        <v>1996</v>
      </c>
      <c r="P2127" s="25">
        <v>6191.5</v>
      </c>
      <c r="Q2127" s="26">
        <v>97022</v>
      </c>
      <c r="R2127" s="26">
        <v>10</v>
      </c>
      <c r="S2127" s="27">
        <v>25881.200000000001</v>
      </c>
      <c r="T2127" s="28">
        <v>533375</v>
      </c>
      <c r="U2127" s="28">
        <v>2</v>
      </c>
      <c r="V2127" s="12">
        <v>315455.59999999998</v>
      </c>
      <c r="W2127" s="11">
        <v>4941433</v>
      </c>
      <c r="X2127" s="11">
        <v>176123</v>
      </c>
    </row>
    <row r="2128" spans="1:24" x14ac:dyDescent="0.35">
      <c r="A2128" s="8">
        <v>2020</v>
      </c>
      <c r="B2128" s="9">
        <v>59385</v>
      </c>
      <c r="C2128" s="10" t="s">
        <v>1699</v>
      </c>
      <c r="D2128" s="8" t="s">
        <v>717</v>
      </c>
      <c r="E2128" s="10" t="s">
        <v>718</v>
      </c>
      <c r="F2128" s="8" t="s">
        <v>711</v>
      </c>
      <c r="G2128" s="10" t="s">
        <v>139</v>
      </c>
      <c r="H2128" s="10" t="s">
        <v>719</v>
      </c>
      <c r="I2128" s="10" t="s">
        <v>95</v>
      </c>
      <c r="J2128" s="12">
        <v>68135.600000000006</v>
      </c>
      <c r="K2128" s="11">
        <v>630668</v>
      </c>
      <c r="L2128" s="11">
        <v>89365</v>
      </c>
      <c r="M2128" s="14">
        <v>19526.7</v>
      </c>
      <c r="N2128" s="13">
        <v>179912</v>
      </c>
      <c r="O2128" s="13">
        <v>8368</v>
      </c>
      <c r="P2128" s="25">
        <v>1808.3</v>
      </c>
      <c r="Q2128" s="26">
        <v>16567</v>
      </c>
      <c r="R2128" s="26">
        <v>20</v>
      </c>
      <c r="S2128" s="27">
        <v>0</v>
      </c>
      <c r="T2128" s="28">
        <v>0</v>
      </c>
      <c r="U2128" s="28">
        <v>0</v>
      </c>
      <c r="V2128" s="12">
        <v>89470.6</v>
      </c>
      <c r="W2128" s="11">
        <v>827147</v>
      </c>
      <c r="X2128" s="11">
        <v>97753</v>
      </c>
    </row>
    <row r="2129" spans="1:24" x14ac:dyDescent="0.35">
      <c r="A2129" s="8">
        <v>2020</v>
      </c>
      <c r="B2129" s="9">
        <v>59385</v>
      </c>
      <c r="C2129" s="10" t="s">
        <v>1699</v>
      </c>
      <c r="D2129" s="8" t="s">
        <v>717</v>
      </c>
      <c r="E2129" s="10" t="s">
        <v>718</v>
      </c>
      <c r="F2129" s="8" t="s">
        <v>711</v>
      </c>
      <c r="G2129" s="10" t="s">
        <v>143</v>
      </c>
      <c r="H2129" s="10" t="s">
        <v>719</v>
      </c>
      <c r="I2129" s="10" t="s">
        <v>45</v>
      </c>
      <c r="J2129" s="12">
        <v>191848.4</v>
      </c>
      <c r="K2129" s="11">
        <v>3660986</v>
      </c>
      <c r="L2129" s="11">
        <v>347899</v>
      </c>
      <c r="M2129" s="14">
        <v>345185</v>
      </c>
      <c r="N2129" s="13">
        <v>7652796</v>
      </c>
      <c r="O2129" s="13">
        <v>3837</v>
      </c>
      <c r="P2129" s="25">
        <v>38940.5</v>
      </c>
      <c r="Q2129" s="26">
        <v>1062556</v>
      </c>
      <c r="R2129" s="26">
        <v>33</v>
      </c>
      <c r="S2129" s="27">
        <v>0</v>
      </c>
      <c r="T2129" s="28">
        <v>0</v>
      </c>
      <c r="U2129" s="28">
        <v>0</v>
      </c>
      <c r="V2129" s="12">
        <v>575973.9</v>
      </c>
      <c r="W2129" s="11">
        <v>12376338</v>
      </c>
      <c r="X2129" s="11">
        <v>351769</v>
      </c>
    </row>
    <row r="2130" spans="1:24" x14ac:dyDescent="0.35">
      <c r="A2130" s="8">
        <v>2020</v>
      </c>
      <c r="B2130" s="9">
        <v>59385</v>
      </c>
      <c r="C2130" s="10" t="s">
        <v>1699</v>
      </c>
      <c r="D2130" s="8" t="s">
        <v>717</v>
      </c>
      <c r="E2130" s="10" t="s">
        <v>718</v>
      </c>
      <c r="F2130" s="8" t="s">
        <v>711</v>
      </c>
      <c r="G2130" s="10" t="s">
        <v>197</v>
      </c>
      <c r="H2130" s="10" t="s">
        <v>719</v>
      </c>
      <c r="I2130" s="10" t="s">
        <v>45</v>
      </c>
      <c r="J2130" s="12">
        <v>28063.8</v>
      </c>
      <c r="K2130" s="11">
        <v>457784</v>
      </c>
      <c r="L2130" s="11">
        <v>36727</v>
      </c>
      <c r="M2130" s="14">
        <v>35400.1</v>
      </c>
      <c r="N2130" s="13">
        <v>662427</v>
      </c>
      <c r="O2130" s="13">
        <v>996</v>
      </c>
      <c r="P2130" s="25">
        <v>341.5</v>
      </c>
      <c r="Q2130" s="26">
        <v>6714</v>
      </c>
      <c r="R2130" s="26">
        <v>1</v>
      </c>
      <c r="S2130" s="27">
        <v>0</v>
      </c>
      <c r="T2130" s="28">
        <v>0</v>
      </c>
      <c r="U2130" s="28">
        <v>0</v>
      </c>
      <c r="V2130" s="12">
        <v>63805.4</v>
      </c>
      <c r="W2130" s="11">
        <v>1126925</v>
      </c>
      <c r="X2130" s="11">
        <v>37724</v>
      </c>
    </row>
    <row r="2131" spans="1:24" x14ac:dyDescent="0.35">
      <c r="A2131" s="8">
        <v>2020</v>
      </c>
      <c r="B2131" s="9">
        <v>59410</v>
      </c>
      <c r="C2131" s="10" t="s">
        <v>1700</v>
      </c>
      <c r="D2131" s="8" t="s">
        <v>717</v>
      </c>
      <c r="E2131" s="10" t="s">
        <v>718</v>
      </c>
      <c r="F2131" s="8" t="s">
        <v>711</v>
      </c>
      <c r="G2131" s="10" t="s">
        <v>63</v>
      </c>
      <c r="H2131" s="10" t="s">
        <v>719</v>
      </c>
      <c r="I2131" s="10" t="s">
        <v>45</v>
      </c>
      <c r="J2131" s="12">
        <v>535.9</v>
      </c>
      <c r="K2131" s="11">
        <v>5612</v>
      </c>
      <c r="L2131" s="11">
        <v>433</v>
      </c>
      <c r="M2131" s="14">
        <v>0</v>
      </c>
      <c r="N2131" s="13">
        <v>0</v>
      </c>
      <c r="O2131" s="13">
        <v>0</v>
      </c>
      <c r="P2131" s="25">
        <v>0</v>
      </c>
      <c r="Q2131" s="26">
        <v>0</v>
      </c>
      <c r="R2131" s="26">
        <v>0</v>
      </c>
      <c r="S2131" s="27">
        <v>0</v>
      </c>
      <c r="T2131" s="28">
        <v>0</v>
      </c>
      <c r="U2131" s="28">
        <v>0</v>
      </c>
      <c r="V2131" s="12">
        <v>535.9</v>
      </c>
      <c r="W2131" s="11">
        <v>5612</v>
      </c>
      <c r="X2131" s="11">
        <v>433</v>
      </c>
    </row>
    <row r="2132" spans="1:24" x14ac:dyDescent="0.35">
      <c r="A2132" s="8">
        <v>2020</v>
      </c>
      <c r="B2132" s="9">
        <v>59410</v>
      </c>
      <c r="C2132" s="10" t="s">
        <v>1700</v>
      </c>
      <c r="D2132" s="8" t="s">
        <v>717</v>
      </c>
      <c r="E2132" s="10" t="s">
        <v>718</v>
      </c>
      <c r="F2132" s="8" t="s">
        <v>711</v>
      </c>
      <c r="G2132" s="10" t="s">
        <v>143</v>
      </c>
      <c r="H2132" s="10" t="s">
        <v>719</v>
      </c>
      <c r="I2132" s="10" t="s">
        <v>45</v>
      </c>
      <c r="J2132" s="12">
        <v>601.29999999999995</v>
      </c>
      <c r="K2132" s="11">
        <v>12445</v>
      </c>
      <c r="L2132" s="11">
        <v>1159</v>
      </c>
      <c r="M2132" s="14">
        <v>0</v>
      </c>
      <c r="N2132" s="13">
        <v>0</v>
      </c>
      <c r="O2132" s="13">
        <v>0</v>
      </c>
      <c r="P2132" s="25">
        <v>0</v>
      </c>
      <c r="Q2132" s="26">
        <v>0</v>
      </c>
      <c r="R2132" s="26">
        <v>0</v>
      </c>
      <c r="S2132" s="27">
        <v>0</v>
      </c>
      <c r="T2132" s="28">
        <v>0</v>
      </c>
      <c r="U2132" s="28">
        <v>0</v>
      </c>
      <c r="V2132" s="12">
        <v>601.29999999999995</v>
      </c>
      <c r="W2132" s="11">
        <v>12445</v>
      </c>
      <c r="X2132" s="11">
        <v>1159</v>
      </c>
    </row>
    <row r="2133" spans="1:24" x14ac:dyDescent="0.35">
      <c r="A2133" s="8">
        <v>2020</v>
      </c>
      <c r="B2133" s="9">
        <v>59410</v>
      </c>
      <c r="C2133" s="10" t="s">
        <v>1700</v>
      </c>
      <c r="D2133" s="8" t="s">
        <v>717</v>
      </c>
      <c r="E2133" s="10" t="s">
        <v>718</v>
      </c>
      <c r="F2133" s="8" t="s">
        <v>711</v>
      </c>
      <c r="G2133" s="10" t="s">
        <v>197</v>
      </c>
      <c r="H2133" s="10" t="s">
        <v>719</v>
      </c>
      <c r="I2133" s="10" t="s">
        <v>45</v>
      </c>
      <c r="J2133" s="12">
        <v>17498.7</v>
      </c>
      <c r="K2133" s="11">
        <v>215670</v>
      </c>
      <c r="L2133" s="11">
        <v>19690</v>
      </c>
      <c r="M2133" s="14">
        <v>281.89999999999998</v>
      </c>
      <c r="N2133" s="13">
        <v>4766</v>
      </c>
      <c r="O2133" s="13">
        <v>15</v>
      </c>
      <c r="P2133" s="25">
        <v>0</v>
      </c>
      <c r="Q2133" s="26">
        <v>0</v>
      </c>
      <c r="R2133" s="26">
        <v>0</v>
      </c>
      <c r="S2133" s="27">
        <v>0</v>
      </c>
      <c r="T2133" s="28">
        <v>0</v>
      </c>
      <c r="U2133" s="28">
        <v>0</v>
      </c>
      <c r="V2133" s="12">
        <v>17780.599999999999</v>
      </c>
      <c r="W2133" s="11">
        <v>220436</v>
      </c>
      <c r="X2133" s="11">
        <v>19705</v>
      </c>
    </row>
    <row r="2134" spans="1:24" x14ac:dyDescent="0.35">
      <c r="A2134" s="8">
        <v>2020</v>
      </c>
      <c r="B2134" s="9">
        <v>59472</v>
      </c>
      <c r="C2134" s="10" t="s">
        <v>1701</v>
      </c>
      <c r="D2134" s="8" t="s">
        <v>717</v>
      </c>
      <c r="E2134" s="10" t="s">
        <v>718</v>
      </c>
      <c r="F2134" s="8" t="s">
        <v>711</v>
      </c>
      <c r="G2134" s="10" t="s">
        <v>32</v>
      </c>
      <c r="H2134" s="10" t="s">
        <v>719</v>
      </c>
      <c r="I2134" s="10" t="s">
        <v>33</v>
      </c>
      <c r="J2134" s="12">
        <v>0</v>
      </c>
      <c r="K2134" s="11">
        <v>0</v>
      </c>
      <c r="L2134" s="11">
        <v>0</v>
      </c>
      <c r="M2134" s="14">
        <v>4.3</v>
      </c>
      <c r="N2134" s="13">
        <v>1</v>
      </c>
      <c r="O2134" s="13">
        <v>2</v>
      </c>
      <c r="P2134" s="25">
        <v>0</v>
      </c>
      <c r="Q2134" s="26">
        <v>0</v>
      </c>
      <c r="R2134" s="26">
        <v>0</v>
      </c>
      <c r="S2134" s="27">
        <v>0</v>
      </c>
      <c r="T2134" s="28">
        <v>0</v>
      </c>
      <c r="U2134" s="28">
        <v>0</v>
      </c>
      <c r="V2134" s="12">
        <v>4.3</v>
      </c>
      <c r="W2134" s="11">
        <v>1</v>
      </c>
      <c r="X2134" s="11">
        <v>2</v>
      </c>
    </row>
    <row r="2135" spans="1:24" x14ac:dyDescent="0.35">
      <c r="A2135" s="8">
        <v>2020</v>
      </c>
      <c r="B2135" s="9">
        <v>59472</v>
      </c>
      <c r="C2135" s="10" t="s">
        <v>1701</v>
      </c>
      <c r="D2135" s="8" t="s">
        <v>717</v>
      </c>
      <c r="E2135" s="10" t="s">
        <v>718</v>
      </c>
      <c r="F2135" s="8" t="s">
        <v>711</v>
      </c>
      <c r="G2135" s="10" t="s">
        <v>94</v>
      </c>
      <c r="H2135" s="10" t="s">
        <v>719</v>
      </c>
      <c r="I2135" s="10" t="s">
        <v>95</v>
      </c>
      <c r="J2135" s="12">
        <v>1.6</v>
      </c>
      <c r="K2135" s="11">
        <v>19</v>
      </c>
      <c r="L2135" s="11">
        <v>17</v>
      </c>
      <c r="M2135" s="14">
        <v>16</v>
      </c>
      <c r="N2135" s="13">
        <v>154</v>
      </c>
      <c r="O2135" s="13">
        <v>23</v>
      </c>
      <c r="P2135" s="25">
        <v>0</v>
      </c>
      <c r="Q2135" s="26">
        <v>0</v>
      </c>
      <c r="R2135" s="26">
        <v>0</v>
      </c>
      <c r="S2135" s="27">
        <v>0</v>
      </c>
      <c r="T2135" s="28">
        <v>0</v>
      </c>
      <c r="U2135" s="28">
        <v>0</v>
      </c>
      <c r="V2135" s="12">
        <v>17.600000000000001</v>
      </c>
      <c r="W2135" s="11">
        <v>173</v>
      </c>
      <c r="X2135" s="11">
        <v>40</v>
      </c>
    </row>
    <row r="2136" spans="1:24" x14ac:dyDescent="0.35">
      <c r="A2136" s="8">
        <v>2020</v>
      </c>
      <c r="B2136" s="9">
        <v>59472</v>
      </c>
      <c r="C2136" s="10" t="s">
        <v>1701</v>
      </c>
      <c r="D2136" s="8" t="s">
        <v>717</v>
      </c>
      <c r="E2136" s="10" t="s">
        <v>718</v>
      </c>
      <c r="F2136" s="8" t="s">
        <v>711</v>
      </c>
      <c r="G2136" s="10" t="s">
        <v>682</v>
      </c>
      <c r="H2136" s="10" t="s">
        <v>719</v>
      </c>
      <c r="I2136" s="10" t="s">
        <v>45</v>
      </c>
      <c r="J2136" s="12">
        <v>0</v>
      </c>
      <c r="K2136" s="11">
        <v>0</v>
      </c>
      <c r="L2136" s="11">
        <v>0</v>
      </c>
      <c r="M2136" s="14">
        <v>1</v>
      </c>
      <c r="N2136" s="13">
        <v>1</v>
      </c>
      <c r="O2136" s="13">
        <v>1</v>
      </c>
      <c r="P2136" s="25">
        <v>0</v>
      </c>
      <c r="Q2136" s="26">
        <v>0</v>
      </c>
      <c r="R2136" s="26">
        <v>0</v>
      </c>
      <c r="S2136" s="27">
        <v>0</v>
      </c>
      <c r="T2136" s="28">
        <v>0</v>
      </c>
      <c r="U2136" s="28">
        <v>0</v>
      </c>
      <c r="V2136" s="12">
        <v>1</v>
      </c>
      <c r="W2136" s="11">
        <v>1</v>
      </c>
      <c r="X2136" s="11">
        <v>1</v>
      </c>
    </row>
    <row r="2137" spans="1:24" x14ac:dyDescent="0.35">
      <c r="A2137" s="8">
        <v>2020</v>
      </c>
      <c r="B2137" s="9">
        <v>59472</v>
      </c>
      <c r="C2137" s="10" t="s">
        <v>1701</v>
      </c>
      <c r="D2137" s="8" t="s">
        <v>717</v>
      </c>
      <c r="E2137" s="10" t="s">
        <v>718</v>
      </c>
      <c r="F2137" s="8" t="s">
        <v>711</v>
      </c>
      <c r="G2137" s="10" t="s">
        <v>185</v>
      </c>
      <c r="H2137" s="10" t="s">
        <v>719</v>
      </c>
      <c r="I2137" s="10" t="s">
        <v>45</v>
      </c>
      <c r="J2137" s="12">
        <v>0</v>
      </c>
      <c r="K2137" s="11">
        <v>0</v>
      </c>
      <c r="L2137" s="11">
        <v>0</v>
      </c>
      <c r="M2137" s="14">
        <v>3.6</v>
      </c>
      <c r="N2137" s="13">
        <v>0</v>
      </c>
      <c r="O2137" s="13">
        <v>4</v>
      </c>
      <c r="P2137" s="25">
        <v>0</v>
      </c>
      <c r="Q2137" s="26">
        <v>0</v>
      </c>
      <c r="R2137" s="26">
        <v>0</v>
      </c>
      <c r="S2137" s="27">
        <v>0</v>
      </c>
      <c r="T2137" s="28">
        <v>0</v>
      </c>
      <c r="U2137" s="28">
        <v>0</v>
      </c>
      <c r="V2137" s="12">
        <v>3.6</v>
      </c>
      <c r="W2137" s="11">
        <v>0</v>
      </c>
      <c r="X2137" s="11">
        <v>4</v>
      </c>
    </row>
    <row r="2138" spans="1:24" x14ac:dyDescent="0.35">
      <c r="A2138" s="8">
        <v>2020</v>
      </c>
      <c r="B2138" s="9">
        <v>59472</v>
      </c>
      <c r="C2138" s="10" t="s">
        <v>1701</v>
      </c>
      <c r="D2138" s="8" t="s">
        <v>717</v>
      </c>
      <c r="E2138" s="10" t="s">
        <v>718</v>
      </c>
      <c r="F2138" s="8" t="s">
        <v>711</v>
      </c>
      <c r="G2138" s="10" t="s">
        <v>163</v>
      </c>
      <c r="H2138" s="10" t="s">
        <v>719</v>
      </c>
      <c r="I2138" s="10" t="s">
        <v>45</v>
      </c>
      <c r="J2138" s="12">
        <v>0.1</v>
      </c>
      <c r="K2138" s="11">
        <v>2</v>
      </c>
      <c r="L2138" s="11">
        <v>1</v>
      </c>
      <c r="M2138" s="14">
        <v>73.2</v>
      </c>
      <c r="N2138" s="13">
        <v>315</v>
      </c>
      <c r="O2138" s="13">
        <v>30</v>
      </c>
      <c r="P2138" s="25">
        <v>0</v>
      </c>
      <c r="Q2138" s="26">
        <v>0</v>
      </c>
      <c r="R2138" s="26">
        <v>0</v>
      </c>
      <c r="S2138" s="27">
        <v>0</v>
      </c>
      <c r="T2138" s="28">
        <v>0</v>
      </c>
      <c r="U2138" s="28">
        <v>0</v>
      </c>
      <c r="V2138" s="12">
        <v>73.3</v>
      </c>
      <c r="W2138" s="11">
        <v>317</v>
      </c>
      <c r="X2138" s="11">
        <v>31</v>
      </c>
    </row>
    <row r="2139" spans="1:24" x14ac:dyDescent="0.35">
      <c r="A2139" s="8">
        <v>2020</v>
      </c>
      <c r="B2139" s="9">
        <v>59472</v>
      </c>
      <c r="C2139" s="10" t="s">
        <v>1701</v>
      </c>
      <c r="D2139" s="8" t="s">
        <v>717</v>
      </c>
      <c r="E2139" s="10" t="s">
        <v>718</v>
      </c>
      <c r="F2139" s="8" t="s">
        <v>711</v>
      </c>
      <c r="G2139" s="10" t="s">
        <v>163</v>
      </c>
      <c r="H2139" s="10" t="s">
        <v>719</v>
      </c>
      <c r="I2139" s="10" t="s">
        <v>36</v>
      </c>
      <c r="J2139" s="12">
        <v>0.6</v>
      </c>
      <c r="K2139" s="11">
        <v>11</v>
      </c>
      <c r="L2139" s="11">
        <v>1</v>
      </c>
      <c r="M2139" s="14">
        <v>26.9</v>
      </c>
      <c r="N2139" s="13">
        <v>116</v>
      </c>
      <c r="O2139" s="13">
        <v>11</v>
      </c>
      <c r="P2139" s="25">
        <v>0</v>
      </c>
      <c r="Q2139" s="26">
        <v>0</v>
      </c>
      <c r="R2139" s="26">
        <v>0</v>
      </c>
      <c r="S2139" s="27">
        <v>0</v>
      </c>
      <c r="T2139" s="28">
        <v>0</v>
      </c>
      <c r="U2139" s="28">
        <v>0</v>
      </c>
      <c r="V2139" s="12">
        <v>27.5</v>
      </c>
      <c r="W2139" s="11">
        <v>127</v>
      </c>
      <c r="X2139" s="11">
        <v>12</v>
      </c>
    </row>
    <row r="2140" spans="1:24" x14ac:dyDescent="0.35">
      <c r="A2140" s="8">
        <v>2020</v>
      </c>
      <c r="B2140" s="9">
        <v>59472</v>
      </c>
      <c r="C2140" s="10" t="s">
        <v>1701</v>
      </c>
      <c r="D2140" s="8" t="s">
        <v>717</v>
      </c>
      <c r="E2140" s="10" t="s">
        <v>718</v>
      </c>
      <c r="F2140" s="8" t="s">
        <v>711</v>
      </c>
      <c r="G2140" s="10" t="s">
        <v>139</v>
      </c>
      <c r="H2140" s="10" t="s">
        <v>719</v>
      </c>
      <c r="I2140" s="10" t="s">
        <v>95</v>
      </c>
      <c r="J2140" s="12">
        <v>4.7</v>
      </c>
      <c r="K2140" s="11">
        <v>43</v>
      </c>
      <c r="L2140" s="11">
        <v>27</v>
      </c>
      <c r="M2140" s="14">
        <v>39.700000000000003</v>
      </c>
      <c r="N2140" s="13">
        <v>198</v>
      </c>
      <c r="O2140" s="13">
        <v>95</v>
      </c>
      <c r="P2140" s="25">
        <v>0</v>
      </c>
      <c r="Q2140" s="26">
        <v>0</v>
      </c>
      <c r="R2140" s="26">
        <v>0</v>
      </c>
      <c r="S2140" s="27">
        <v>0</v>
      </c>
      <c r="T2140" s="28">
        <v>0</v>
      </c>
      <c r="U2140" s="28">
        <v>0</v>
      </c>
      <c r="V2140" s="12">
        <v>44.4</v>
      </c>
      <c r="W2140" s="11">
        <v>241</v>
      </c>
      <c r="X2140" s="11">
        <v>122</v>
      </c>
    </row>
    <row r="2141" spans="1:24" x14ac:dyDescent="0.35">
      <c r="A2141" s="8">
        <v>2020</v>
      </c>
      <c r="B2141" s="9">
        <v>59472</v>
      </c>
      <c r="C2141" s="10" t="s">
        <v>1701</v>
      </c>
      <c r="D2141" s="8" t="s">
        <v>717</v>
      </c>
      <c r="E2141" s="10" t="s">
        <v>718</v>
      </c>
      <c r="F2141" s="8" t="s">
        <v>711</v>
      </c>
      <c r="G2141" s="10" t="s">
        <v>63</v>
      </c>
      <c r="H2141" s="10" t="s">
        <v>719</v>
      </c>
      <c r="I2141" s="10" t="s">
        <v>45</v>
      </c>
      <c r="J2141" s="12">
        <v>0.1</v>
      </c>
      <c r="K2141" s="11">
        <v>1</v>
      </c>
      <c r="L2141" s="11">
        <v>2</v>
      </c>
      <c r="M2141" s="14">
        <v>31.5</v>
      </c>
      <c r="N2141" s="13">
        <v>18</v>
      </c>
      <c r="O2141" s="13">
        <v>12</v>
      </c>
      <c r="P2141" s="25">
        <v>0</v>
      </c>
      <c r="Q2141" s="26">
        <v>0</v>
      </c>
      <c r="R2141" s="26">
        <v>0</v>
      </c>
      <c r="S2141" s="27">
        <v>0</v>
      </c>
      <c r="T2141" s="28">
        <v>0</v>
      </c>
      <c r="U2141" s="28">
        <v>0</v>
      </c>
      <c r="V2141" s="12">
        <v>31.6</v>
      </c>
      <c r="W2141" s="11">
        <v>19</v>
      </c>
      <c r="X2141" s="11">
        <v>14</v>
      </c>
    </row>
    <row r="2142" spans="1:24" x14ac:dyDescent="0.35">
      <c r="A2142" s="8">
        <v>2020</v>
      </c>
      <c r="B2142" s="9">
        <v>59472</v>
      </c>
      <c r="C2142" s="10" t="s">
        <v>1701</v>
      </c>
      <c r="D2142" s="8" t="s">
        <v>717</v>
      </c>
      <c r="E2142" s="10" t="s">
        <v>718</v>
      </c>
      <c r="F2142" s="8" t="s">
        <v>711</v>
      </c>
      <c r="G2142" s="10" t="s">
        <v>671</v>
      </c>
      <c r="H2142" s="10" t="s">
        <v>719</v>
      </c>
      <c r="I2142" s="10" t="s">
        <v>95</v>
      </c>
      <c r="J2142" s="12">
        <v>0</v>
      </c>
      <c r="K2142" s="11">
        <v>0</v>
      </c>
      <c r="L2142" s="11">
        <v>0</v>
      </c>
      <c r="M2142" s="14">
        <v>3.8</v>
      </c>
      <c r="N2142" s="13">
        <v>1</v>
      </c>
      <c r="O2142" s="13">
        <v>7</v>
      </c>
      <c r="P2142" s="25">
        <v>0</v>
      </c>
      <c r="Q2142" s="26">
        <v>0</v>
      </c>
      <c r="R2142" s="26">
        <v>0</v>
      </c>
      <c r="S2142" s="27">
        <v>0</v>
      </c>
      <c r="T2142" s="28">
        <v>0</v>
      </c>
      <c r="U2142" s="28">
        <v>0</v>
      </c>
      <c r="V2142" s="12">
        <v>3.8</v>
      </c>
      <c r="W2142" s="11">
        <v>1</v>
      </c>
      <c r="X2142" s="11">
        <v>7</v>
      </c>
    </row>
    <row r="2143" spans="1:24" x14ac:dyDescent="0.35">
      <c r="A2143" s="8">
        <v>2020</v>
      </c>
      <c r="B2143" s="9">
        <v>59472</v>
      </c>
      <c r="C2143" s="10" t="s">
        <v>1701</v>
      </c>
      <c r="D2143" s="8" t="s">
        <v>717</v>
      </c>
      <c r="E2143" s="10" t="s">
        <v>718</v>
      </c>
      <c r="F2143" s="8" t="s">
        <v>711</v>
      </c>
      <c r="G2143" s="10" t="s">
        <v>397</v>
      </c>
      <c r="H2143" s="10" t="s">
        <v>719</v>
      </c>
      <c r="I2143" s="10" t="s">
        <v>95</v>
      </c>
      <c r="J2143" s="12">
        <v>0.1</v>
      </c>
      <c r="K2143" s="11">
        <v>1</v>
      </c>
      <c r="L2143" s="11">
        <v>1</v>
      </c>
      <c r="M2143" s="14">
        <v>0</v>
      </c>
      <c r="N2143" s="13">
        <v>0</v>
      </c>
      <c r="O2143" s="13">
        <v>0</v>
      </c>
      <c r="P2143" s="25">
        <v>0</v>
      </c>
      <c r="Q2143" s="26">
        <v>0</v>
      </c>
      <c r="R2143" s="26">
        <v>0</v>
      </c>
      <c r="S2143" s="27">
        <v>0</v>
      </c>
      <c r="T2143" s="28">
        <v>0</v>
      </c>
      <c r="U2143" s="28">
        <v>0</v>
      </c>
      <c r="V2143" s="12">
        <v>0.1</v>
      </c>
      <c r="W2143" s="11">
        <v>1</v>
      </c>
      <c r="X2143" s="11">
        <v>1</v>
      </c>
    </row>
    <row r="2144" spans="1:24" x14ac:dyDescent="0.35">
      <c r="A2144" s="8">
        <v>2020</v>
      </c>
      <c r="B2144" s="9">
        <v>59472</v>
      </c>
      <c r="C2144" s="10" t="s">
        <v>1701</v>
      </c>
      <c r="D2144" s="8" t="s">
        <v>717</v>
      </c>
      <c r="E2144" s="10" t="s">
        <v>718</v>
      </c>
      <c r="F2144" s="8" t="s">
        <v>711</v>
      </c>
      <c r="G2144" s="10" t="s">
        <v>56</v>
      </c>
      <c r="H2144" s="10" t="s">
        <v>719</v>
      </c>
      <c r="I2144" s="10" t="s">
        <v>45</v>
      </c>
      <c r="J2144" s="12">
        <v>0.6</v>
      </c>
      <c r="K2144" s="11">
        <v>5</v>
      </c>
      <c r="L2144" s="11">
        <v>6</v>
      </c>
      <c r="M2144" s="14">
        <v>70.8</v>
      </c>
      <c r="N2144" s="13">
        <v>80</v>
      </c>
      <c r="O2144" s="13">
        <v>22</v>
      </c>
      <c r="P2144" s="25">
        <v>0</v>
      </c>
      <c r="Q2144" s="26">
        <v>0</v>
      </c>
      <c r="R2144" s="26">
        <v>0</v>
      </c>
      <c r="S2144" s="27">
        <v>0</v>
      </c>
      <c r="T2144" s="28">
        <v>0</v>
      </c>
      <c r="U2144" s="28">
        <v>0</v>
      </c>
      <c r="V2144" s="12">
        <v>71.400000000000006</v>
      </c>
      <c r="W2144" s="11">
        <v>85</v>
      </c>
      <c r="X2144" s="11">
        <v>28</v>
      </c>
    </row>
    <row r="2145" spans="1:24" x14ac:dyDescent="0.35">
      <c r="A2145" s="8">
        <v>2020</v>
      </c>
      <c r="B2145" s="9">
        <v>59472</v>
      </c>
      <c r="C2145" s="10" t="s">
        <v>1701</v>
      </c>
      <c r="D2145" s="8" t="s">
        <v>717</v>
      </c>
      <c r="E2145" s="10" t="s">
        <v>718</v>
      </c>
      <c r="F2145" s="8" t="s">
        <v>711</v>
      </c>
      <c r="G2145" s="10" t="s">
        <v>122</v>
      </c>
      <c r="H2145" s="10" t="s">
        <v>719</v>
      </c>
      <c r="I2145" s="10" t="s">
        <v>123</v>
      </c>
      <c r="J2145" s="12">
        <v>18.3</v>
      </c>
      <c r="K2145" s="11">
        <v>48</v>
      </c>
      <c r="L2145" s="11">
        <v>18</v>
      </c>
      <c r="M2145" s="14">
        <v>177.3</v>
      </c>
      <c r="N2145" s="13">
        <v>936</v>
      </c>
      <c r="O2145" s="13">
        <v>89</v>
      </c>
      <c r="P2145" s="25">
        <v>0</v>
      </c>
      <c r="Q2145" s="26">
        <v>0</v>
      </c>
      <c r="R2145" s="26">
        <v>0</v>
      </c>
      <c r="S2145" s="27">
        <v>0</v>
      </c>
      <c r="T2145" s="28">
        <v>0</v>
      </c>
      <c r="U2145" s="28">
        <v>0</v>
      </c>
      <c r="V2145" s="12">
        <v>195.6</v>
      </c>
      <c r="W2145" s="11">
        <v>984</v>
      </c>
      <c r="X2145" s="11">
        <v>107</v>
      </c>
    </row>
    <row r="2146" spans="1:24" x14ac:dyDescent="0.35">
      <c r="A2146" s="8">
        <v>2020</v>
      </c>
      <c r="B2146" s="9">
        <v>59472</v>
      </c>
      <c r="C2146" s="10" t="s">
        <v>1701</v>
      </c>
      <c r="D2146" s="8" t="s">
        <v>717</v>
      </c>
      <c r="E2146" s="10" t="s">
        <v>718</v>
      </c>
      <c r="F2146" s="8" t="s">
        <v>711</v>
      </c>
      <c r="G2146" s="10" t="s">
        <v>143</v>
      </c>
      <c r="H2146" s="10" t="s">
        <v>719</v>
      </c>
      <c r="I2146" s="10" t="s">
        <v>45</v>
      </c>
      <c r="J2146" s="12">
        <v>0.7</v>
      </c>
      <c r="K2146" s="11">
        <v>12</v>
      </c>
      <c r="L2146" s="11">
        <v>10</v>
      </c>
      <c r="M2146" s="14">
        <v>35.9</v>
      </c>
      <c r="N2146" s="13">
        <v>565</v>
      </c>
      <c r="O2146" s="13">
        <v>29</v>
      </c>
      <c r="P2146" s="25">
        <v>0</v>
      </c>
      <c r="Q2146" s="26">
        <v>0</v>
      </c>
      <c r="R2146" s="26">
        <v>0</v>
      </c>
      <c r="S2146" s="27">
        <v>0</v>
      </c>
      <c r="T2146" s="28">
        <v>0</v>
      </c>
      <c r="U2146" s="28">
        <v>0</v>
      </c>
      <c r="V2146" s="12">
        <v>36.6</v>
      </c>
      <c r="W2146" s="11">
        <v>577</v>
      </c>
      <c r="X2146" s="11">
        <v>39</v>
      </c>
    </row>
    <row r="2147" spans="1:24" x14ac:dyDescent="0.35">
      <c r="A2147" s="8">
        <v>2020</v>
      </c>
      <c r="B2147" s="9">
        <v>59472</v>
      </c>
      <c r="C2147" s="10" t="s">
        <v>1701</v>
      </c>
      <c r="D2147" s="8" t="s">
        <v>717</v>
      </c>
      <c r="E2147" s="10" t="s">
        <v>718</v>
      </c>
      <c r="F2147" s="8" t="s">
        <v>711</v>
      </c>
      <c r="G2147" s="10" t="s">
        <v>197</v>
      </c>
      <c r="H2147" s="10" t="s">
        <v>719</v>
      </c>
      <c r="I2147" s="10" t="s">
        <v>45</v>
      </c>
      <c r="J2147" s="12">
        <v>0</v>
      </c>
      <c r="K2147" s="11">
        <v>0</v>
      </c>
      <c r="L2147" s="11">
        <v>0</v>
      </c>
      <c r="M2147" s="14">
        <v>19.7</v>
      </c>
      <c r="N2147" s="13">
        <v>218</v>
      </c>
      <c r="O2147" s="13">
        <v>92</v>
      </c>
      <c r="P2147" s="25">
        <v>0</v>
      </c>
      <c r="Q2147" s="26">
        <v>0</v>
      </c>
      <c r="R2147" s="26">
        <v>0</v>
      </c>
      <c r="S2147" s="27">
        <v>0</v>
      </c>
      <c r="T2147" s="28">
        <v>0</v>
      </c>
      <c r="U2147" s="28">
        <v>0</v>
      </c>
      <c r="V2147" s="12">
        <v>19.7</v>
      </c>
      <c r="W2147" s="11">
        <v>218</v>
      </c>
      <c r="X2147" s="11">
        <v>92</v>
      </c>
    </row>
    <row r="2148" spans="1:24" x14ac:dyDescent="0.35">
      <c r="A2148" s="8">
        <v>2020</v>
      </c>
      <c r="B2148" s="9">
        <v>59472</v>
      </c>
      <c r="C2148" s="10" t="s">
        <v>1701</v>
      </c>
      <c r="D2148" s="8" t="s">
        <v>717</v>
      </c>
      <c r="E2148" s="10" t="s">
        <v>718</v>
      </c>
      <c r="F2148" s="8" t="s">
        <v>711</v>
      </c>
      <c r="G2148" s="10" t="s">
        <v>390</v>
      </c>
      <c r="H2148" s="10" t="s">
        <v>719</v>
      </c>
      <c r="I2148" s="10" t="s">
        <v>95</v>
      </c>
      <c r="J2148" s="12">
        <v>0</v>
      </c>
      <c r="K2148" s="11">
        <v>0</v>
      </c>
      <c r="L2148" s="11">
        <v>0</v>
      </c>
      <c r="M2148" s="14">
        <v>80.3</v>
      </c>
      <c r="N2148" s="13">
        <v>18</v>
      </c>
      <c r="O2148" s="13">
        <v>7</v>
      </c>
      <c r="P2148" s="25">
        <v>0</v>
      </c>
      <c r="Q2148" s="26">
        <v>0</v>
      </c>
      <c r="R2148" s="26">
        <v>0</v>
      </c>
      <c r="S2148" s="27">
        <v>0</v>
      </c>
      <c r="T2148" s="28">
        <v>0</v>
      </c>
      <c r="U2148" s="28">
        <v>0</v>
      </c>
      <c r="V2148" s="12">
        <v>80.3</v>
      </c>
      <c r="W2148" s="11">
        <v>18</v>
      </c>
      <c r="X2148" s="11">
        <v>7</v>
      </c>
    </row>
    <row r="2149" spans="1:24" x14ac:dyDescent="0.35">
      <c r="A2149" s="8">
        <v>2020</v>
      </c>
      <c r="B2149" s="9">
        <v>59472</v>
      </c>
      <c r="C2149" s="10" t="s">
        <v>1701</v>
      </c>
      <c r="D2149" s="8" t="s">
        <v>739</v>
      </c>
      <c r="E2149" s="10" t="s">
        <v>710</v>
      </c>
      <c r="F2149" s="8" t="s">
        <v>711</v>
      </c>
      <c r="G2149" s="10" t="s">
        <v>59</v>
      </c>
      <c r="H2149" s="10" t="s">
        <v>719</v>
      </c>
      <c r="I2149" s="10" t="s">
        <v>60</v>
      </c>
      <c r="J2149" s="12">
        <v>0.7</v>
      </c>
      <c r="K2149" s="11">
        <v>4</v>
      </c>
      <c r="L2149" s="11">
        <v>34</v>
      </c>
      <c r="M2149" s="14">
        <v>574.20000000000005</v>
      </c>
      <c r="N2149" s="13">
        <v>3984</v>
      </c>
      <c r="O2149" s="13">
        <v>112</v>
      </c>
      <c r="P2149" s="25" t="s">
        <v>25</v>
      </c>
      <c r="Q2149" s="26" t="s">
        <v>25</v>
      </c>
      <c r="R2149" s="26" t="s">
        <v>25</v>
      </c>
      <c r="S2149" s="27" t="s">
        <v>25</v>
      </c>
      <c r="T2149" s="28" t="s">
        <v>25</v>
      </c>
      <c r="U2149" s="28" t="s">
        <v>25</v>
      </c>
      <c r="V2149" s="12">
        <v>575</v>
      </c>
      <c r="W2149" s="11">
        <v>3988</v>
      </c>
      <c r="X2149" s="11">
        <v>146</v>
      </c>
    </row>
    <row r="2150" spans="1:24" x14ac:dyDescent="0.35">
      <c r="A2150" s="8">
        <v>2020</v>
      </c>
      <c r="B2150" s="9">
        <v>59505</v>
      </c>
      <c r="C2150" s="10" t="s">
        <v>1702</v>
      </c>
      <c r="D2150" s="8" t="s">
        <v>709</v>
      </c>
      <c r="E2150" s="10" t="s">
        <v>710</v>
      </c>
      <c r="F2150" s="8" t="s">
        <v>711</v>
      </c>
      <c r="G2150" s="10" t="s">
        <v>257</v>
      </c>
      <c r="H2150" s="10" t="s">
        <v>714</v>
      </c>
      <c r="I2150" s="10" t="s">
        <v>45</v>
      </c>
      <c r="J2150" s="12">
        <v>33517</v>
      </c>
      <c r="K2150" s="11">
        <v>262154</v>
      </c>
      <c r="L2150" s="11">
        <v>17395</v>
      </c>
      <c r="M2150" s="14">
        <v>16234</v>
      </c>
      <c r="N2150" s="13">
        <v>146735</v>
      </c>
      <c r="O2150" s="13">
        <v>430</v>
      </c>
      <c r="P2150" s="25">
        <v>17155</v>
      </c>
      <c r="Q2150" s="26">
        <v>218461</v>
      </c>
      <c r="R2150" s="26">
        <v>7</v>
      </c>
      <c r="S2150" s="27" t="s">
        <v>25</v>
      </c>
      <c r="T2150" s="28" t="s">
        <v>25</v>
      </c>
      <c r="U2150" s="28" t="s">
        <v>25</v>
      </c>
      <c r="V2150" s="12">
        <v>66906</v>
      </c>
      <c r="W2150" s="11">
        <v>627350</v>
      </c>
      <c r="X2150" s="11">
        <v>17832</v>
      </c>
    </row>
    <row r="2151" spans="1:24" x14ac:dyDescent="0.35">
      <c r="A2151" s="8">
        <v>2020</v>
      </c>
      <c r="B2151" s="9">
        <v>59579</v>
      </c>
      <c r="C2151" s="10" t="s">
        <v>1703</v>
      </c>
      <c r="D2151" s="8" t="s">
        <v>709</v>
      </c>
      <c r="E2151" s="10" t="s">
        <v>710</v>
      </c>
      <c r="F2151" s="8" t="s">
        <v>711</v>
      </c>
      <c r="G2151" s="10" t="s">
        <v>48</v>
      </c>
      <c r="H2151" s="10" t="s">
        <v>1616</v>
      </c>
      <c r="I2151" s="10" t="s">
        <v>49</v>
      </c>
      <c r="J2151" s="12">
        <v>2591.9</v>
      </c>
      <c r="K2151" s="11">
        <v>14883</v>
      </c>
      <c r="L2151" s="11">
        <v>1299</v>
      </c>
      <c r="M2151" s="14">
        <v>0</v>
      </c>
      <c r="N2151" s="13">
        <v>0</v>
      </c>
      <c r="O2151" s="13">
        <v>0</v>
      </c>
      <c r="P2151" s="25">
        <v>0</v>
      </c>
      <c r="Q2151" s="26">
        <v>0</v>
      </c>
      <c r="R2151" s="26">
        <v>0</v>
      </c>
      <c r="S2151" s="27">
        <v>0</v>
      </c>
      <c r="T2151" s="28">
        <v>0</v>
      </c>
      <c r="U2151" s="28">
        <v>0</v>
      </c>
      <c r="V2151" s="12">
        <v>2591.9</v>
      </c>
      <c r="W2151" s="11">
        <v>14883</v>
      </c>
      <c r="X2151" s="11">
        <v>1299</v>
      </c>
    </row>
    <row r="2152" spans="1:24" x14ac:dyDescent="0.35">
      <c r="A2152" s="8">
        <v>2020</v>
      </c>
      <c r="B2152" s="9">
        <v>59579</v>
      </c>
      <c r="C2152" s="10" t="s">
        <v>1703</v>
      </c>
      <c r="D2152" s="8" t="s">
        <v>709</v>
      </c>
      <c r="E2152" s="10" t="s">
        <v>710</v>
      </c>
      <c r="F2152" s="8" t="s">
        <v>711</v>
      </c>
      <c r="G2152" s="10" t="s">
        <v>48</v>
      </c>
      <c r="H2152" s="10" t="s">
        <v>1616</v>
      </c>
      <c r="I2152" s="10" t="s">
        <v>502</v>
      </c>
      <c r="J2152" s="12">
        <v>378.7</v>
      </c>
      <c r="K2152" s="11">
        <v>1757</v>
      </c>
      <c r="L2152" s="11">
        <v>189</v>
      </c>
      <c r="M2152" s="14">
        <v>0</v>
      </c>
      <c r="N2152" s="13">
        <v>0</v>
      </c>
      <c r="O2152" s="13">
        <v>0</v>
      </c>
      <c r="P2152" s="25">
        <v>0</v>
      </c>
      <c r="Q2152" s="26">
        <v>0</v>
      </c>
      <c r="R2152" s="26">
        <v>0</v>
      </c>
      <c r="S2152" s="27">
        <v>0</v>
      </c>
      <c r="T2152" s="28">
        <v>0</v>
      </c>
      <c r="U2152" s="28">
        <v>0</v>
      </c>
      <c r="V2152" s="12">
        <v>378.7</v>
      </c>
      <c r="W2152" s="11">
        <v>1757</v>
      </c>
      <c r="X2152" s="11">
        <v>189</v>
      </c>
    </row>
    <row r="2153" spans="1:24" x14ac:dyDescent="0.35">
      <c r="A2153" s="8">
        <v>2020</v>
      </c>
      <c r="B2153" s="9">
        <v>59579</v>
      </c>
      <c r="C2153" s="10" t="s">
        <v>1703</v>
      </c>
      <c r="D2153" s="8" t="s">
        <v>709</v>
      </c>
      <c r="E2153" s="10" t="s">
        <v>710</v>
      </c>
      <c r="F2153" s="8" t="s">
        <v>711</v>
      </c>
      <c r="G2153" s="10" t="s">
        <v>48</v>
      </c>
      <c r="H2153" s="10" t="s">
        <v>1616</v>
      </c>
      <c r="I2153" s="10" t="s">
        <v>591</v>
      </c>
      <c r="J2153" s="12">
        <v>156.5</v>
      </c>
      <c r="K2153" s="11">
        <v>991</v>
      </c>
      <c r="L2153" s="11">
        <v>78</v>
      </c>
      <c r="M2153" s="14">
        <v>0</v>
      </c>
      <c r="N2153" s="13">
        <v>0</v>
      </c>
      <c r="O2153" s="13">
        <v>0</v>
      </c>
      <c r="P2153" s="25">
        <v>0</v>
      </c>
      <c r="Q2153" s="26">
        <v>0</v>
      </c>
      <c r="R2153" s="26">
        <v>0</v>
      </c>
      <c r="S2153" s="27">
        <v>0</v>
      </c>
      <c r="T2153" s="28">
        <v>0</v>
      </c>
      <c r="U2153" s="28">
        <v>0</v>
      </c>
      <c r="V2153" s="12">
        <v>156.5</v>
      </c>
      <c r="W2153" s="11">
        <v>991</v>
      </c>
      <c r="X2153" s="11">
        <v>78</v>
      </c>
    </row>
    <row r="2154" spans="1:24" x14ac:dyDescent="0.35">
      <c r="A2154" s="8">
        <v>2020</v>
      </c>
      <c r="B2154" s="9">
        <v>59579</v>
      </c>
      <c r="C2154" s="10" t="s">
        <v>1703</v>
      </c>
      <c r="D2154" s="8" t="s">
        <v>709</v>
      </c>
      <c r="E2154" s="10" t="s">
        <v>710</v>
      </c>
      <c r="F2154" s="8" t="s">
        <v>711</v>
      </c>
      <c r="G2154" s="10" t="s">
        <v>48</v>
      </c>
      <c r="H2154" s="10" t="s">
        <v>1616</v>
      </c>
      <c r="I2154" s="10" t="s">
        <v>92</v>
      </c>
      <c r="J2154" s="12">
        <v>11.1</v>
      </c>
      <c r="K2154" s="11">
        <v>59</v>
      </c>
      <c r="L2154" s="11">
        <v>6</v>
      </c>
      <c r="M2154" s="14">
        <v>0</v>
      </c>
      <c r="N2154" s="13">
        <v>0</v>
      </c>
      <c r="O2154" s="13">
        <v>0</v>
      </c>
      <c r="P2154" s="25">
        <v>0</v>
      </c>
      <c r="Q2154" s="26">
        <v>0</v>
      </c>
      <c r="R2154" s="26">
        <v>0</v>
      </c>
      <c r="S2154" s="27">
        <v>0</v>
      </c>
      <c r="T2154" s="28">
        <v>0</v>
      </c>
      <c r="U2154" s="28">
        <v>0</v>
      </c>
      <c r="V2154" s="12">
        <v>11.1</v>
      </c>
      <c r="W2154" s="11">
        <v>59</v>
      </c>
      <c r="X2154" s="11">
        <v>6</v>
      </c>
    </row>
    <row r="2155" spans="1:24" x14ac:dyDescent="0.35">
      <c r="A2155" s="8">
        <v>2020</v>
      </c>
      <c r="B2155" s="9">
        <v>59579</v>
      </c>
      <c r="C2155" s="10" t="s">
        <v>1703</v>
      </c>
      <c r="D2155" s="8" t="s">
        <v>709</v>
      </c>
      <c r="E2155" s="10" t="s">
        <v>710</v>
      </c>
      <c r="F2155" s="8" t="s">
        <v>711</v>
      </c>
      <c r="G2155" s="10" t="s">
        <v>32</v>
      </c>
      <c r="H2155" s="10" t="s">
        <v>1616</v>
      </c>
      <c r="I2155" s="10" t="s">
        <v>33</v>
      </c>
      <c r="J2155" s="12">
        <v>32744.400000000001</v>
      </c>
      <c r="K2155" s="11">
        <v>151558</v>
      </c>
      <c r="L2155" s="11">
        <v>18129</v>
      </c>
      <c r="M2155" s="14">
        <v>0</v>
      </c>
      <c r="N2155" s="13">
        <v>0</v>
      </c>
      <c r="O2155" s="13">
        <v>0</v>
      </c>
      <c r="P2155" s="25">
        <v>0</v>
      </c>
      <c r="Q2155" s="26">
        <v>0</v>
      </c>
      <c r="R2155" s="26">
        <v>0</v>
      </c>
      <c r="S2155" s="27">
        <v>0</v>
      </c>
      <c r="T2155" s="28">
        <v>0</v>
      </c>
      <c r="U2155" s="28">
        <v>0</v>
      </c>
      <c r="V2155" s="12">
        <v>32744.400000000001</v>
      </c>
      <c r="W2155" s="11">
        <v>151558</v>
      </c>
      <c r="X2155" s="11">
        <v>18129</v>
      </c>
    </row>
    <row r="2156" spans="1:24" x14ac:dyDescent="0.35">
      <c r="A2156" s="8">
        <v>2020</v>
      </c>
      <c r="B2156" s="9">
        <v>59579</v>
      </c>
      <c r="C2156" s="10" t="s">
        <v>1703</v>
      </c>
      <c r="D2156" s="8" t="s">
        <v>709</v>
      </c>
      <c r="E2156" s="10" t="s">
        <v>710</v>
      </c>
      <c r="F2156" s="8" t="s">
        <v>711</v>
      </c>
      <c r="G2156" s="10" t="s">
        <v>32</v>
      </c>
      <c r="H2156" s="10" t="s">
        <v>1616</v>
      </c>
      <c r="I2156" s="10" t="s">
        <v>277</v>
      </c>
      <c r="J2156" s="12">
        <v>16.2</v>
      </c>
      <c r="K2156" s="11">
        <v>89</v>
      </c>
      <c r="L2156" s="11">
        <v>9</v>
      </c>
      <c r="M2156" s="14">
        <v>0</v>
      </c>
      <c r="N2156" s="13">
        <v>0</v>
      </c>
      <c r="O2156" s="13">
        <v>0</v>
      </c>
      <c r="P2156" s="25">
        <v>0</v>
      </c>
      <c r="Q2156" s="26">
        <v>0</v>
      </c>
      <c r="R2156" s="26">
        <v>0</v>
      </c>
      <c r="S2156" s="27">
        <v>0</v>
      </c>
      <c r="T2156" s="28">
        <v>0</v>
      </c>
      <c r="U2156" s="28">
        <v>0</v>
      </c>
      <c r="V2156" s="12">
        <v>16.2</v>
      </c>
      <c r="W2156" s="11">
        <v>89</v>
      </c>
      <c r="X2156" s="11">
        <v>9</v>
      </c>
    </row>
    <row r="2157" spans="1:24" x14ac:dyDescent="0.35">
      <c r="A2157" s="8">
        <v>2020</v>
      </c>
      <c r="B2157" s="9">
        <v>59579</v>
      </c>
      <c r="C2157" s="10" t="s">
        <v>1703</v>
      </c>
      <c r="D2157" s="8" t="s">
        <v>709</v>
      </c>
      <c r="E2157" s="10" t="s">
        <v>710</v>
      </c>
      <c r="F2157" s="8" t="s">
        <v>711</v>
      </c>
      <c r="G2157" s="10" t="s">
        <v>32</v>
      </c>
      <c r="H2157" s="10" t="s">
        <v>1616</v>
      </c>
      <c r="I2157" s="10" t="s">
        <v>103</v>
      </c>
      <c r="J2157" s="12">
        <v>1286.2</v>
      </c>
      <c r="K2157" s="11">
        <v>4170</v>
      </c>
      <c r="L2157" s="11">
        <v>756</v>
      </c>
      <c r="M2157" s="14">
        <v>0</v>
      </c>
      <c r="N2157" s="13">
        <v>0</v>
      </c>
      <c r="O2157" s="13">
        <v>0</v>
      </c>
      <c r="P2157" s="25">
        <v>0</v>
      </c>
      <c r="Q2157" s="26">
        <v>0</v>
      </c>
      <c r="R2157" s="26">
        <v>0</v>
      </c>
      <c r="S2157" s="27">
        <v>0</v>
      </c>
      <c r="T2157" s="28">
        <v>0</v>
      </c>
      <c r="U2157" s="28">
        <v>0</v>
      </c>
      <c r="V2157" s="12">
        <v>1286.2</v>
      </c>
      <c r="W2157" s="11">
        <v>4170</v>
      </c>
      <c r="X2157" s="11">
        <v>756</v>
      </c>
    </row>
    <row r="2158" spans="1:24" x14ac:dyDescent="0.35">
      <c r="A2158" s="8">
        <v>2020</v>
      </c>
      <c r="B2158" s="9">
        <v>59579</v>
      </c>
      <c r="C2158" s="10" t="s">
        <v>1703</v>
      </c>
      <c r="D2158" s="8" t="s">
        <v>709</v>
      </c>
      <c r="E2158" s="10" t="s">
        <v>710</v>
      </c>
      <c r="F2158" s="8" t="s">
        <v>711</v>
      </c>
      <c r="G2158" s="10" t="s">
        <v>32</v>
      </c>
      <c r="H2158" s="10" t="s">
        <v>1616</v>
      </c>
      <c r="I2158" s="10" t="s">
        <v>379</v>
      </c>
      <c r="J2158" s="12">
        <v>121</v>
      </c>
      <c r="K2158" s="11">
        <v>472</v>
      </c>
      <c r="L2158" s="11">
        <v>67</v>
      </c>
      <c r="M2158" s="14">
        <v>0</v>
      </c>
      <c r="N2158" s="13">
        <v>0</v>
      </c>
      <c r="O2158" s="13">
        <v>0</v>
      </c>
      <c r="P2158" s="25">
        <v>0</v>
      </c>
      <c r="Q2158" s="26">
        <v>0</v>
      </c>
      <c r="R2158" s="26">
        <v>0</v>
      </c>
      <c r="S2158" s="27">
        <v>0</v>
      </c>
      <c r="T2158" s="28">
        <v>0</v>
      </c>
      <c r="U2158" s="28">
        <v>0</v>
      </c>
      <c r="V2158" s="12">
        <v>121</v>
      </c>
      <c r="W2158" s="11">
        <v>472</v>
      </c>
      <c r="X2158" s="11">
        <v>67</v>
      </c>
    </row>
    <row r="2159" spans="1:24" x14ac:dyDescent="0.35">
      <c r="A2159" s="8">
        <v>2020</v>
      </c>
      <c r="B2159" s="9">
        <v>59579</v>
      </c>
      <c r="C2159" s="10" t="s">
        <v>1703</v>
      </c>
      <c r="D2159" s="8" t="s">
        <v>709</v>
      </c>
      <c r="E2159" s="10" t="s">
        <v>710</v>
      </c>
      <c r="F2159" s="8" t="s">
        <v>711</v>
      </c>
      <c r="G2159" s="10" t="s">
        <v>32</v>
      </c>
      <c r="H2159" s="10" t="s">
        <v>1616</v>
      </c>
      <c r="I2159" s="10" t="s">
        <v>576</v>
      </c>
      <c r="J2159" s="12">
        <v>27.2</v>
      </c>
      <c r="K2159" s="11">
        <v>150</v>
      </c>
      <c r="L2159" s="11">
        <v>15</v>
      </c>
      <c r="M2159" s="14">
        <v>0</v>
      </c>
      <c r="N2159" s="13">
        <v>0</v>
      </c>
      <c r="O2159" s="13">
        <v>0</v>
      </c>
      <c r="P2159" s="25">
        <v>0</v>
      </c>
      <c r="Q2159" s="26">
        <v>0</v>
      </c>
      <c r="R2159" s="26">
        <v>0</v>
      </c>
      <c r="S2159" s="27">
        <v>0</v>
      </c>
      <c r="T2159" s="28">
        <v>0</v>
      </c>
      <c r="U2159" s="28">
        <v>0</v>
      </c>
      <c r="V2159" s="12">
        <v>27.2</v>
      </c>
      <c r="W2159" s="11">
        <v>150</v>
      </c>
      <c r="X2159" s="11">
        <v>15</v>
      </c>
    </row>
    <row r="2160" spans="1:24" x14ac:dyDescent="0.35">
      <c r="A2160" s="8">
        <v>2020</v>
      </c>
      <c r="B2160" s="9">
        <v>59579</v>
      </c>
      <c r="C2160" s="10" t="s">
        <v>1703</v>
      </c>
      <c r="D2160" s="8" t="s">
        <v>709</v>
      </c>
      <c r="E2160" s="10" t="s">
        <v>710</v>
      </c>
      <c r="F2160" s="8" t="s">
        <v>711</v>
      </c>
      <c r="G2160" s="10" t="s">
        <v>157</v>
      </c>
      <c r="H2160" s="10" t="s">
        <v>1616</v>
      </c>
      <c r="I2160" s="10" t="s">
        <v>158</v>
      </c>
      <c r="J2160" s="12">
        <v>13.1</v>
      </c>
      <c r="K2160" s="11">
        <v>140</v>
      </c>
      <c r="L2160" s="11">
        <v>29</v>
      </c>
      <c r="M2160" s="14">
        <v>0</v>
      </c>
      <c r="N2160" s="13">
        <v>0</v>
      </c>
      <c r="O2160" s="13">
        <v>0</v>
      </c>
      <c r="P2160" s="25">
        <v>0</v>
      </c>
      <c r="Q2160" s="26">
        <v>0</v>
      </c>
      <c r="R2160" s="26">
        <v>0</v>
      </c>
      <c r="S2160" s="27">
        <v>0</v>
      </c>
      <c r="T2160" s="28">
        <v>0</v>
      </c>
      <c r="U2160" s="28">
        <v>0</v>
      </c>
      <c r="V2160" s="12">
        <v>13.1</v>
      </c>
      <c r="W2160" s="11">
        <v>140</v>
      </c>
      <c r="X2160" s="11">
        <v>29</v>
      </c>
    </row>
    <row r="2161" spans="1:24" x14ac:dyDescent="0.35">
      <c r="A2161" s="8">
        <v>2020</v>
      </c>
      <c r="B2161" s="9">
        <v>59579</v>
      </c>
      <c r="C2161" s="10" t="s">
        <v>1703</v>
      </c>
      <c r="D2161" s="8" t="s">
        <v>709</v>
      </c>
      <c r="E2161" s="10" t="s">
        <v>710</v>
      </c>
      <c r="F2161" s="8" t="s">
        <v>711</v>
      </c>
      <c r="G2161" s="10" t="s">
        <v>94</v>
      </c>
      <c r="H2161" s="10" t="s">
        <v>1616</v>
      </c>
      <c r="I2161" s="10" t="s">
        <v>95</v>
      </c>
      <c r="J2161" s="12">
        <v>9995.7000000000007</v>
      </c>
      <c r="K2161" s="11">
        <v>58390</v>
      </c>
      <c r="L2161" s="11">
        <v>7805</v>
      </c>
      <c r="M2161" s="14">
        <v>0</v>
      </c>
      <c r="N2161" s="13">
        <v>0</v>
      </c>
      <c r="O2161" s="13">
        <v>0</v>
      </c>
      <c r="P2161" s="25">
        <v>0</v>
      </c>
      <c r="Q2161" s="26">
        <v>0</v>
      </c>
      <c r="R2161" s="26">
        <v>0</v>
      </c>
      <c r="S2161" s="27">
        <v>0</v>
      </c>
      <c r="T2161" s="28">
        <v>0</v>
      </c>
      <c r="U2161" s="28">
        <v>0</v>
      </c>
      <c r="V2161" s="12">
        <v>9995.7000000000007</v>
      </c>
      <c r="W2161" s="11">
        <v>58390</v>
      </c>
      <c r="X2161" s="11">
        <v>7805</v>
      </c>
    </row>
    <row r="2162" spans="1:24" x14ac:dyDescent="0.35">
      <c r="A2162" s="8">
        <v>2020</v>
      </c>
      <c r="B2162" s="9">
        <v>59579</v>
      </c>
      <c r="C2162" s="10" t="s">
        <v>1703</v>
      </c>
      <c r="D2162" s="8" t="s">
        <v>709</v>
      </c>
      <c r="E2162" s="10" t="s">
        <v>710</v>
      </c>
      <c r="F2162" s="8" t="s">
        <v>711</v>
      </c>
      <c r="G2162" s="10" t="s">
        <v>185</v>
      </c>
      <c r="H2162" s="10" t="s">
        <v>1616</v>
      </c>
      <c r="I2162" s="10" t="s">
        <v>45</v>
      </c>
      <c r="J2162" s="12">
        <v>4.0999999999999996</v>
      </c>
      <c r="K2162" s="11">
        <v>25</v>
      </c>
      <c r="L2162" s="11">
        <v>5</v>
      </c>
      <c r="M2162" s="14">
        <v>0</v>
      </c>
      <c r="N2162" s="13">
        <v>0</v>
      </c>
      <c r="O2162" s="13">
        <v>0</v>
      </c>
      <c r="P2162" s="25">
        <v>0</v>
      </c>
      <c r="Q2162" s="26">
        <v>0</v>
      </c>
      <c r="R2162" s="26">
        <v>0</v>
      </c>
      <c r="S2162" s="27">
        <v>0</v>
      </c>
      <c r="T2162" s="28">
        <v>0</v>
      </c>
      <c r="U2162" s="28">
        <v>0</v>
      </c>
      <c r="V2162" s="12">
        <v>4.0999999999999996</v>
      </c>
      <c r="W2162" s="11">
        <v>25</v>
      </c>
      <c r="X2162" s="11">
        <v>5</v>
      </c>
    </row>
    <row r="2163" spans="1:24" x14ac:dyDescent="0.35">
      <c r="A2163" s="8">
        <v>2020</v>
      </c>
      <c r="B2163" s="9">
        <v>59579</v>
      </c>
      <c r="C2163" s="10" t="s">
        <v>1703</v>
      </c>
      <c r="D2163" s="8" t="s">
        <v>709</v>
      </c>
      <c r="E2163" s="10" t="s">
        <v>710</v>
      </c>
      <c r="F2163" s="8" t="s">
        <v>711</v>
      </c>
      <c r="G2163" s="10" t="s">
        <v>118</v>
      </c>
      <c r="H2163" s="10" t="s">
        <v>1616</v>
      </c>
      <c r="I2163" s="10" t="s">
        <v>221</v>
      </c>
      <c r="J2163" s="12">
        <v>142.1</v>
      </c>
      <c r="K2163" s="11">
        <v>1033</v>
      </c>
      <c r="L2163" s="11">
        <v>198</v>
      </c>
      <c r="M2163" s="14">
        <v>0</v>
      </c>
      <c r="N2163" s="13">
        <v>0</v>
      </c>
      <c r="O2163" s="13">
        <v>0</v>
      </c>
      <c r="P2163" s="25">
        <v>0</v>
      </c>
      <c r="Q2163" s="26">
        <v>0</v>
      </c>
      <c r="R2163" s="26">
        <v>0</v>
      </c>
      <c r="S2163" s="27">
        <v>0</v>
      </c>
      <c r="T2163" s="28">
        <v>0</v>
      </c>
      <c r="U2163" s="28">
        <v>0</v>
      </c>
      <c r="V2163" s="12">
        <v>142.1</v>
      </c>
      <c r="W2163" s="11">
        <v>1033</v>
      </c>
      <c r="X2163" s="11">
        <v>198</v>
      </c>
    </row>
    <row r="2164" spans="1:24" x14ac:dyDescent="0.35">
      <c r="A2164" s="8">
        <v>2020</v>
      </c>
      <c r="B2164" s="9">
        <v>59579</v>
      </c>
      <c r="C2164" s="10" t="s">
        <v>1703</v>
      </c>
      <c r="D2164" s="8" t="s">
        <v>709</v>
      </c>
      <c r="E2164" s="10" t="s">
        <v>710</v>
      </c>
      <c r="F2164" s="8" t="s">
        <v>711</v>
      </c>
      <c r="G2164" s="10" t="s">
        <v>118</v>
      </c>
      <c r="H2164" s="10" t="s">
        <v>1616</v>
      </c>
      <c r="I2164" s="10" t="s">
        <v>223</v>
      </c>
      <c r="J2164" s="12">
        <v>1252.8</v>
      </c>
      <c r="K2164" s="11">
        <v>8507</v>
      </c>
      <c r="L2164" s="11">
        <v>782</v>
      </c>
      <c r="M2164" s="14">
        <v>0</v>
      </c>
      <c r="N2164" s="13">
        <v>0</v>
      </c>
      <c r="O2164" s="13">
        <v>0</v>
      </c>
      <c r="P2164" s="25">
        <v>0</v>
      </c>
      <c r="Q2164" s="26">
        <v>0</v>
      </c>
      <c r="R2164" s="26">
        <v>0</v>
      </c>
      <c r="S2164" s="27">
        <v>0</v>
      </c>
      <c r="T2164" s="28">
        <v>0</v>
      </c>
      <c r="U2164" s="28">
        <v>0</v>
      </c>
      <c r="V2164" s="12">
        <v>1252.8</v>
      </c>
      <c r="W2164" s="11">
        <v>8507</v>
      </c>
      <c r="X2164" s="11">
        <v>782</v>
      </c>
    </row>
    <row r="2165" spans="1:24" x14ac:dyDescent="0.35">
      <c r="A2165" s="8">
        <v>2020</v>
      </c>
      <c r="B2165" s="9">
        <v>59579</v>
      </c>
      <c r="C2165" s="10" t="s">
        <v>1703</v>
      </c>
      <c r="D2165" s="8" t="s">
        <v>709</v>
      </c>
      <c r="E2165" s="10" t="s">
        <v>710</v>
      </c>
      <c r="F2165" s="8" t="s">
        <v>711</v>
      </c>
      <c r="G2165" s="10" t="s">
        <v>307</v>
      </c>
      <c r="H2165" s="10" t="s">
        <v>1616</v>
      </c>
      <c r="I2165" s="10" t="s">
        <v>245</v>
      </c>
      <c r="J2165" s="12">
        <v>705.5</v>
      </c>
      <c r="K2165" s="11">
        <v>2999</v>
      </c>
      <c r="L2165" s="11">
        <v>343</v>
      </c>
      <c r="M2165" s="14">
        <v>0</v>
      </c>
      <c r="N2165" s="13">
        <v>0</v>
      </c>
      <c r="O2165" s="13">
        <v>0</v>
      </c>
      <c r="P2165" s="25">
        <v>0</v>
      </c>
      <c r="Q2165" s="26">
        <v>0</v>
      </c>
      <c r="R2165" s="26">
        <v>0</v>
      </c>
      <c r="S2165" s="27">
        <v>0</v>
      </c>
      <c r="T2165" s="28">
        <v>0</v>
      </c>
      <c r="U2165" s="28">
        <v>0</v>
      </c>
      <c r="V2165" s="12">
        <v>705.5</v>
      </c>
      <c r="W2165" s="11">
        <v>2999</v>
      </c>
      <c r="X2165" s="11">
        <v>343</v>
      </c>
    </row>
    <row r="2166" spans="1:24" x14ac:dyDescent="0.35">
      <c r="A2166" s="8">
        <v>2020</v>
      </c>
      <c r="B2166" s="9">
        <v>59579</v>
      </c>
      <c r="C2166" s="10" t="s">
        <v>1703</v>
      </c>
      <c r="D2166" s="8" t="s">
        <v>709</v>
      </c>
      <c r="E2166" s="10" t="s">
        <v>710</v>
      </c>
      <c r="F2166" s="8" t="s">
        <v>711</v>
      </c>
      <c r="G2166" s="10" t="s">
        <v>307</v>
      </c>
      <c r="H2166" s="10" t="s">
        <v>1616</v>
      </c>
      <c r="I2166" s="10" t="s">
        <v>1448</v>
      </c>
      <c r="J2166" s="12">
        <v>847</v>
      </c>
      <c r="K2166" s="11">
        <v>3597</v>
      </c>
      <c r="L2166" s="11">
        <v>315</v>
      </c>
      <c r="M2166" s="14">
        <v>0</v>
      </c>
      <c r="N2166" s="13">
        <v>0</v>
      </c>
      <c r="O2166" s="13">
        <v>0</v>
      </c>
      <c r="P2166" s="25">
        <v>0</v>
      </c>
      <c r="Q2166" s="26">
        <v>0</v>
      </c>
      <c r="R2166" s="26">
        <v>0</v>
      </c>
      <c r="S2166" s="27">
        <v>0</v>
      </c>
      <c r="T2166" s="28">
        <v>0</v>
      </c>
      <c r="U2166" s="28">
        <v>0</v>
      </c>
      <c r="V2166" s="12">
        <v>847</v>
      </c>
      <c r="W2166" s="11">
        <v>3597</v>
      </c>
      <c r="X2166" s="11">
        <v>315</v>
      </c>
    </row>
    <row r="2167" spans="1:24" x14ac:dyDescent="0.35">
      <c r="A2167" s="8">
        <v>2020</v>
      </c>
      <c r="B2167" s="9">
        <v>59579</v>
      </c>
      <c r="C2167" s="10" t="s">
        <v>1703</v>
      </c>
      <c r="D2167" s="8" t="s">
        <v>709</v>
      </c>
      <c r="E2167" s="10" t="s">
        <v>710</v>
      </c>
      <c r="F2167" s="8" t="s">
        <v>711</v>
      </c>
      <c r="G2167" s="10" t="s">
        <v>163</v>
      </c>
      <c r="H2167" s="10" t="s">
        <v>1616</v>
      </c>
      <c r="I2167" s="10" t="s">
        <v>45</v>
      </c>
      <c r="J2167" s="12">
        <v>93.8</v>
      </c>
      <c r="K2167" s="11">
        <v>587</v>
      </c>
      <c r="L2167" s="11">
        <v>83</v>
      </c>
      <c r="M2167" s="14">
        <v>0</v>
      </c>
      <c r="N2167" s="13">
        <v>0</v>
      </c>
      <c r="O2167" s="13">
        <v>0</v>
      </c>
      <c r="P2167" s="25">
        <v>0</v>
      </c>
      <c r="Q2167" s="26">
        <v>0</v>
      </c>
      <c r="R2167" s="26">
        <v>0</v>
      </c>
      <c r="S2167" s="27">
        <v>0</v>
      </c>
      <c r="T2167" s="28">
        <v>0</v>
      </c>
      <c r="U2167" s="28">
        <v>0</v>
      </c>
      <c r="V2167" s="12">
        <v>93.8</v>
      </c>
      <c r="W2167" s="11">
        <v>587</v>
      </c>
      <c r="X2167" s="11">
        <v>83</v>
      </c>
    </row>
    <row r="2168" spans="1:24" x14ac:dyDescent="0.35">
      <c r="A2168" s="8">
        <v>2020</v>
      </c>
      <c r="B2168" s="9">
        <v>59579</v>
      </c>
      <c r="C2168" s="10" t="s">
        <v>1703</v>
      </c>
      <c r="D2168" s="8" t="s">
        <v>709</v>
      </c>
      <c r="E2168" s="10" t="s">
        <v>710</v>
      </c>
      <c r="F2168" s="8" t="s">
        <v>711</v>
      </c>
      <c r="G2168" s="10" t="s">
        <v>257</v>
      </c>
      <c r="H2168" s="10" t="s">
        <v>1616</v>
      </c>
      <c r="I2168" s="10" t="s">
        <v>45</v>
      </c>
      <c r="J2168" s="12">
        <v>4.0999999999999996</v>
      </c>
      <c r="K2168" s="11">
        <v>20</v>
      </c>
      <c r="L2168" s="11">
        <v>2</v>
      </c>
      <c r="M2168" s="14">
        <v>0</v>
      </c>
      <c r="N2168" s="13">
        <v>0</v>
      </c>
      <c r="O2168" s="13">
        <v>0</v>
      </c>
      <c r="P2168" s="25">
        <v>0</v>
      </c>
      <c r="Q2168" s="26">
        <v>0</v>
      </c>
      <c r="R2168" s="26">
        <v>0</v>
      </c>
      <c r="S2168" s="27">
        <v>0</v>
      </c>
      <c r="T2168" s="28">
        <v>0</v>
      </c>
      <c r="U2168" s="28">
        <v>0</v>
      </c>
      <c r="V2168" s="12">
        <v>4.0999999999999996</v>
      </c>
      <c r="W2168" s="11">
        <v>20</v>
      </c>
      <c r="X2168" s="11">
        <v>2</v>
      </c>
    </row>
    <row r="2169" spans="1:24" x14ac:dyDescent="0.35">
      <c r="A2169" s="8">
        <v>2020</v>
      </c>
      <c r="B2169" s="9">
        <v>59579</v>
      </c>
      <c r="C2169" s="10" t="s">
        <v>1703</v>
      </c>
      <c r="D2169" s="8" t="s">
        <v>709</v>
      </c>
      <c r="E2169" s="10" t="s">
        <v>710</v>
      </c>
      <c r="F2169" s="8" t="s">
        <v>711</v>
      </c>
      <c r="G2169" s="10" t="s">
        <v>338</v>
      </c>
      <c r="H2169" s="10" t="s">
        <v>1616</v>
      </c>
      <c r="I2169" s="10" t="s">
        <v>36</v>
      </c>
      <c r="J2169" s="12">
        <v>20.8</v>
      </c>
      <c r="K2169" s="11">
        <v>125</v>
      </c>
      <c r="L2169" s="11">
        <v>22</v>
      </c>
      <c r="M2169" s="14">
        <v>0</v>
      </c>
      <c r="N2169" s="13">
        <v>0</v>
      </c>
      <c r="O2169" s="13">
        <v>0</v>
      </c>
      <c r="P2169" s="25">
        <v>0</v>
      </c>
      <c r="Q2169" s="26">
        <v>0</v>
      </c>
      <c r="R2169" s="26">
        <v>0</v>
      </c>
      <c r="S2169" s="27">
        <v>0</v>
      </c>
      <c r="T2169" s="28">
        <v>0</v>
      </c>
      <c r="U2169" s="28">
        <v>0</v>
      </c>
      <c r="V2169" s="12">
        <v>20.8</v>
      </c>
      <c r="W2169" s="11">
        <v>125</v>
      </c>
      <c r="X2169" s="11">
        <v>22</v>
      </c>
    </row>
    <row r="2170" spans="1:24" x14ac:dyDescent="0.35">
      <c r="A2170" s="8">
        <v>2020</v>
      </c>
      <c r="B2170" s="9">
        <v>59579</v>
      </c>
      <c r="C2170" s="10" t="s">
        <v>1703</v>
      </c>
      <c r="D2170" s="8" t="s">
        <v>709</v>
      </c>
      <c r="E2170" s="10" t="s">
        <v>710</v>
      </c>
      <c r="F2170" s="8" t="s">
        <v>711</v>
      </c>
      <c r="G2170" s="10" t="s">
        <v>338</v>
      </c>
      <c r="H2170" s="10" t="s">
        <v>1616</v>
      </c>
      <c r="I2170" s="10" t="s">
        <v>54</v>
      </c>
      <c r="J2170" s="12">
        <v>6.9</v>
      </c>
      <c r="K2170" s="11">
        <v>42</v>
      </c>
      <c r="L2170" s="11">
        <v>6</v>
      </c>
      <c r="M2170" s="14">
        <v>0</v>
      </c>
      <c r="N2170" s="13">
        <v>0</v>
      </c>
      <c r="O2170" s="13">
        <v>0</v>
      </c>
      <c r="P2170" s="25">
        <v>0</v>
      </c>
      <c r="Q2170" s="26">
        <v>0</v>
      </c>
      <c r="R2170" s="26">
        <v>0</v>
      </c>
      <c r="S2170" s="27">
        <v>0</v>
      </c>
      <c r="T2170" s="28">
        <v>0</v>
      </c>
      <c r="U2170" s="28">
        <v>0</v>
      </c>
      <c r="V2170" s="12">
        <v>6.9</v>
      </c>
      <c r="W2170" s="11">
        <v>42</v>
      </c>
      <c r="X2170" s="11">
        <v>6</v>
      </c>
    </row>
    <row r="2171" spans="1:24" x14ac:dyDescent="0.35">
      <c r="A2171" s="8">
        <v>2020</v>
      </c>
      <c r="B2171" s="9">
        <v>59579</v>
      </c>
      <c r="C2171" s="10" t="s">
        <v>1703</v>
      </c>
      <c r="D2171" s="8" t="s">
        <v>709</v>
      </c>
      <c r="E2171" s="10" t="s">
        <v>710</v>
      </c>
      <c r="F2171" s="8" t="s">
        <v>711</v>
      </c>
      <c r="G2171" s="10" t="s">
        <v>139</v>
      </c>
      <c r="H2171" s="10" t="s">
        <v>1616</v>
      </c>
      <c r="I2171" s="10" t="s">
        <v>95</v>
      </c>
      <c r="J2171" s="12">
        <v>8352.4</v>
      </c>
      <c r="K2171" s="11">
        <v>45807</v>
      </c>
      <c r="L2171" s="11">
        <v>6569</v>
      </c>
      <c r="M2171" s="14">
        <v>0</v>
      </c>
      <c r="N2171" s="13">
        <v>0</v>
      </c>
      <c r="O2171" s="13">
        <v>0</v>
      </c>
      <c r="P2171" s="25">
        <v>0</v>
      </c>
      <c r="Q2171" s="26">
        <v>0</v>
      </c>
      <c r="R2171" s="26">
        <v>0</v>
      </c>
      <c r="S2171" s="27">
        <v>0</v>
      </c>
      <c r="T2171" s="28">
        <v>0</v>
      </c>
      <c r="U2171" s="28">
        <v>0</v>
      </c>
      <c r="V2171" s="12">
        <v>8352.4</v>
      </c>
      <c r="W2171" s="11">
        <v>45807</v>
      </c>
      <c r="X2171" s="11">
        <v>6569</v>
      </c>
    </row>
    <row r="2172" spans="1:24" x14ac:dyDescent="0.35">
      <c r="A2172" s="8">
        <v>2020</v>
      </c>
      <c r="B2172" s="9">
        <v>59579</v>
      </c>
      <c r="C2172" s="10" t="s">
        <v>1703</v>
      </c>
      <c r="D2172" s="8" t="s">
        <v>709</v>
      </c>
      <c r="E2172" s="10" t="s">
        <v>710</v>
      </c>
      <c r="F2172" s="8" t="s">
        <v>711</v>
      </c>
      <c r="G2172" s="10" t="s">
        <v>63</v>
      </c>
      <c r="H2172" s="10" t="s">
        <v>1616</v>
      </c>
      <c r="I2172" s="10" t="s">
        <v>45</v>
      </c>
      <c r="J2172" s="12">
        <v>4220.8999999999996</v>
      </c>
      <c r="K2172" s="11">
        <v>26183</v>
      </c>
      <c r="L2172" s="11">
        <v>2693</v>
      </c>
      <c r="M2172" s="14">
        <v>0</v>
      </c>
      <c r="N2172" s="13">
        <v>0</v>
      </c>
      <c r="O2172" s="13">
        <v>0</v>
      </c>
      <c r="P2172" s="25">
        <v>0</v>
      </c>
      <c r="Q2172" s="26">
        <v>0</v>
      </c>
      <c r="R2172" s="26">
        <v>0</v>
      </c>
      <c r="S2172" s="27">
        <v>0</v>
      </c>
      <c r="T2172" s="28">
        <v>0</v>
      </c>
      <c r="U2172" s="28">
        <v>0</v>
      </c>
      <c r="V2172" s="12">
        <v>4220.8999999999996</v>
      </c>
      <c r="W2172" s="11">
        <v>26183</v>
      </c>
      <c r="X2172" s="11">
        <v>2693</v>
      </c>
    </row>
    <row r="2173" spans="1:24" x14ac:dyDescent="0.35">
      <c r="A2173" s="8">
        <v>2020</v>
      </c>
      <c r="B2173" s="9">
        <v>59579</v>
      </c>
      <c r="C2173" s="10" t="s">
        <v>1703</v>
      </c>
      <c r="D2173" s="8" t="s">
        <v>709</v>
      </c>
      <c r="E2173" s="10" t="s">
        <v>710</v>
      </c>
      <c r="F2173" s="8" t="s">
        <v>711</v>
      </c>
      <c r="G2173" s="10" t="s">
        <v>53</v>
      </c>
      <c r="H2173" s="10" t="s">
        <v>1616</v>
      </c>
      <c r="I2173" s="10" t="s">
        <v>54</v>
      </c>
      <c r="J2173" s="12">
        <v>1.3</v>
      </c>
      <c r="K2173" s="11">
        <v>8</v>
      </c>
      <c r="L2173" s="11">
        <v>1</v>
      </c>
      <c r="M2173" s="14">
        <v>0</v>
      </c>
      <c r="N2173" s="13">
        <v>0</v>
      </c>
      <c r="O2173" s="13">
        <v>0</v>
      </c>
      <c r="P2173" s="25">
        <v>0</v>
      </c>
      <c r="Q2173" s="26">
        <v>0</v>
      </c>
      <c r="R2173" s="26">
        <v>0</v>
      </c>
      <c r="S2173" s="27">
        <v>0</v>
      </c>
      <c r="T2173" s="28">
        <v>0</v>
      </c>
      <c r="U2173" s="28">
        <v>0</v>
      </c>
      <c r="V2173" s="12">
        <v>1.3</v>
      </c>
      <c r="W2173" s="11">
        <v>8</v>
      </c>
      <c r="X2173" s="11">
        <v>1</v>
      </c>
    </row>
    <row r="2174" spans="1:24" x14ac:dyDescent="0.35">
      <c r="A2174" s="8">
        <v>2020</v>
      </c>
      <c r="B2174" s="9">
        <v>59579</v>
      </c>
      <c r="C2174" s="10" t="s">
        <v>1703</v>
      </c>
      <c r="D2174" s="8" t="s">
        <v>709</v>
      </c>
      <c r="E2174" s="10" t="s">
        <v>710</v>
      </c>
      <c r="F2174" s="8" t="s">
        <v>711</v>
      </c>
      <c r="G2174" s="10" t="s">
        <v>397</v>
      </c>
      <c r="H2174" s="10" t="s">
        <v>1616</v>
      </c>
      <c r="I2174" s="10" t="s">
        <v>95</v>
      </c>
      <c r="J2174" s="12">
        <v>0.1</v>
      </c>
      <c r="K2174" s="11">
        <v>1</v>
      </c>
      <c r="L2174" s="11">
        <v>1</v>
      </c>
      <c r="M2174" s="14" t="s">
        <v>25</v>
      </c>
      <c r="N2174" s="13" t="s">
        <v>25</v>
      </c>
      <c r="O2174" s="13" t="s">
        <v>25</v>
      </c>
      <c r="P2174" s="25" t="s">
        <v>25</v>
      </c>
      <c r="Q2174" s="26" t="s">
        <v>25</v>
      </c>
      <c r="R2174" s="26" t="s">
        <v>25</v>
      </c>
      <c r="S2174" s="27" t="s">
        <v>25</v>
      </c>
      <c r="T2174" s="28" t="s">
        <v>25</v>
      </c>
      <c r="U2174" s="28" t="s">
        <v>25</v>
      </c>
      <c r="V2174" s="12">
        <v>0.1</v>
      </c>
      <c r="W2174" s="11">
        <v>1</v>
      </c>
      <c r="X2174" s="11">
        <v>1</v>
      </c>
    </row>
    <row r="2175" spans="1:24" x14ac:dyDescent="0.35">
      <c r="A2175" s="8">
        <v>2020</v>
      </c>
      <c r="B2175" s="9">
        <v>59579</v>
      </c>
      <c r="C2175" s="10" t="s">
        <v>1703</v>
      </c>
      <c r="D2175" s="8" t="s">
        <v>709</v>
      </c>
      <c r="E2175" s="10" t="s">
        <v>710</v>
      </c>
      <c r="F2175" s="8" t="s">
        <v>711</v>
      </c>
      <c r="G2175" s="10" t="s">
        <v>56</v>
      </c>
      <c r="H2175" s="10" t="s">
        <v>1616</v>
      </c>
      <c r="I2175" s="10" t="s">
        <v>123</v>
      </c>
      <c r="J2175" s="12">
        <v>124.2</v>
      </c>
      <c r="K2175" s="11">
        <v>731</v>
      </c>
      <c r="L2175" s="11">
        <v>73</v>
      </c>
      <c r="M2175" s="14">
        <v>0</v>
      </c>
      <c r="N2175" s="13">
        <v>0</v>
      </c>
      <c r="O2175" s="13">
        <v>0</v>
      </c>
      <c r="P2175" s="25">
        <v>0</v>
      </c>
      <c r="Q2175" s="26">
        <v>0</v>
      </c>
      <c r="R2175" s="26">
        <v>0</v>
      </c>
      <c r="S2175" s="27">
        <v>0</v>
      </c>
      <c r="T2175" s="28">
        <v>0</v>
      </c>
      <c r="U2175" s="28">
        <v>0</v>
      </c>
      <c r="V2175" s="12">
        <v>124.2</v>
      </c>
      <c r="W2175" s="11">
        <v>731</v>
      </c>
      <c r="X2175" s="11">
        <v>73</v>
      </c>
    </row>
    <row r="2176" spans="1:24" x14ac:dyDescent="0.35">
      <c r="A2176" s="8">
        <v>2020</v>
      </c>
      <c r="B2176" s="9">
        <v>59579</v>
      </c>
      <c r="C2176" s="10" t="s">
        <v>1703</v>
      </c>
      <c r="D2176" s="8" t="s">
        <v>709</v>
      </c>
      <c r="E2176" s="10" t="s">
        <v>710</v>
      </c>
      <c r="F2176" s="8" t="s">
        <v>711</v>
      </c>
      <c r="G2176" s="10" t="s">
        <v>56</v>
      </c>
      <c r="H2176" s="10" t="s">
        <v>1616</v>
      </c>
      <c r="I2176" s="10" t="s">
        <v>45</v>
      </c>
      <c r="J2176" s="12">
        <v>33481.699999999997</v>
      </c>
      <c r="K2176" s="11">
        <v>186586</v>
      </c>
      <c r="L2176" s="11">
        <v>19651</v>
      </c>
      <c r="M2176" s="14">
        <v>0</v>
      </c>
      <c r="N2176" s="13">
        <v>0</v>
      </c>
      <c r="O2176" s="13">
        <v>0</v>
      </c>
      <c r="P2176" s="25">
        <v>0</v>
      </c>
      <c r="Q2176" s="26">
        <v>0</v>
      </c>
      <c r="R2176" s="26">
        <v>0</v>
      </c>
      <c r="S2176" s="27">
        <v>0</v>
      </c>
      <c r="T2176" s="28">
        <v>0</v>
      </c>
      <c r="U2176" s="28">
        <v>0</v>
      </c>
      <c r="V2176" s="12">
        <v>33481.699999999997</v>
      </c>
      <c r="W2176" s="11">
        <v>186586</v>
      </c>
      <c r="X2176" s="11">
        <v>19651</v>
      </c>
    </row>
    <row r="2177" spans="1:24" x14ac:dyDescent="0.35">
      <c r="A2177" s="8">
        <v>2020</v>
      </c>
      <c r="B2177" s="9">
        <v>59579</v>
      </c>
      <c r="C2177" s="10" t="s">
        <v>1703</v>
      </c>
      <c r="D2177" s="8" t="s">
        <v>709</v>
      </c>
      <c r="E2177" s="10" t="s">
        <v>710</v>
      </c>
      <c r="F2177" s="8" t="s">
        <v>711</v>
      </c>
      <c r="G2177" s="10" t="s">
        <v>129</v>
      </c>
      <c r="H2177" s="10" t="s">
        <v>1616</v>
      </c>
      <c r="I2177" s="10" t="s">
        <v>202</v>
      </c>
      <c r="J2177" s="12">
        <v>28.2</v>
      </c>
      <c r="K2177" s="11">
        <v>148</v>
      </c>
      <c r="L2177" s="11">
        <v>15</v>
      </c>
      <c r="M2177" s="14">
        <v>0</v>
      </c>
      <c r="N2177" s="13">
        <v>0</v>
      </c>
      <c r="O2177" s="13">
        <v>0</v>
      </c>
      <c r="P2177" s="25">
        <v>0</v>
      </c>
      <c r="Q2177" s="26">
        <v>0</v>
      </c>
      <c r="R2177" s="26">
        <v>0</v>
      </c>
      <c r="S2177" s="27">
        <v>0</v>
      </c>
      <c r="T2177" s="28">
        <v>0</v>
      </c>
      <c r="U2177" s="28">
        <v>0</v>
      </c>
      <c r="V2177" s="12">
        <v>28.2</v>
      </c>
      <c r="W2177" s="11">
        <v>148</v>
      </c>
      <c r="X2177" s="11">
        <v>15</v>
      </c>
    </row>
    <row r="2178" spans="1:24" x14ac:dyDescent="0.35">
      <c r="A2178" s="8">
        <v>2020</v>
      </c>
      <c r="B2178" s="9">
        <v>59579</v>
      </c>
      <c r="C2178" s="10" t="s">
        <v>1703</v>
      </c>
      <c r="D2178" s="8" t="s">
        <v>709</v>
      </c>
      <c r="E2178" s="10" t="s">
        <v>710</v>
      </c>
      <c r="F2178" s="8" t="s">
        <v>711</v>
      </c>
      <c r="G2178" s="10" t="s">
        <v>129</v>
      </c>
      <c r="H2178" s="10" t="s">
        <v>1616</v>
      </c>
      <c r="I2178" s="10" t="s">
        <v>477</v>
      </c>
      <c r="J2178" s="12">
        <v>1240.0999999999999</v>
      </c>
      <c r="K2178" s="11">
        <v>6942</v>
      </c>
      <c r="L2178" s="11">
        <v>716</v>
      </c>
      <c r="M2178" s="14">
        <v>0</v>
      </c>
      <c r="N2178" s="13">
        <v>0</v>
      </c>
      <c r="O2178" s="13">
        <v>0</v>
      </c>
      <c r="P2178" s="25">
        <v>0</v>
      </c>
      <c r="Q2178" s="26">
        <v>0</v>
      </c>
      <c r="R2178" s="26">
        <v>0</v>
      </c>
      <c r="S2178" s="27">
        <v>0</v>
      </c>
      <c r="T2178" s="28">
        <v>0</v>
      </c>
      <c r="U2178" s="28">
        <v>0</v>
      </c>
      <c r="V2178" s="12">
        <v>1240.0999999999999</v>
      </c>
      <c r="W2178" s="11">
        <v>6942</v>
      </c>
      <c r="X2178" s="11">
        <v>716</v>
      </c>
    </row>
    <row r="2179" spans="1:24" x14ac:dyDescent="0.35">
      <c r="A2179" s="8">
        <v>2020</v>
      </c>
      <c r="B2179" s="9">
        <v>59579</v>
      </c>
      <c r="C2179" s="10" t="s">
        <v>1703</v>
      </c>
      <c r="D2179" s="8" t="s">
        <v>709</v>
      </c>
      <c r="E2179" s="10" t="s">
        <v>710</v>
      </c>
      <c r="F2179" s="8" t="s">
        <v>711</v>
      </c>
      <c r="G2179" s="10" t="s">
        <v>91</v>
      </c>
      <c r="H2179" s="10" t="s">
        <v>1616</v>
      </c>
      <c r="I2179" s="10" t="s">
        <v>394</v>
      </c>
      <c r="J2179" s="12">
        <v>4121.8999999999996</v>
      </c>
      <c r="K2179" s="11">
        <v>26446</v>
      </c>
      <c r="L2179" s="11">
        <v>2432</v>
      </c>
      <c r="M2179" s="14">
        <v>0</v>
      </c>
      <c r="N2179" s="13">
        <v>0</v>
      </c>
      <c r="O2179" s="13">
        <v>0</v>
      </c>
      <c r="P2179" s="25">
        <v>0</v>
      </c>
      <c r="Q2179" s="26">
        <v>0</v>
      </c>
      <c r="R2179" s="26">
        <v>0</v>
      </c>
      <c r="S2179" s="27">
        <v>0</v>
      </c>
      <c r="T2179" s="28">
        <v>0</v>
      </c>
      <c r="U2179" s="28">
        <v>0</v>
      </c>
      <c r="V2179" s="12">
        <v>4121.8999999999996</v>
      </c>
      <c r="W2179" s="11">
        <v>26446</v>
      </c>
      <c r="X2179" s="11">
        <v>2432</v>
      </c>
    </row>
    <row r="2180" spans="1:24" x14ac:dyDescent="0.35">
      <c r="A2180" s="8">
        <v>2020</v>
      </c>
      <c r="B2180" s="9">
        <v>59579</v>
      </c>
      <c r="C2180" s="10" t="s">
        <v>1703</v>
      </c>
      <c r="D2180" s="8" t="s">
        <v>709</v>
      </c>
      <c r="E2180" s="10" t="s">
        <v>710</v>
      </c>
      <c r="F2180" s="8" t="s">
        <v>711</v>
      </c>
      <c r="G2180" s="10" t="s">
        <v>122</v>
      </c>
      <c r="H2180" s="10" t="s">
        <v>1616</v>
      </c>
      <c r="I2180" s="10" t="s">
        <v>123</v>
      </c>
      <c r="J2180" s="12">
        <v>3474.2</v>
      </c>
      <c r="K2180" s="11">
        <v>13451</v>
      </c>
      <c r="L2180" s="11">
        <v>1802</v>
      </c>
      <c r="M2180" s="14">
        <v>0</v>
      </c>
      <c r="N2180" s="13">
        <v>0</v>
      </c>
      <c r="O2180" s="13">
        <v>0</v>
      </c>
      <c r="P2180" s="25">
        <v>0</v>
      </c>
      <c r="Q2180" s="26">
        <v>0</v>
      </c>
      <c r="R2180" s="26">
        <v>0</v>
      </c>
      <c r="S2180" s="27">
        <v>0</v>
      </c>
      <c r="T2180" s="28">
        <v>0</v>
      </c>
      <c r="U2180" s="28">
        <v>0</v>
      </c>
      <c r="V2180" s="12">
        <v>3474.2</v>
      </c>
      <c r="W2180" s="11">
        <v>13451</v>
      </c>
      <c r="X2180" s="11">
        <v>1802</v>
      </c>
    </row>
    <row r="2181" spans="1:24" x14ac:dyDescent="0.35">
      <c r="A2181" s="8">
        <v>2020</v>
      </c>
      <c r="B2181" s="9">
        <v>59579</v>
      </c>
      <c r="C2181" s="10" t="s">
        <v>1703</v>
      </c>
      <c r="D2181" s="8" t="s">
        <v>709</v>
      </c>
      <c r="E2181" s="10" t="s">
        <v>710</v>
      </c>
      <c r="F2181" s="8" t="s">
        <v>711</v>
      </c>
      <c r="G2181" s="10" t="s">
        <v>122</v>
      </c>
      <c r="H2181" s="10" t="s">
        <v>1616</v>
      </c>
      <c r="I2181" s="10" t="s">
        <v>45</v>
      </c>
      <c r="J2181" s="12">
        <v>3843.3</v>
      </c>
      <c r="K2181" s="11">
        <v>17217</v>
      </c>
      <c r="L2181" s="11">
        <v>1993</v>
      </c>
      <c r="M2181" s="14">
        <v>0</v>
      </c>
      <c r="N2181" s="13">
        <v>0</v>
      </c>
      <c r="O2181" s="13">
        <v>0</v>
      </c>
      <c r="P2181" s="25">
        <v>0</v>
      </c>
      <c r="Q2181" s="26">
        <v>0</v>
      </c>
      <c r="R2181" s="26">
        <v>0</v>
      </c>
      <c r="S2181" s="27">
        <v>0</v>
      </c>
      <c r="T2181" s="28">
        <v>0</v>
      </c>
      <c r="U2181" s="28">
        <v>0</v>
      </c>
      <c r="V2181" s="12">
        <v>3843.3</v>
      </c>
      <c r="W2181" s="11">
        <v>17217</v>
      </c>
      <c r="X2181" s="11">
        <v>1993</v>
      </c>
    </row>
    <row r="2182" spans="1:24" x14ac:dyDescent="0.35">
      <c r="A2182" s="8">
        <v>2020</v>
      </c>
      <c r="B2182" s="9">
        <v>59579</v>
      </c>
      <c r="C2182" s="10" t="s">
        <v>1703</v>
      </c>
      <c r="D2182" s="8" t="s">
        <v>709</v>
      </c>
      <c r="E2182" s="10" t="s">
        <v>710</v>
      </c>
      <c r="F2182" s="8" t="s">
        <v>711</v>
      </c>
      <c r="G2182" s="10" t="s">
        <v>197</v>
      </c>
      <c r="H2182" s="10" t="s">
        <v>1616</v>
      </c>
      <c r="I2182" s="10" t="s">
        <v>45</v>
      </c>
      <c r="J2182" s="12">
        <v>3807.6</v>
      </c>
      <c r="K2182" s="11">
        <v>21606</v>
      </c>
      <c r="L2182" s="11">
        <v>2016</v>
      </c>
      <c r="M2182" s="14">
        <v>0</v>
      </c>
      <c r="N2182" s="13">
        <v>0</v>
      </c>
      <c r="O2182" s="13">
        <v>0</v>
      </c>
      <c r="P2182" s="25">
        <v>0</v>
      </c>
      <c r="Q2182" s="26">
        <v>0</v>
      </c>
      <c r="R2182" s="26">
        <v>0</v>
      </c>
      <c r="S2182" s="27">
        <v>0</v>
      </c>
      <c r="T2182" s="28">
        <v>0</v>
      </c>
      <c r="U2182" s="28">
        <v>0</v>
      </c>
      <c r="V2182" s="12">
        <v>3807.6</v>
      </c>
      <c r="W2182" s="11">
        <v>21606</v>
      </c>
      <c r="X2182" s="11">
        <v>2016</v>
      </c>
    </row>
    <row r="2183" spans="1:24" x14ac:dyDescent="0.35">
      <c r="A2183" s="8">
        <v>2020</v>
      </c>
      <c r="B2183" s="9">
        <v>59579</v>
      </c>
      <c r="C2183" s="10" t="s">
        <v>1703</v>
      </c>
      <c r="D2183" s="8" t="s">
        <v>709</v>
      </c>
      <c r="E2183" s="10" t="s">
        <v>710</v>
      </c>
      <c r="F2183" s="8" t="s">
        <v>711</v>
      </c>
      <c r="G2183" s="10" t="s">
        <v>390</v>
      </c>
      <c r="H2183" s="10" t="s">
        <v>1616</v>
      </c>
      <c r="I2183" s="10" t="s">
        <v>95</v>
      </c>
      <c r="J2183" s="12">
        <v>1162</v>
      </c>
      <c r="K2183" s="11">
        <v>6216</v>
      </c>
      <c r="L2183" s="11">
        <v>896</v>
      </c>
      <c r="M2183" s="14">
        <v>0</v>
      </c>
      <c r="N2183" s="13">
        <v>0</v>
      </c>
      <c r="O2183" s="13">
        <v>0</v>
      </c>
      <c r="P2183" s="25">
        <v>0</v>
      </c>
      <c r="Q2183" s="26">
        <v>0</v>
      </c>
      <c r="R2183" s="26">
        <v>0</v>
      </c>
      <c r="S2183" s="27">
        <v>0</v>
      </c>
      <c r="T2183" s="28">
        <v>0</v>
      </c>
      <c r="U2183" s="28">
        <v>0</v>
      </c>
      <c r="V2183" s="12">
        <v>1162</v>
      </c>
      <c r="W2183" s="11">
        <v>6216</v>
      </c>
      <c r="X2183" s="11">
        <v>896</v>
      </c>
    </row>
    <row r="2184" spans="1:24" x14ac:dyDescent="0.35">
      <c r="A2184" s="8">
        <v>2020</v>
      </c>
      <c r="B2184" s="9">
        <v>59579</v>
      </c>
      <c r="C2184" s="10" t="s">
        <v>1703</v>
      </c>
      <c r="D2184" s="8" t="s">
        <v>709</v>
      </c>
      <c r="E2184" s="10" t="s">
        <v>710</v>
      </c>
      <c r="F2184" s="8" t="s">
        <v>711</v>
      </c>
      <c r="G2184" s="10" t="s">
        <v>24</v>
      </c>
      <c r="H2184" s="10" t="s">
        <v>1616</v>
      </c>
      <c r="I2184" s="10" t="s">
        <v>88</v>
      </c>
      <c r="J2184" s="12">
        <v>36.5</v>
      </c>
      <c r="K2184" s="11">
        <v>269</v>
      </c>
      <c r="L2184" s="11">
        <v>33</v>
      </c>
      <c r="M2184" s="14">
        <v>0</v>
      </c>
      <c r="N2184" s="13">
        <v>0</v>
      </c>
      <c r="O2184" s="13">
        <v>0</v>
      </c>
      <c r="P2184" s="25">
        <v>0</v>
      </c>
      <c r="Q2184" s="26">
        <v>0</v>
      </c>
      <c r="R2184" s="26">
        <v>0</v>
      </c>
      <c r="S2184" s="27">
        <v>0</v>
      </c>
      <c r="T2184" s="28">
        <v>0</v>
      </c>
      <c r="U2184" s="28">
        <v>0</v>
      </c>
      <c r="V2184" s="12">
        <v>36.5</v>
      </c>
      <c r="W2184" s="11">
        <v>269</v>
      </c>
      <c r="X2184" s="11">
        <v>33</v>
      </c>
    </row>
    <row r="2185" spans="1:24" x14ac:dyDescent="0.35">
      <c r="A2185" s="8">
        <v>2020</v>
      </c>
      <c r="B2185" s="9">
        <v>59579</v>
      </c>
      <c r="C2185" s="10" t="s">
        <v>1703</v>
      </c>
      <c r="D2185" s="8" t="s">
        <v>709</v>
      </c>
      <c r="E2185" s="10" t="s">
        <v>710</v>
      </c>
      <c r="F2185" s="8" t="s">
        <v>711</v>
      </c>
      <c r="G2185" s="10" t="s">
        <v>59</v>
      </c>
      <c r="H2185" s="10" t="s">
        <v>1616</v>
      </c>
      <c r="I2185" s="10" t="s">
        <v>202</v>
      </c>
      <c r="J2185" s="12">
        <v>164</v>
      </c>
      <c r="K2185" s="11">
        <v>1463</v>
      </c>
      <c r="L2185" s="11">
        <v>122</v>
      </c>
      <c r="M2185" s="14">
        <v>0</v>
      </c>
      <c r="N2185" s="13">
        <v>0</v>
      </c>
      <c r="O2185" s="13">
        <v>0</v>
      </c>
      <c r="P2185" s="25">
        <v>0</v>
      </c>
      <c r="Q2185" s="26">
        <v>0</v>
      </c>
      <c r="R2185" s="26">
        <v>0</v>
      </c>
      <c r="S2185" s="27">
        <v>0</v>
      </c>
      <c r="T2185" s="28">
        <v>0</v>
      </c>
      <c r="U2185" s="28">
        <v>0</v>
      </c>
      <c r="V2185" s="12">
        <v>164</v>
      </c>
      <c r="W2185" s="11">
        <v>1463</v>
      </c>
      <c r="X2185" s="11">
        <v>122</v>
      </c>
    </row>
    <row r="2186" spans="1:24" x14ac:dyDescent="0.35">
      <c r="A2186" s="8">
        <v>2020</v>
      </c>
      <c r="B2186" s="9">
        <v>59579</v>
      </c>
      <c r="C2186" s="10" t="s">
        <v>1703</v>
      </c>
      <c r="D2186" s="8" t="s">
        <v>709</v>
      </c>
      <c r="E2186" s="10" t="s">
        <v>710</v>
      </c>
      <c r="F2186" s="8" t="s">
        <v>711</v>
      </c>
      <c r="G2186" s="10" t="s">
        <v>59</v>
      </c>
      <c r="H2186" s="10" t="s">
        <v>1616</v>
      </c>
      <c r="I2186" s="10" t="s">
        <v>60</v>
      </c>
      <c r="J2186" s="12">
        <v>2689.1</v>
      </c>
      <c r="K2186" s="11">
        <v>19648</v>
      </c>
      <c r="L2186" s="11">
        <v>1275</v>
      </c>
      <c r="M2186" s="14">
        <v>0</v>
      </c>
      <c r="N2186" s="13">
        <v>0</v>
      </c>
      <c r="O2186" s="13">
        <v>0</v>
      </c>
      <c r="P2186" s="25">
        <v>0</v>
      </c>
      <c r="Q2186" s="26">
        <v>0</v>
      </c>
      <c r="R2186" s="26">
        <v>0</v>
      </c>
      <c r="S2186" s="27">
        <v>0</v>
      </c>
      <c r="T2186" s="28">
        <v>0</v>
      </c>
      <c r="U2186" s="28">
        <v>0</v>
      </c>
      <c r="V2186" s="12">
        <v>2689.1</v>
      </c>
      <c r="W2186" s="11">
        <v>19648</v>
      </c>
      <c r="X2186" s="11">
        <v>1275</v>
      </c>
    </row>
    <row r="2187" spans="1:24" x14ac:dyDescent="0.35">
      <c r="A2187" s="8">
        <v>2020</v>
      </c>
      <c r="B2187" s="9">
        <v>59579</v>
      </c>
      <c r="C2187" s="10" t="s">
        <v>1703</v>
      </c>
      <c r="D2187" s="8" t="s">
        <v>709</v>
      </c>
      <c r="E2187" s="10" t="s">
        <v>710</v>
      </c>
      <c r="F2187" s="8" t="s">
        <v>711</v>
      </c>
      <c r="G2187" s="10" t="s">
        <v>59</v>
      </c>
      <c r="H2187" s="10" t="s">
        <v>1616</v>
      </c>
      <c r="I2187" s="10" t="s">
        <v>36</v>
      </c>
      <c r="J2187" s="12">
        <v>3.6</v>
      </c>
      <c r="K2187" s="11">
        <v>13</v>
      </c>
      <c r="L2187" s="11">
        <v>2</v>
      </c>
      <c r="M2187" s="14">
        <v>0</v>
      </c>
      <c r="N2187" s="13">
        <v>0</v>
      </c>
      <c r="O2187" s="13">
        <v>0</v>
      </c>
      <c r="P2187" s="25">
        <v>0</v>
      </c>
      <c r="Q2187" s="26">
        <v>0</v>
      </c>
      <c r="R2187" s="26">
        <v>0</v>
      </c>
      <c r="S2187" s="27">
        <v>0</v>
      </c>
      <c r="T2187" s="28">
        <v>0</v>
      </c>
      <c r="U2187" s="28">
        <v>0</v>
      </c>
      <c r="V2187" s="12">
        <v>3.6</v>
      </c>
      <c r="W2187" s="11">
        <v>13</v>
      </c>
      <c r="X2187" s="11">
        <v>2</v>
      </c>
    </row>
    <row r="2188" spans="1:24" x14ac:dyDescent="0.35">
      <c r="A2188" s="8">
        <v>2020</v>
      </c>
      <c r="B2188" s="9">
        <v>59579</v>
      </c>
      <c r="C2188" s="10" t="s">
        <v>1703</v>
      </c>
      <c r="D2188" s="8" t="s">
        <v>709</v>
      </c>
      <c r="E2188" s="10" t="s">
        <v>710</v>
      </c>
      <c r="F2188" s="8" t="s">
        <v>711</v>
      </c>
      <c r="G2188" s="10" t="s">
        <v>59</v>
      </c>
      <c r="H2188" s="10" t="s">
        <v>1616</v>
      </c>
      <c r="I2188" s="10" t="s">
        <v>54</v>
      </c>
      <c r="J2188" s="12">
        <v>4.5</v>
      </c>
      <c r="K2188" s="11">
        <v>35</v>
      </c>
      <c r="L2188" s="11">
        <v>2</v>
      </c>
      <c r="M2188" s="14">
        <v>0</v>
      </c>
      <c r="N2188" s="13">
        <v>0</v>
      </c>
      <c r="O2188" s="13">
        <v>0</v>
      </c>
      <c r="P2188" s="25">
        <v>0</v>
      </c>
      <c r="Q2188" s="26">
        <v>0</v>
      </c>
      <c r="R2188" s="26">
        <v>0</v>
      </c>
      <c r="S2188" s="27">
        <v>0</v>
      </c>
      <c r="T2188" s="28">
        <v>0</v>
      </c>
      <c r="U2188" s="28">
        <v>0</v>
      </c>
      <c r="V2188" s="12">
        <v>4.5</v>
      </c>
      <c r="W2188" s="11">
        <v>35</v>
      </c>
      <c r="X2188" s="11">
        <v>2</v>
      </c>
    </row>
    <row r="2189" spans="1:24" x14ac:dyDescent="0.35">
      <c r="A2189" s="8">
        <v>2020</v>
      </c>
      <c r="B2189" s="9">
        <v>59580</v>
      </c>
      <c r="C2189" s="10" t="s">
        <v>1704</v>
      </c>
      <c r="D2189" s="8" t="s">
        <v>709</v>
      </c>
      <c r="E2189" s="10" t="s">
        <v>710</v>
      </c>
      <c r="F2189" s="8" t="s">
        <v>711</v>
      </c>
      <c r="G2189" s="10" t="s">
        <v>48</v>
      </c>
      <c r="H2189" s="10" t="s">
        <v>1616</v>
      </c>
      <c r="I2189" s="10" t="s">
        <v>49</v>
      </c>
      <c r="J2189" s="12">
        <v>12320.9</v>
      </c>
      <c r="K2189" s="11">
        <v>127864</v>
      </c>
      <c r="L2189" s="11">
        <v>8052</v>
      </c>
      <c r="M2189" s="14">
        <v>0</v>
      </c>
      <c r="N2189" s="13">
        <v>0</v>
      </c>
      <c r="O2189" s="13">
        <v>0</v>
      </c>
      <c r="P2189" s="25">
        <v>0</v>
      </c>
      <c r="Q2189" s="26">
        <v>0</v>
      </c>
      <c r="R2189" s="26">
        <v>0</v>
      </c>
      <c r="S2189" s="27">
        <v>0</v>
      </c>
      <c r="T2189" s="28">
        <v>0</v>
      </c>
      <c r="U2189" s="28">
        <v>0</v>
      </c>
      <c r="V2189" s="12">
        <v>12320.9</v>
      </c>
      <c r="W2189" s="11">
        <v>127864</v>
      </c>
      <c r="X2189" s="11">
        <v>8052</v>
      </c>
    </row>
    <row r="2190" spans="1:24" x14ac:dyDescent="0.35">
      <c r="A2190" s="8">
        <v>2020</v>
      </c>
      <c r="B2190" s="9">
        <v>59580</v>
      </c>
      <c r="C2190" s="10" t="s">
        <v>1704</v>
      </c>
      <c r="D2190" s="8" t="s">
        <v>709</v>
      </c>
      <c r="E2190" s="10" t="s">
        <v>710</v>
      </c>
      <c r="F2190" s="8" t="s">
        <v>711</v>
      </c>
      <c r="G2190" s="10" t="s">
        <v>48</v>
      </c>
      <c r="H2190" s="10" t="s">
        <v>1616</v>
      </c>
      <c r="I2190" s="10" t="s">
        <v>33</v>
      </c>
      <c r="J2190" s="12">
        <v>381.1</v>
      </c>
      <c r="K2190" s="11">
        <v>3955</v>
      </c>
      <c r="L2190" s="11">
        <v>249</v>
      </c>
      <c r="M2190" s="14">
        <v>0</v>
      </c>
      <c r="N2190" s="13">
        <v>0</v>
      </c>
      <c r="O2190" s="13">
        <v>0</v>
      </c>
      <c r="P2190" s="25">
        <v>0</v>
      </c>
      <c r="Q2190" s="26">
        <v>0</v>
      </c>
      <c r="R2190" s="26">
        <v>0</v>
      </c>
      <c r="S2190" s="27">
        <v>0</v>
      </c>
      <c r="T2190" s="28">
        <v>0</v>
      </c>
      <c r="U2190" s="28">
        <v>0</v>
      </c>
      <c r="V2190" s="12">
        <v>381.1</v>
      </c>
      <c r="W2190" s="11">
        <v>3955</v>
      </c>
      <c r="X2190" s="11">
        <v>249</v>
      </c>
    </row>
    <row r="2191" spans="1:24" x14ac:dyDescent="0.35">
      <c r="A2191" s="8">
        <v>2020</v>
      </c>
      <c r="B2191" s="9">
        <v>59580</v>
      </c>
      <c r="C2191" s="10" t="s">
        <v>1704</v>
      </c>
      <c r="D2191" s="8" t="s">
        <v>709</v>
      </c>
      <c r="E2191" s="10" t="s">
        <v>710</v>
      </c>
      <c r="F2191" s="8" t="s">
        <v>711</v>
      </c>
      <c r="G2191" s="10" t="s">
        <v>48</v>
      </c>
      <c r="H2191" s="10" t="s">
        <v>1616</v>
      </c>
      <c r="I2191" s="10" t="s">
        <v>158</v>
      </c>
      <c r="J2191" s="12">
        <v>9.9</v>
      </c>
      <c r="K2191" s="11">
        <v>102</v>
      </c>
      <c r="L2191" s="11">
        <v>7</v>
      </c>
      <c r="M2191" s="14">
        <v>0</v>
      </c>
      <c r="N2191" s="13">
        <v>0</v>
      </c>
      <c r="O2191" s="13">
        <v>0</v>
      </c>
      <c r="P2191" s="25">
        <v>0</v>
      </c>
      <c r="Q2191" s="26">
        <v>0</v>
      </c>
      <c r="R2191" s="26">
        <v>0</v>
      </c>
      <c r="S2191" s="27">
        <v>0</v>
      </c>
      <c r="T2191" s="28">
        <v>0</v>
      </c>
      <c r="U2191" s="28">
        <v>0</v>
      </c>
      <c r="V2191" s="12">
        <v>9.9</v>
      </c>
      <c r="W2191" s="11">
        <v>102</v>
      </c>
      <c r="X2191" s="11">
        <v>7</v>
      </c>
    </row>
    <row r="2192" spans="1:24" x14ac:dyDescent="0.35">
      <c r="A2192" s="8">
        <v>2020</v>
      </c>
      <c r="B2192" s="9">
        <v>59580</v>
      </c>
      <c r="C2192" s="10" t="s">
        <v>1704</v>
      </c>
      <c r="D2192" s="8" t="s">
        <v>709</v>
      </c>
      <c r="E2192" s="10" t="s">
        <v>710</v>
      </c>
      <c r="F2192" s="8" t="s">
        <v>711</v>
      </c>
      <c r="G2192" s="10" t="s">
        <v>48</v>
      </c>
      <c r="H2192" s="10" t="s">
        <v>1616</v>
      </c>
      <c r="I2192" s="10" t="s">
        <v>502</v>
      </c>
      <c r="J2192" s="12">
        <v>733.7</v>
      </c>
      <c r="K2192" s="11">
        <v>7614</v>
      </c>
      <c r="L2192" s="11">
        <v>479</v>
      </c>
      <c r="M2192" s="14">
        <v>0</v>
      </c>
      <c r="N2192" s="13">
        <v>0</v>
      </c>
      <c r="O2192" s="13">
        <v>0</v>
      </c>
      <c r="P2192" s="25">
        <v>0</v>
      </c>
      <c r="Q2192" s="26">
        <v>0</v>
      </c>
      <c r="R2192" s="26">
        <v>0</v>
      </c>
      <c r="S2192" s="27">
        <v>0</v>
      </c>
      <c r="T2192" s="28">
        <v>0</v>
      </c>
      <c r="U2192" s="28">
        <v>0</v>
      </c>
      <c r="V2192" s="12">
        <v>733.7</v>
      </c>
      <c r="W2192" s="11">
        <v>7614</v>
      </c>
      <c r="X2192" s="11">
        <v>479</v>
      </c>
    </row>
    <row r="2193" spans="1:24" x14ac:dyDescent="0.35">
      <c r="A2193" s="8">
        <v>2020</v>
      </c>
      <c r="B2193" s="9">
        <v>59580</v>
      </c>
      <c r="C2193" s="10" t="s">
        <v>1704</v>
      </c>
      <c r="D2193" s="8" t="s">
        <v>709</v>
      </c>
      <c r="E2193" s="10" t="s">
        <v>710</v>
      </c>
      <c r="F2193" s="8" t="s">
        <v>711</v>
      </c>
      <c r="G2193" s="10" t="s">
        <v>48</v>
      </c>
      <c r="H2193" s="10" t="s">
        <v>1616</v>
      </c>
      <c r="I2193" s="10" t="s">
        <v>591</v>
      </c>
      <c r="J2193" s="12">
        <v>3441.5</v>
      </c>
      <c r="K2193" s="11">
        <v>35715</v>
      </c>
      <c r="L2193" s="11">
        <v>2249</v>
      </c>
      <c r="M2193" s="14">
        <v>0</v>
      </c>
      <c r="N2193" s="13">
        <v>0</v>
      </c>
      <c r="O2193" s="13">
        <v>0</v>
      </c>
      <c r="P2193" s="25">
        <v>0</v>
      </c>
      <c r="Q2193" s="26">
        <v>0</v>
      </c>
      <c r="R2193" s="26">
        <v>0</v>
      </c>
      <c r="S2193" s="27">
        <v>0</v>
      </c>
      <c r="T2193" s="28">
        <v>0</v>
      </c>
      <c r="U2193" s="28">
        <v>0</v>
      </c>
      <c r="V2193" s="12">
        <v>3441.5</v>
      </c>
      <c r="W2193" s="11">
        <v>35715</v>
      </c>
      <c r="X2193" s="11">
        <v>2249</v>
      </c>
    </row>
    <row r="2194" spans="1:24" x14ac:dyDescent="0.35">
      <c r="A2194" s="8">
        <v>2020</v>
      </c>
      <c r="B2194" s="9">
        <v>59580</v>
      </c>
      <c r="C2194" s="10" t="s">
        <v>1704</v>
      </c>
      <c r="D2194" s="8" t="s">
        <v>709</v>
      </c>
      <c r="E2194" s="10" t="s">
        <v>710</v>
      </c>
      <c r="F2194" s="8" t="s">
        <v>711</v>
      </c>
      <c r="G2194" s="10" t="s">
        <v>48</v>
      </c>
      <c r="H2194" s="10" t="s">
        <v>1616</v>
      </c>
      <c r="I2194" s="10" t="s">
        <v>92</v>
      </c>
      <c r="J2194" s="12">
        <v>353.3</v>
      </c>
      <c r="K2194" s="11">
        <v>3667</v>
      </c>
      <c r="L2194" s="11">
        <v>231</v>
      </c>
      <c r="M2194" s="14">
        <v>0</v>
      </c>
      <c r="N2194" s="13">
        <v>0</v>
      </c>
      <c r="O2194" s="13">
        <v>0</v>
      </c>
      <c r="P2194" s="25">
        <v>0</v>
      </c>
      <c r="Q2194" s="26">
        <v>0</v>
      </c>
      <c r="R2194" s="26">
        <v>0</v>
      </c>
      <c r="S2194" s="27">
        <v>0</v>
      </c>
      <c r="T2194" s="28">
        <v>0</v>
      </c>
      <c r="U2194" s="28">
        <v>0</v>
      </c>
      <c r="V2194" s="12">
        <v>353.3</v>
      </c>
      <c r="W2194" s="11">
        <v>3667</v>
      </c>
      <c r="X2194" s="11">
        <v>231</v>
      </c>
    </row>
    <row r="2195" spans="1:24" x14ac:dyDescent="0.35">
      <c r="A2195" s="8">
        <v>2020</v>
      </c>
      <c r="B2195" s="9">
        <v>59580</v>
      </c>
      <c r="C2195" s="10" t="s">
        <v>1704</v>
      </c>
      <c r="D2195" s="8" t="s">
        <v>709</v>
      </c>
      <c r="E2195" s="10" t="s">
        <v>710</v>
      </c>
      <c r="F2195" s="8" t="s">
        <v>711</v>
      </c>
      <c r="G2195" s="10" t="s">
        <v>32</v>
      </c>
      <c r="H2195" s="10" t="s">
        <v>1616</v>
      </c>
      <c r="I2195" s="10" t="s">
        <v>33</v>
      </c>
      <c r="J2195" s="12">
        <v>67678.5</v>
      </c>
      <c r="K2195" s="11">
        <v>386867</v>
      </c>
      <c r="L2195" s="11">
        <v>42944</v>
      </c>
      <c r="M2195" s="14">
        <v>0</v>
      </c>
      <c r="N2195" s="13">
        <v>0</v>
      </c>
      <c r="O2195" s="13">
        <v>0</v>
      </c>
      <c r="P2195" s="25">
        <v>0</v>
      </c>
      <c r="Q2195" s="26">
        <v>0</v>
      </c>
      <c r="R2195" s="26">
        <v>0</v>
      </c>
      <c r="S2195" s="27">
        <v>0</v>
      </c>
      <c r="T2195" s="28">
        <v>0</v>
      </c>
      <c r="U2195" s="28">
        <v>0</v>
      </c>
      <c r="V2195" s="12">
        <v>67678.5</v>
      </c>
      <c r="W2195" s="11">
        <v>386867</v>
      </c>
      <c r="X2195" s="11">
        <v>42944</v>
      </c>
    </row>
    <row r="2196" spans="1:24" x14ac:dyDescent="0.35">
      <c r="A2196" s="8">
        <v>2020</v>
      </c>
      <c r="B2196" s="9">
        <v>59580</v>
      </c>
      <c r="C2196" s="10" t="s">
        <v>1704</v>
      </c>
      <c r="D2196" s="8" t="s">
        <v>709</v>
      </c>
      <c r="E2196" s="10" t="s">
        <v>710</v>
      </c>
      <c r="F2196" s="8" t="s">
        <v>711</v>
      </c>
      <c r="G2196" s="10" t="s">
        <v>32</v>
      </c>
      <c r="H2196" s="10" t="s">
        <v>1616</v>
      </c>
      <c r="I2196" s="10" t="s">
        <v>277</v>
      </c>
      <c r="J2196" s="12">
        <v>1555.1</v>
      </c>
      <c r="K2196" s="11">
        <v>8890</v>
      </c>
      <c r="L2196" s="11">
        <v>987</v>
      </c>
      <c r="M2196" s="14">
        <v>0</v>
      </c>
      <c r="N2196" s="13">
        <v>0</v>
      </c>
      <c r="O2196" s="13">
        <v>0</v>
      </c>
      <c r="P2196" s="25">
        <v>0</v>
      </c>
      <c r="Q2196" s="26">
        <v>0</v>
      </c>
      <c r="R2196" s="26">
        <v>0</v>
      </c>
      <c r="S2196" s="27">
        <v>0</v>
      </c>
      <c r="T2196" s="28">
        <v>0</v>
      </c>
      <c r="U2196" s="28">
        <v>0</v>
      </c>
      <c r="V2196" s="12">
        <v>1555.1</v>
      </c>
      <c r="W2196" s="11">
        <v>8890</v>
      </c>
      <c r="X2196" s="11">
        <v>987</v>
      </c>
    </row>
    <row r="2197" spans="1:24" x14ac:dyDescent="0.35">
      <c r="A2197" s="8">
        <v>2020</v>
      </c>
      <c r="B2197" s="9">
        <v>59580</v>
      </c>
      <c r="C2197" s="10" t="s">
        <v>1704</v>
      </c>
      <c r="D2197" s="8" t="s">
        <v>709</v>
      </c>
      <c r="E2197" s="10" t="s">
        <v>710</v>
      </c>
      <c r="F2197" s="8" t="s">
        <v>711</v>
      </c>
      <c r="G2197" s="10" t="s">
        <v>32</v>
      </c>
      <c r="H2197" s="10" t="s">
        <v>1616</v>
      </c>
      <c r="I2197" s="10" t="s">
        <v>103</v>
      </c>
      <c r="J2197" s="12">
        <v>5166.7</v>
      </c>
      <c r="K2197" s="11">
        <v>29534</v>
      </c>
      <c r="L2197" s="11">
        <v>3278</v>
      </c>
      <c r="M2197" s="14">
        <v>0</v>
      </c>
      <c r="N2197" s="13">
        <v>0</v>
      </c>
      <c r="O2197" s="13">
        <v>0</v>
      </c>
      <c r="P2197" s="25">
        <v>0</v>
      </c>
      <c r="Q2197" s="26">
        <v>0</v>
      </c>
      <c r="R2197" s="26">
        <v>0</v>
      </c>
      <c r="S2197" s="27">
        <v>0</v>
      </c>
      <c r="T2197" s="28">
        <v>0</v>
      </c>
      <c r="U2197" s="28">
        <v>0</v>
      </c>
      <c r="V2197" s="12">
        <v>5166.7</v>
      </c>
      <c r="W2197" s="11">
        <v>29534</v>
      </c>
      <c r="X2197" s="11">
        <v>3278</v>
      </c>
    </row>
    <row r="2198" spans="1:24" x14ac:dyDescent="0.35">
      <c r="A2198" s="8">
        <v>2020</v>
      </c>
      <c r="B2198" s="9">
        <v>59580</v>
      </c>
      <c r="C2198" s="10" t="s">
        <v>1704</v>
      </c>
      <c r="D2198" s="8" t="s">
        <v>709</v>
      </c>
      <c r="E2198" s="10" t="s">
        <v>710</v>
      </c>
      <c r="F2198" s="8" t="s">
        <v>711</v>
      </c>
      <c r="G2198" s="10" t="s">
        <v>32</v>
      </c>
      <c r="H2198" s="10" t="s">
        <v>1616</v>
      </c>
      <c r="I2198" s="10" t="s">
        <v>394</v>
      </c>
      <c r="J2198" s="12">
        <v>17.600000000000001</v>
      </c>
      <c r="K2198" s="11">
        <v>100</v>
      </c>
      <c r="L2198" s="11">
        <v>11</v>
      </c>
      <c r="M2198" s="14">
        <v>0</v>
      </c>
      <c r="N2198" s="13">
        <v>0</v>
      </c>
      <c r="O2198" s="13">
        <v>0</v>
      </c>
      <c r="P2198" s="25">
        <v>0</v>
      </c>
      <c r="Q2198" s="26">
        <v>0</v>
      </c>
      <c r="R2198" s="26">
        <v>0</v>
      </c>
      <c r="S2198" s="27">
        <v>0</v>
      </c>
      <c r="T2198" s="28">
        <v>0</v>
      </c>
      <c r="U2198" s="28">
        <v>0</v>
      </c>
      <c r="V2198" s="12">
        <v>17.600000000000001</v>
      </c>
      <c r="W2198" s="11">
        <v>100</v>
      </c>
      <c r="X2198" s="11">
        <v>11</v>
      </c>
    </row>
    <row r="2199" spans="1:24" x14ac:dyDescent="0.35">
      <c r="A2199" s="8">
        <v>2020</v>
      </c>
      <c r="B2199" s="9">
        <v>59580</v>
      </c>
      <c r="C2199" s="10" t="s">
        <v>1704</v>
      </c>
      <c r="D2199" s="8" t="s">
        <v>709</v>
      </c>
      <c r="E2199" s="10" t="s">
        <v>710</v>
      </c>
      <c r="F2199" s="8" t="s">
        <v>711</v>
      </c>
      <c r="G2199" s="10" t="s">
        <v>32</v>
      </c>
      <c r="H2199" s="10" t="s">
        <v>1616</v>
      </c>
      <c r="I2199" s="10" t="s">
        <v>435</v>
      </c>
      <c r="J2199" s="12">
        <v>68.8</v>
      </c>
      <c r="K2199" s="11">
        <v>393</v>
      </c>
      <c r="L2199" s="11">
        <v>44</v>
      </c>
      <c r="M2199" s="14">
        <v>0</v>
      </c>
      <c r="N2199" s="13">
        <v>0</v>
      </c>
      <c r="O2199" s="13">
        <v>0</v>
      </c>
      <c r="P2199" s="25">
        <v>0</v>
      </c>
      <c r="Q2199" s="26">
        <v>0</v>
      </c>
      <c r="R2199" s="26">
        <v>0</v>
      </c>
      <c r="S2199" s="27">
        <v>0</v>
      </c>
      <c r="T2199" s="28">
        <v>0</v>
      </c>
      <c r="U2199" s="28">
        <v>0</v>
      </c>
      <c r="V2199" s="12">
        <v>68.8</v>
      </c>
      <c r="W2199" s="11">
        <v>393</v>
      </c>
      <c r="X2199" s="11">
        <v>44</v>
      </c>
    </row>
    <row r="2200" spans="1:24" x14ac:dyDescent="0.35">
      <c r="A2200" s="8">
        <v>2020</v>
      </c>
      <c r="B2200" s="9">
        <v>59580</v>
      </c>
      <c r="C2200" s="10" t="s">
        <v>1704</v>
      </c>
      <c r="D2200" s="8" t="s">
        <v>709</v>
      </c>
      <c r="E2200" s="10" t="s">
        <v>710</v>
      </c>
      <c r="F2200" s="8" t="s">
        <v>711</v>
      </c>
      <c r="G2200" s="10" t="s">
        <v>32</v>
      </c>
      <c r="H2200" s="10" t="s">
        <v>1616</v>
      </c>
      <c r="I2200" s="10" t="s">
        <v>379</v>
      </c>
      <c r="J2200" s="12">
        <v>2875.3</v>
      </c>
      <c r="K2200" s="11">
        <v>16436</v>
      </c>
      <c r="L2200" s="11">
        <v>1824</v>
      </c>
      <c r="M2200" s="14">
        <v>0</v>
      </c>
      <c r="N2200" s="13">
        <v>0</v>
      </c>
      <c r="O2200" s="13">
        <v>0</v>
      </c>
      <c r="P2200" s="25">
        <v>0</v>
      </c>
      <c r="Q2200" s="26">
        <v>0</v>
      </c>
      <c r="R2200" s="26">
        <v>0</v>
      </c>
      <c r="S2200" s="27">
        <v>0</v>
      </c>
      <c r="T2200" s="28">
        <v>0</v>
      </c>
      <c r="U2200" s="28">
        <v>0</v>
      </c>
      <c r="V2200" s="12">
        <v>2875.3</v>
      </c>
      <c r="W2200" s="11">
        <v>16436</v>
      </c>
      <c r="X2200" s="11">
        <v>1824</v>
      </c>
    </row>
    <row r="2201" spans="1:24" x14ac:dyDescent="0.35">
      <c r="A2201" s="8">
        <v>2020</v>
      </c>
      <c r="B2201" s="9">
        <v>59580</v>
      </c>
      <c r="C2201" s="10" t="s">
        <v>1704</v>
      </c>
      <c r="D2201" s="8" t="s">
        <v>709</v>
      </c>
      <c r="E2201" s="10" t="s">
        <v>710</v>
      </c>
      <c r="F2201" s="8" t="s">
        <v>711</v>
      </c>
      <c r="G2201" s="10" t="s">
        <v>32</v>
      </c>
      <c r="H2201" s="10" t="s">
        <v>1616</v>
      </c>
      <c r="I2201" s="10" t="s">
        <v>576</v>
      </c>
      <c r="J2201" s="12">
        <v>63.1</v>
      </c>
      <c r="K2201" s="11">
        <v>361</v>
      </c>
      <c r="L2201" s="11">
        <v>40</v>
      </c>
      <c r="M2201" s="14">
        <v>0</v>
      </c>
      <c r="N2201" s="13">
        <v>0</v>
      </c>
      <c r="O2201" s="13">
        <v>0</v>
      </c>
      <c r="P2201" s="25">
        <v>0</v>
      </c>
      <c r="Q2201" s="26">
        <v>0</v>
      </c>
      <c r="R2201" s="26">
        <v>0</v>
      </c>
      <c r="S2201" s="27">
        <v>0</v>
      </c>
      <c r="T2201" s="28">
        <v>0</v>
      </c>
      <c r="U2201" s="28">
        <v>0</v>
      </c>
      <c r="V2201" s="12">
        <v>63.1</v>
      </c>
      <c r="W2201" s="11">
        <v>361</v>
      </c>
      <c r="X2201" s="11">
        <v>40</v>
      </c>
    </row>
    <row r="2202" spans="1:24" x14ac:dyDescent="0.35">
      <c r="A2202" s="8">
        <v>2020</v>
      </c>
      <c r="B2202" s="9">
        <v>59580</v>
      </c>
      <c r="C2202" s="10" t="s">
        <v>1704</v>
      </c>
      <c r="D2202" s="8" t="s">
        <v>709</v>
      </c>
      <c r="E2202" s="10" t="s">
        <v>710</v>
      </c>
      <c r="F2202" s="8" t="s">
        <v>711</v>
      </c>
      <c r="G2202" s="10" t="s">
        <v>32</v>
      </c>
      <c r="H2202" s="10" t="s">
        <v>1616</v>
      </c>
      <c r="I2202" s="10" t="s">
        <v>92</v>
      </c>
      <c r="J2202" s="12">
        <v>5.9</v>
      </c>
      <c r="K2202" s="11">
        <v>34</v>
      </c>
      <c r="L2202" s="11">
        <v>4</v>
      </c>
      <c r="M2202" s="14">
        <v>0</v>
      </c>
      <c r="N2202" s="13">
        <v>0</v>
      </c>
      <c r="O2202" s="13">
        <v>0</v>
      </c>
      <c r="P2202" s="25">
        <v>0</v>
      </c>
      <c r="Q2202" s="26">
        <v>0</v>
      </c>
      <c r="R2202" s="26">
        <v>0</v>
      </c>
      <c r="S2202" s="27">
        <v>0</v>
      </c>
      <c r="T2202" s="28">
        <v>0</v>
      </c>
      <c r="U2202" s="28">
        <v>0</v>
      </c>
      <c r="V2202" s="12">
        <v>5.9</v>
      </c>
      <c r="W2202" s="11">
        <v>34</v>
      </c>
      <c r="X2202" s="11">
        <v>4</v>
      </c>
    </row>
    <row r="2203" spans="1:24" x14ac:dyDescent="0.35">
      <c r="A2203" s="8">
        <v>2020</v>
      </c>
      <c r="B2203" s="9">
        <v>59580</v>
      </c>
      <c r="C2203" s="10" t="s">
        <v>1704</v>
      </c>
      <c r="D2203" s="8" t="s">
        <v>709</v>
      </c>
      <c r="E2203" s="10" t="s">
        <v>710</v>
      </c>
      <c r="F2203" s="8" t="s">
        <v>711</v>
      </c>
      <c r="G2203" s="10" t="s">
        <v>157</v>
      </c>
      <c r="H2203" s="10" t="s">
        <v>1616</v>
      </c>
      <c r="I2203" s="10" t="s">
        <v>158</v>
      </c>
      <c r="J2203" s="12">
        <v>760.4</v>
      </c>
      <c r="K2203" s="11">
        <v>9697</v>
      </c>
      <c r="L2203" s="11">
        <v>1050</v>
      </c>
      <c r="M2203" s="14">
        <v>0</v>
      </c>
      <c r="N2203" s="13">
        <v>0</v>
      </c>
      <c r="O2203" s="13">
        <v>0</v>
      </c>
      <c r="P2203" s="25">
        <v>0</v>
      </c>
      <c r="Q2203" s="26">
        <v>0</v>
      </c>
      <c r="R2203" s="26">
        <v>0</v>
      </c>
      <c r="S2203" s="27">
        <v>0</v>
      </c>
      <c r="T2203" s="28">
        <v>0</v>
      </c>
      <c r="U2203" s="28">
        <v>0</v>
      </c>
      <c r="V2203" s="12">
        <v>760.4</v>
      </c>
      <c r="W2203" s="11">
        <v>9697</v>
      </c>
      <c r="X2203" s="11">
        <v>1050</v>
      </c>
    </row>
    <row r="2204" spans="1:24" x14ac:dyDescent="0.35">
      <c r="A2204" s="8">
        <v>2020</v>
      </c>
      <c r="B2204" s="9">
        <v>59580</v>
      </c>
      <c r="C2204" s="10" t="s">
        <v>1704</v>
      </c>
      <c r="D2204" s="8" t="s">
        <v>709</v>
      </c>
      <c r="E2204" s="10" t="s">
        <v>710</v>
      </c>
      <c r="F2204" s="8" t="s">
        <v>711</v>
      </c>
      <c r="G2204" s="10" t="s">
        <v>157</v>
      </c>
      <c r="H2204" s="10" t="s">
        <v>1616</v>
      </c>
      <c r="I2204" s="10" t="s">
        <v>99</v>
      </c>
      <c r="J2204" s="12">
        <v>62.4</v>
      </c>
      <c r="K2204" s="11">
        <v>795</v>
      </c>
      <c r="L2204" s="11">
        <v>86</v>
      </c>
      <c r="M2204" s="14">
        <v>0</v>
      </c>
      <c r="N2204" s="13">
        <v>0</v>
      </c>
      <c r="O2204" s="13">
        <v>0</v>
      </c>
      <c r="P2204" s="25">
        <v>0</v>
      </c>
      <c r="Q2204" s="26">
        <v>0</v>
      </c>
      <c r="R2204" s="26">
        <v>0</v>
      </c>
      <c r="S2204" s="27">
        <v>0</v>
      </c>
      <c r="T2204" s="28">
        <v>0</v>
      </c>
      <c r="U2204" s="28">
        <v>0</v>
      </c>
      <c r="V2204" s="12">
        <v>62.4</v>
      </c>
      <c r="W2204" s="11">
        <v>795</v>
      </c>
      <c r="X2204" s="11">
        <v>86</v>
      </c>
    </row>
    <row r="2205" spans="1:24" x14ac:dyDescent="0.35">
      <c r="A2205" s="8">
        <v>2020</v>
      </c>
      <c r="B2205" s="9">
        <v>59580</v>
      </c>
      <c r="C2205" s="10" t="s">
        <v>1704</v>
      </c>
      <c r="D2205" s="8" t="s">
        <v>709</v>
      </c>
      <c r="E2205" s="10" t="s">
        <v>710</v>
      </c>
      <c r="F2205" s="8" t="s">
        <v>711</v>
      </c>
      <c r="G2205" s="10" t="s">
        <v>94</v>
      </c>
      <c r="H2205" s="10" t="s">
        <v>1616</v>
      </c>
      <c r="I2205" s="10" t="s">
        <v>95</v>
      </c>
      <c r="J2205" s="12">
        <v>2722</v>
      </c>
      <c r="K2205" s="11">
        <v>11427</v>
      </c>
      <c r="L2205" s="11">
        <v>1886</v>
      </c>
      <c r="M2205" s="14">
        <v>0</v>
      </c>
      <c r="N2205" s="13">
        <v>0</v>
      </c>
      <c r="O2205" s="13">
        <v>0</v>
      </c>
      <c r="P2205" s="25">
        <v>0</v>
      </c>
      <c r="Q2205" s="26">
        <v>0</v>
      </c>
      <c r="R2205" s="26">
        <v>0</v>
      </c>
      <c r="S2205" s="27">
        <v>0</v>
      </c>
      <c r="T2205" s="28">
        <v>0</v>
      </c>
      <c r="U2205" s="28">
        <v>0</v>
      </c>
      <c r="V2205" s="12">
        <v>2722</v>
      </c>
      <c r="W2205" s="11">
        <v>11427</v>
      </c>
      <c r="X2205" s="11">
        <v>1886</v>
      </c>
    </row>
    <row r="2206" spans="1:24" x14ac:dyDescent="0.35">
      <c r="A2206" s="8">
        <v>2020</v>
      </c>
      <c r="B2206" s="9">
        <v>59580</v>
      </c>
      <c r="C2206" s="10" t="s">
        <v>1704</v>
      </c>
      <c r="D2206" s="8" t="s">
        <v>709</v>
      </c>
      <c r="E2206" s="10" t="s">
        <v>710</v>
      </c>
      <c r="F2206" s="8" t="s">
        <v>711</v>
      </c>
      <c r="G2206" s="10" t="s">
        <v>307</v>
      </c>
      <c r="H2206" s="10" t="s">
        <v>1616</v>
      </c>
      <c r="I2206" s="10" t="s">
        <v>1448</v>
      </c>
      <c r="J2206" s="12">
        <v>2531.5</v>
      </c>
      <c r="K2206" s="11">
        <v>11881</v>
      </c>
      <c r="L2206" s="11">
        <v>1156</v>
      </c>
      <c r="M2206" s="14">
        <v>0</v>
      </c>
      <c r="N2206" s="13">
        <v>0</v>
      </c>
      <c r="O2206" s="13">
        <v>0</v>
      </c>
      <c r="P2206" s="25">
        <v>0</v>
      </c>
      <c r="Q2206" s="26">
        <v>0</v>
      </c>
      <c r="R2206" s="26">
        <v>0</v>
      </c>
      <c r="S2206" s="27">
        <v>0</v>
      </c>
      <c r="T2206" s="28">
        <v>0</v>
      </c>
      <c r="U2206" s="28">
        <v>0</v>
      </c>
      <c r="V2206" s="12">
        <v>2531.5</v>
      </c>
      <c r="W2206" s="11">
        <v>11881</v>
      </c>
      <c r="X2206" s="11">
        <v>1156</v>
      </c>
    </row>
    <row r="2207" spans="1:24" x14ac:dyDescent="0.35">
      <c r="A2207" s="8">
        <v>2020</v>
      </c>
      <c r="B2207" s="9">
        <v>59580</v>
      </c>
      <c r="C2207" s="10" t="s">
        <v>1704</v>
      </c>
      <c r="D2207" s="8" t="s">
        <v>709</v>
      </c>
      <c r="E2207" s="10" t="s">
        <v>710</v>
      </c>
      <c r="F2207" s="8" t="s">
        <v>711</v>
      </c>
      <c r="G2207" s="10" t="s">
        <v>139</v>
      </c>
      <c r="H2207" s="10" t="s">
        <v>1616</v>
      </c>
      <c r="I2207" s="10" t="s">
        <v>95</v>
      </c>
      <c r="J2207" s="12">
        <v>977.2</v>
      </c>
      <c r="K2207" s="11">
        <v>5313</v>
      </c>
      <c r="L2207" s="11">
        <v>842</v>
      </c>
      <c r="M2207" s="14">
        <v>0</v>
      </c>
      <c r="N2207" s="13">
        <v>0</v>
      </c>
      <c r="O2207" s="13">
        <v>0</v>
      </c>
      <c r="P2207" s="25">
        <v>0</v>
      </c>
      <c r="Q2207" s="26">
        <v>0</v>
      </c>
      <c r="R2207" s="26">
        <v>0</v>
      </c>
      <c r="S2207" s="27">
        <v>0</v>
      </c>
      <c r="T2207" s="28">
        <v>0</v>
      </c>
      <c r="U2207" s="28">
        <v>0</v>
      </c>
      <c r="V2207" s="12">
        <v>977.2</v>
      </c>
      <c r="W2207" s="11">
        <v>5313</v>
      </c>
      <c r="X2207" s="11">
        <v>842</v>
      </c>
    </row>
    <row r="2208" spans="1:24" x14ac:dyDescent="0.35">
      <c r="A2208" s="8">
        <v>2020</v>
      </c>
      <c r="B2208" s="9">
        <v>59580</v>
      </c>
      <c r="C2208" s="10" t="s">
        <v>1704</v>
      </c>
      <c r="D2208" s="8" t="s">
        <v>709</v>
      </c>
      <c r="E2208" s="10" t="s">
        <v>710</v>
      </c>
      <c r="F2208" s="8" t="s">
        <v>711</v>
      </c>
      <c r="G2208" s="10" t="s">
        <v>56</v>
      </c>
      <c r="H2208" s="10" t="s">
        <v>1616</v>
      </c>
      <c r="I2208" s="10" t="s">
        <v>123</v>
      </c>
      <c r="J2208" s="12">
        <v>26.5</v>
      </c>
      <c r="K2208" s="11">
        <v>155</v>
      </c>
      <c r="L2208" s="11">
        <v>18</v>
      </c>
      <c r="M2208" s="14">
        <v>0</v>
      </c>
      <c r="N2208" s="13">
        <v>0</v>
      </c>
      <c r="O2208" s="13">
        <v>0</v>
      </c>
      <c r="P2208" s="25">
        <v>0</v>
      </c>
      <c r="Q2208" s="26">
        <v>0</v>
      </c>
      <c r="R2208" s="26">
        <v>0</v>
      </c>
      <c r="S2208" s="27">
        <v>0</v>
      </c>
      <c r="T2208" s="28">
        <v>0</v>
      </c>
      <c r="U2208" s="28">
        <v>0</v>
      </c>
      <c r="V2208" s="12">
        <v>26.5</v>
      </c>
      <c r="W2208" s="11">
        <v>155</v>
      </c>
      <c r="X2208" s="11">
        <v>18</v>
      </c>
    </row>
    <row r="2209" spans="1:24" x14ac:dyDescent="0.35">
      <c r="A2209" s="8">
        <v>2020</v>
      </c>
      <c r="B2209" s="9">
        <v>59580</v>
      </c>
      <c r="C2209" s="10" t="s">
        <v>1704</v>
      </c>
      <c r="D2209" s="8" t="s">
        <v>709</v>
      </c>
      <c r="E2209" s="10" t="s">
        <v>710</v>
      </c>
      <c r="F2209" s="8" t="s">
        <v>711</v>
      </c>
      <c r="G2209" s="10" t="s">
        <v>56</v>
      </c>
      <c r="H2209" s="10" t="s">
        <v>1616</v>
      </c>
      <c r="I2209" s="10" t="s">
        <v>45</v>
      </c>
      <c r="J2209" s="12">
        <v>6453.5</v>
      </c>
      <c r="K2209" s="11">
        <v>37700</v>
      </c>
      <c r="L2209" s="11">
        <v>4334</v>
      </c>
      <c r="M2209" s="14">
        <v>0</v>
      </c>
      <c r="N2209" s="13">
        <v>0</v>
      </c>
      <c r="O2209" s="13">
        <v>0</v>
      </c>
      <c r="P2209" s="25">
        <v>0</v>
      </c>
      <c r="Q2209" s="26">
        <v>0</v>
      </c>
      <c r="R2209" s="26">
        <v>0</v>
      </c>
      <c r="S2209" s="27">
        <v>0</v>
      </c>
      <c r="T2209" s="28">
        <v>0</v>
      </c>
      <c r="U2209" s="28">
        <v>0</v>
      </c>
      <c r="V2209" s="12">
        <v>6453.5</v>
      </c>
      <c r="W2209" s="11">
        <v>37700</v>
      </c>
      <c r="X2209" s="11">
        <v>4334</v>
      </c>
    </row>
    <row r="2210" spans="1:24" x14ac:dyDescent="0.35">
      <c r="A2210" s="8">
        <v>2020</v>
      </c>
      <c r="B2210" s="9">
        <v>59580</v>
      </c>
      <c r="C2210" s="10" t="s">
        <v>1704</v>
      </c>
      <c r="D2210" s="8" t="s">
        <v>709</v>
      </c>
      <c r="E2210" s="10" t="s">
        <v>710</v>
      </c>
      <c r="F2210" s="8" t="s">
        <v>711</v>
      </c>
      <c r="G2210" s="10" t="s">
        <v>91</v>
      </c>
      <c r="H2210" s="10" t="s">
        <v>1616</v>
      </c>
      <c r="I2210" s="10" t="s">
        <v>394</v>
      </c>
      <c r="J2210" s="12">
        <v>1198.3</v>
      </c>
      <c r="K2210" s="11">
        <v>8494</v>
      </c>
      <c r="L2210" s="11">
        <v>722</v>
      </c>
      <c r="M2210" s="14">
        <v>0</v>
      </c>
      <c r="N2210" s="13">
        <v>0</v>
      </c>
      <c r="O2210" s="13">
        <v>0</v>
      </c>
      <c r="P2210" s="25">
        <v>0</v>
      </c>
      <c r="Q2210" s="26">
        <v>0</v>
      </c>
      <c r="R2210" s="26">
        <v>0</v>
      </c>
      <c r="S2210" s="27">
        <v>0</v>
      </c>
      <c r="T2210" s="28">
        <v>0</v>
      </c>
      <c r="U2210" s="28">
        <v>0</v>
      </c>
      <c r="V2210" s="12">
        <v>1198.3</v>
      </c>
      <c r="W2210" s="11">
        <v>8494</v>
      </c>
      <c r="X2210" s="11">
        <v>722</v>
      </c>
    </row>
    <row r="2211" spans="1:24" x14ac:dyDescent="0.35">
      <c r="A2211" s="8">
        <v>2020</v>
      </c>
      <c r="B2211" s="9">
        <v>59580</v>
      </c>
      <c r="C2211" s="10" t="s">
        <v>1704</v>
      </c>
      <c r="D2211" s="8" t="s">
        <v>709</v>
      </c>
      <c r="E2211" s="10" t="s">
        <v>710</v>
      </c>
      <c r="F2211" s="8" t="s">
        <v>711</v>
      </c>
      <c r="G2211" s="10" t="s">
        <v>122</v>
      </c>
      <c r="H2211" s="10" t="s">
        <v>1616</v>
      </c>
      <c r="I2211" s="10" t="s">
        <v>123</v>
      </c>
      <c r="J2211" s="12">
        <v>12812.5</v>
      </c>
      <c r="K2211" s="11">
        <v>64980</v>
      </c>
      <c r="L2211" s="11">
        <v>7563</v>
      </c>
      <c r="M2211" s="14">
        <v>0</v>
      </c>
      <c r="N2211" s="13">
        <v>0</v>
      </c>
      <c r="O2211" s="13">
        <v>0</v>
      </c>
      <c r="P2211" s="25">
        <v>0</v>
      </c>
      <c r="Q2211" s="26">
        <v>0</v>
      </c>
      <c r="R2211" s="26">
        <v>0</v>
      </c>
      <c r="S2211" s="27">
        <v>0</v>
      </c>
      <c r="T2211" s="28">
        <v>0</v>
      </c>
      <c r="U2211" s="28">
        <v>0</v>
      </c>
      <c r="V2211" s="12">
        <v>12812.5</v>
      </c>
      <c r="W2211" s="11">
        <v>64980</v>
      </c>
      <c r="X2211" s="11">
        <v>7563</v>
      </c>
    </row>
    <row r="2212" spans="1:24" x14ac:dyDescent="0.35">
      <c r="A2212" s="8">
        <v>2020</v>
      </c>
      <c r="B2212" s="9">
        <v>59580</v>
      </c>
      <c r="C2212" s="10" t="s">
        <v>1704</v>
      </c>
      <c r="D2212" s="8" t="s">
        <v>709</v>
      </c>
      <c r="E2212" s="10" t="s">
        <v>710</v>
      </c>
      <c r="F2212" s="8" t="s">
        <v>711</v>
      </c>
      <c r="G2212" s="10" t="s">
        <v>122</v>
      </c>
      <c r="H2212" s="10" t="s">
        <v>1616</v>
      </c>
      <c r="I2212" s="10" t="s">
        <v>45</v>
      </c>
      <c r="J2212" s="12">
        <v>1575.7</v>
      </c>
      <c r="K2212" s="11">
        <v>7991</v>
      </c>
      <c r="L2212" s="11">
        <v>930</v>
      </c>
      <c r="M2212" s="14">
        <v>0</v>
      </c>
      <c r="N2212" s="13">
        <v>0</v>
      </c>
      <c r="O2212" s="13">
        <v>0</v>
      </c>
      <c r="P2212" s="25">
        <v>0</v>
      </c>
      <c r="Q2212" s="26">
        <v>0</v>
      </c>
      <c r="R2212" s="26">
        <v>0</v>
      </c>
      <c r="S2212" s="27">
        <v>0</v>
      </c>
      <c r="T2212" s="28">
        <v>0</v>
      </c>
      <c r="U2212" s="28">
        <v>0</v>
      </c>
      <c r="V2212" s="12">
        <v>1575.7</v>
      </c>
      <c r="W2212" s="11">
        <v>7991</v>
      </c>
      <c r="X2212" s="11">
        <v>930</v>
      </c>
    </row>
    <row r="2213" spans="1:24" x14ac:dyDescent="0.35">
      <c r="A2213" s="8">
        <v>2020</v>
      </c>
      <c r="B2213" s="9">
        <v>59580</v>
      </c>
      <c r="C2213" s="10" t="s">
        <v>1704</v>
      </c>
      <c r="D2213" s="8" t="s">
        <v>709</v>
      </c>
      <c r="E2213" s="10" t="s">
        <v>710</v>
      </c>
      <c r="F2213" s="8" t="s">
        <v>711</v>
      </c>
      <c r="G2213" s="10" t="s">
        <v>197</v>
      </c>
      <c r="H2213" s="10" t="s">
        <v>1616</v>
      </c>
      <c r="I2213" s="10" t="s">
        <v>123</v>
      </c>
      <c r="J2213" s="12">
        <v>0.6</v>
      </c>
      <c r="K2213" s="11">
        <v>11</v>
      </c>
      <c r="L2213" s="11">
        <v>1</v>
      </c>
      <c r="M2213" s="14">
        <v>0</v>
      </c>
      <c r="N2213" s="13">
        <v>0</v>
      </c>
      <c r="O2213" s="13">
        <v>0</v>
      </c>
      <c r="P2213" s="25">
        <v>0</v>
      </c>
      <c r="Q2213" s="26">
        <v>0</v>
      </c>
      <c r="R2213" s="26">
        <v>0</v>
      </c>
      <c r="S2213" s="27">
        <v>0</v>
      </c>
      <c r="T2213" s="28">
        <v>0</v>
      </c>
      <c r="U2213" s="28">
        <v>0</v>
      </c>
      <c r="V2213" s="12">
        <v>0.6</v>
      </c>
      <c r="W2213" s="11">
        <v>11</v>
      </c>
      <c r="X2213" s="11">
        <v>1</v>
      </c>
    </row>
    <row r="2214" spans="1:24" x14ac:dyDescent="0.35">
      <c r="A2214" s="8">
        <v>2020</v>
      </c>
      <c r="B2214" s="9">
        <v>59580</v>
      </c>
      <c r="C2214" s="10" t="s">
        <v>1704</v>
      </c>
      <c r="D2214" s="8" t="s">
        <v>709</v>
      </c>
      <c r="E2214" s="10" t="s">
        <v>710</v>
      </c>
      <c r="F2214" s="8" t="s">
        <v>711</v>
      </c>
      <c r="G2214" s="10" t="s">
        <v>197</v>
      </c>
      <c r="H2214" s="10" t="s">
        <v>1616</v>
      </c>
      <c r="I2214" s="10" t="s">
        <v>45</v>
      </c>
      <c r="J2214" s="12">
        <v>27.2</v>
      </c>
      <c r="K2214" s="11">
        <v>497</v>
      </c>
      <c r="L2214" s="11">
        <v>51</v>
      </c>
      <c r="M2214" s="14">
        <v>0</v>
      </c>
      <c r="N2214" s="13">
        <v>0</v>
      </c>
      <c r="O2214" s="13">
        <v>0</v>
      </c>
      <c r="P2214" s="25">
        <v>0</v>
      </c>
      <c r="Q2214" s="26">
        <v>0</v>
      </c>
      <c r="R2214" s="26">
        <v>0</v>
      </c>
      <c r="S2214" s="27">
        <v>0</v>
      </c>
      <c r="T2214" s="28">
        <v>0</v>
      </c>
      <c r="U2214" s="28">
        <v>0</v>
      </c>
      <c r="V2214" s="12">
        <v>27.2</v>
      </c>
      <c r="W2214" s="11">
        <v>497</v>
      </c>
      <c r="X2214" s="11">
        <v>51</v>
      </c>
    </row>
    <row r="2215" spans="1:24" x14ac:dyDescent="0.35">
      <c r="A2215" s="8">
        <v>2020</v>
      </c>
      <c r="B2215" s="9">
        <v>59580</v>
      </c>
      <c r="C2215" s="10" t="s">
        <v>1704</v>
      </c>
      <c r="D2215" s="8" t="s">
        <v>709</v>
      </c>
      <c r="E2215" s="10" t="s">
        <v>710</v>
      </c>
      <c r="F2215" s="8" t="s">
        <v>711</v>
      </c>
      <c r="G2215" s="10" t="s">
        <v>105</v>
      </c>
      <c r="H2215" s="10" t="s">
        <v>1616</v>
      </c>
      <c r="I2215" s="10" t="s">
        <v>95</v>
      </c>
      <c r="J2215" s="12">
        <v>371.5</v>
      </c>
      <c r="K2215" s="11">
        <v>2359</v>
      </c>
      <c r="L2215" s="11">
        <v>348</v>
      </c>
      <c r="M2215" s="14">
        <v>0</v>
      </c>
      <c r="N2215" s="13">
        <v>0</v>
      </c>
      <c r="O2215" s="13">
        <v>0</v>
      </c>
      <c r="P2215" s="25">
        <v>0</v>
      </c>
      <c r="Q2215" s="26">
        <v>0</v>
      </c>
      <c r="R2215" s="26">
        <v>0</v>
      </c>
      <c r="S2215" s="27">
        <v>0</v>
      </c>
      <c r="T2215" s="28">
        <v>0</v>
      </c>
      <c r="U2215" s="28">
        <v>0</v>
      </c>
      <c r="V2215" s="12">
        <v>371.5</v>
      </c>
      <c r="W2215" s="11">
        <v>2359</v>
      </c>
      <c r="X2215" s="11">
        <v>348</v>
      </c>
    </row>
    <row r="2216" spans="1:24" x14ac:dyDescent="0.35">
      <c r="A2216" s="8">
        <v>2020</v>
      </c>
      <c r="B2216" s="9">
        <v>59619</v>
      </c>
      <c r="C2216" s="10" t="s">
        <v>1705</v>
      </c>
      <c r="D2216" s="8" t="s">
        <v>717</v>
      </c>
      <c r="E2216" s="10" t="s">
        <v>718</v>
      </c>
      <c r="F2216" s="8" t="s">
        <v>711</v>
      </c>
      <c r="G2216" s="10" t="s">
        <v>94</v>
      </c>
      <c r="H2216" s="10" t="s">
        <v>719</v>
      </c>
      <c r="I2216" s="10" t="s">
        <v>95</v>
      </c>
      <c r="J2216" s="12" t="s">
        <v>25</v>
      </c>
      <c r="K2216" s="11" t="s">
        <v>25</v>
      </c>
      <c r="L2216" s="11" t="s">
        <v>25</v>
      </c>
      <c r="M2216" s="14">
        <v>25319.1</v>
      </c>
      <c r="N2216" s="13">
        <v>303959</v>
      </c>
      <c r="O2216" s="13">
        <v>74</v>
      </c>
      <c r="P2216" s="25">
        <v>8170</v>
      </c>
      <c r="Q2216" s="26">
        <v>104971</v>
      </c>
      <c r="R2216" s="26">
        <v>12</v>
      </c>
      <c r="S2216" s="27" t="s">
        <v>25</v>
      </c>
      <c r="T2216" s="28" t="s">
        <v>25</v>
      </c>
      <c r="U2216" s="28" t="s">
        <v>25</v>
      </c>
      <c r="V2216" s="12">
        <v>33489.1</v>
      </c>
      <c r="W2216" s="11">
        <v>408930</v>
      </c>
      <c r="X2216" s="11">
        <v>86</v>
      </c>
    </row>
    <row r="2217" spans="1:24" x14ac:dyDescent="0.35">
      <c r="A2217" s="8">
        <v>2020</v>
      </c>
      <c r="B2217" s="9">
        <v>59619</v>
      </c>
      <c r="C2217" s="10" t="s">
        <v>1705</v>
      </c>
      <c r="D2217" s="8" t="s">
        <v>717</v>
      </c>
      <c r="E2217" s="10" t="s">
        <v>718</v>
      </c>
      <c r="F2217" s="8" t="s">
        <v>711</v>
      </c>
      <c r="G2217" s="10" t="s">
        <v>682</v>
      </c>
      <c r="H2217" s="10" t="s">
        <v>719</v>
      </c>
      <c r="I2217" s="10" t="s">
        <v>45</v>
      </c>
      <c r="J2217" s="12" t="s">
        <v>25</v>
      </c>
      <c r="K2217" s="11" t="s">
        <v>25</v>
      </c>
      <c r="L2217" s="11" t="s">
        <v>25</v>
      </c>
      <c r="M2217" s="14">
        <v>327.2</v>
      </c>
      <c r="N2217" s="13">
        <v>4357</v>
      </c>
      <c r="O2217" s="13">
        <v>2</v>
      </c>
      <c r="P2217" s="25" t="s">
        <v>25</v>
      </c>
      <c r="Q2217" s="26" t="s">
        <v>25</v>
      </c>
      <c r="R2217" s="26" t="s">
        <v>25</v>
      </c>
      <c r="S2217" s="27" t="s">
        <v>25</v>
      </c>
      <c r="T2217" s="28" t="s">
        <v>25</v>
      </c>
      <c r="U2217" s="28" t="s">
        <v>25</v>
      </c>
      <c r="V2217" s="12">
        <v>327.2</v>
      </c>
      <c r="W2217" s="11">
        <v>4357</v>
      </c>
      <c r="X2217" s="11">
        <v>2</v>
      </c>
    </row>
    <row r="2218" spans="1:24" x14ac:dyDescent="0.35">
      <c r="A2218" s="8">
        <v>2020</v>
      </c>
      <c r="B2218" s="9">
        <v>59619</v>
      </c>
      <c r="C2218" s="10" t="s">
        <v>1705</v>
      </c>
      <c r="D2218" s="8" t="s">
        <v>717</v>
      </c>
      <c r="E2218" s="10" t="s">
        <v>718</v>
      </c>
      <c r="F2218" s="8" t="s">
        <v>711</v>
      </c>
      <c r="G2218" s="10" t="s">
        <v>185</v>
      </c>
      <c r="H2218" s="10" t="s">
        <v>719</v>
      </c>
      <c r="I2218" s="10" t="s">
        <v>45</v>
      </c>
      <c r="J2218" s="12" t="s">
        <v>25</v>
      </c>
      <c r="K2218" s="11" t="s">
        <v>25</v>
      </c>
      <c r="L2218" s="11" t="s">
        <v>25</v>
      </c>
      <c r="M2218" s="14">
        <v>413.6</v>
      </c>
      <c r="N2218" s="13">
        <v>12124</v>
      </c>
      <c r="O2218" s="13">
        <v>1</v>
      </c>
      <c r="P2218" s="25">
        <v>1496.8</v>
      </c>
      <c r="Q2218" s="26">
        <v>32599</v>
      </c>
      <c r="R2218" s="26">
        <v>1</v>
      </c>
      <c r="S2218" s="27" t="s">
        <v>25</v>
      </c>
      <c r="T2218" s="28" t="s">
        <v>25</v>
      </c>
      <c r="U2218" s="28" t="s">
        <v>25</v>
      </c>
      <c r="V2218" s="12">
        <v>1910.4</v>
      </c>
      <c r="W2218" s="11">
        <v>44723</v>
      </c>
      <c r="X2218" s="11">
        <v>2</v>
      </c>
    </row>
    <row r="2219" spans="1:24" x14ac:dyDescent="0.35">
      <c r="A2219" s="8">
        <v>2020</v>
      </c>
      <c r="B2219" s="9">
        <v>59619</v>
      </c>
      <c r="C2219" s="10" t="s">
        <v>1705</v>
      </c>
      <c r="D2219" s="8" t="s">
        <v>717</v>
      </c>
      <c r="E2219" s="10" t="s">
        <v>718</v>
      </c>
      <c r="F2219" s="8" t="s">
        <v>711</v>
      </c>
      <c r="G2219" s="10" t="s">
        <v>163</v>
      </c>
      <c r="H2219" s="10" t="s">
        <v>719</v>
      </c>
      <c r="I2219" s="10" t="s">
        <v>45</v>
      </c>
      <c r="J2219" s="12" t="s">
        <v>25</v>
      </c>
      <c r="K2219" s="11" t="s">
        <v>25</v>
      </c>
      <c r="L2219" s="11" t="s">
        <v>25</v>
      </c>
      <c r="M2219" s="14">
        <v>51472.6</v>
      </c>
      <c r="N2219" s="13">
        <v>1454785</v>
      </c>
      <c r="O2219" s="13">
        <v>18</v>
      </c>
      <c r="P2219" s="25">
        <v>39547.300000000003</v>
      </c>
      <c r="Q2219" s="26">
        <v>1288065</v>
      </c>
      <c r="R2219" s="26">
        <v>10</v>
      </c>
      <c r="S2219" s="27" t="s">
        <v>25</v>
      </c>
      <c r="T2219" s="28" t="s">
        <v>25</v>
      </c>
      <c r="U2219" s="28" t="s">
        <v>25</v>
      </c>
      <c r="V2219" s="12">
        <v>91019.9</v>
      </c>
      <c r="W2219" s="11">
        <v>2742850</v>
      </c>
      <c r="X2219" s="11">
        <v>28</v>
      </c>
    </row>
    <row r="2220" spans="1:24" x14ac:dyDescent="0.35">
      <c r="A2220" s="8">
        <v>2020</v>
      </c>
      <c r="B2220" s="9">
        <v>59619</v>
      </c>
      <c r="C2220" s="10" t="s">
        <v>1705</v>
      </c>
      <c r="D2220" s="8" t="s">
        <v>717</v>
      </c>
      <c r="E2220" s="10" t="s">
        <v>718</v>
      </c>
      <c r="F2220" s="8" t="s">
        <v>711</v>
      </c>
      <c r="G2220" s="10" t="s">
        <v>139</v>
      </c>
      <c r="H2220" s="10" t="s">
        <v>719</v>
      </c>
      <c r="I2220" s="10" t="s">
        <v>95</v>
      </c>
      <c r="J2220" s="12" t="s">
        <v>25</v>
      </c>
      <c r="K2220" s="11" t="s">
        <v>25</v>
      </c>
      <c r="L2220" s="11" t="s">
        <v>25</v>
      </c>
      <c r="M2220" s="14">
        <v>76116.800000000003</v>
      </c>
      <c r="N2220" s="13">
        <v>844490</v>
      </c>
      <c r="O2220" s="13">
        <v>82</v>
      </c>
      <c r="P2220" s="25">
        <v>12215.4</v>
      </c>
      <c r="Q2220" s="26">
        <v>138836</v>
      </c>
      <c r="R2220" s="26">
        <v>24</v>
      </c>
      <c r="S2220" s="27" t="s">
        <v>25</v>
      </c>
      <c r="T2220" s="28" t="s">
        <v>25</v>
      </c>
      <c r="U2220" s="28" t="s">
        <v>25</v>
      </c>
      <c r="V2220" s="12">
        <v>88332.2</v>
      </c>
      <c r="W2220" s="11">
        <v>983326</v>
      </c>
      <c r="X2220" s="11">
        <v>106</v>
      </c>
    </row>
    <row r="2221" spans="1:24" x14ac:dyDescent="0.35">
      <c r="A2221" s="8">
        <v>2020</v>
      </c>
      <c r="B2221" s="9">
        <v>59619</v>
      </c>
      <c r="C2221" s="10" t="s">
        <v>1705</v>
      </c>
      <c r="D2221" s="8" t="s">
        <v>717</v>
      </c>
      <c r="E2221" s="10" t="s">
        <v>718</v>
      </c>
      <c r="F2221" s="8" t="s">
        <v>711</v>
      </c>
      <c r="G2221" s="10" t="s">
        <v>63</v>
      </c>
      <c r="H2221" s="10" t="s">
        <v>719</v>
      </c>
      <c r="I2221" s="10" t="s">
        <v>45</v>
      </c>
      <c r="J2221" s="12" t="s">
        <v>25</v>
      </c>
      <c r="K2221" s="11" t="s">
        <v>25</v>
      </c>
      <c r="L2221" s="11" t="s">
        <v>25</v>
      </c>
      <c r="M2221" s="14">
        <v>2433.6999999999998</v>
      </c>
      <c r="N2221" s="13">
        <v>54881</v>
      </c>
      <c r="O2221" s="13">
        <v>3</v>
      </c>
      <c r="P2221" s="25">
        <v>919.6</v>
      </c>
      <c r="Q2221" s="26">
        <v>16406</v>
      </c>
      <c r="R2221" s="26">
        <v>4</v>
      </c>
      <c r="S2221" s="27" t="s">
        <v>25</v>
      </c>
      <c r="T2221" s="28" t="s">
        <v>25</v>
      </c>
      <c r="U2221" s="28" t="s">
        <v>25</v>
      </c>
      <c r="V2221" s="12">
        <v>3353.3</v>
      </c>
      <c r="W2221" s="11">
        <v>71287</v>
      </c>
      <c r="X2221" s="11">
        <v>7</v>
      </c>
    </row>
    <row r="2222" spans="1:24" x14ac:dyDescent="0.35">
      <c r="A2222" s="8">
        <v>2020</v>
      </c>
      <c r="B2222" s="9">
        <v>59619</v>
      </c>
      <c r="C2222" s="10" t="s">
        <v>1705</v>
      </c>
      <c r="D2222" s="8" t="s">
        <v>717</v>
      </c>
      <c r="E2222" s="10" t="s">
        <v>718</v>
      </c>
      <c r="F2222" s="8" t="s">
        <v>711</v>
      </c>
      <c r="G2222" s="10" t="s">
        <v>671</v>
      </c>
      <c r="H2222" s="10" t="s">
        <v>719</v>
      </c>
      <c r="I2222" s="10" t="s">
        <v>95</v>
      </c>
      <c r="J2222" s="12" t="s">
        <v>25</v>
      </c>
      <c r="K2222" s="11" t="s">
        <v>25</v>
      </c>
      <c r="L2222" s="11" t="s">
        <v>25</v>
      </c>
      <c r="M2222" s="14">
        <v>5889.8</v>
      </c>
      <c r="N2222" s="13">
        <v>86794</v>
      </c>
      <c r="O2222" s="13">
        <v>15</v>
      </c>
      <c r="P2222" s="25">
        <v>5498</v>
      </c>
      <c r="Q2222" s="26">
        <v>93718</v>
      </c>
      <c r="R2222" s="26">
        <v>10</v>
      </c>
      <c r="S2222" s="27" t="s">
        <v>25</v>
      </c>
      <c r="T2222" s="28" t="s">
        <v>25</v>
      </c>
      <c r="U2222" s="28" t="s">
        <v>25</v>
      </c>
      <c r="V2222" s="12">
        <v>11387.8</v>
      </c>
      <c r="W2222" s="11">
        <v>180512</v>
      </c>
      <c r="X2222" s="11">
        <v>25</v>
      </c>
    </row>
    <row r="2223" spans="1:24" x14ac:dyDescent="0.35">
      <c r="A2223" s="8">
        <v>2020</v>
      </c>
      <c r="B2223" s="9">
        <v>59619</v>
      </c>
      <c r="C2223" s="10" t="s">
        <v>1705</v>
      </c>
      <c r="D2223" s="8" t="s">
        <v>717</v>
      </c>
      <c r="E2223" s="10" t="s">
        <v>718</v>
      </c>
      <c r="F2223" s="8" t="s">
        <v>711</v>
      </c>
      <c r="G2223" s="10" t="s">
        <v>397</v>
      </c>
      <c r="H2223" s="10" t="s">
        <v>719</v>
      </c>
      <c r="I2223" s="10" t="s">
        <v>95</v>
      </c>
      <c r="J2223" s="12" t="s">
        <v>25</v>
      </c>
      <c r="K2223" s="11" t="s">
        <v>25</v>
      </c>
      <c r="L2223" s="11" t="s">
        <v>25</v>
      </c>
      <c r="M2223" s="14">
        <v>15535.5</v>
      </c>
      <c r="N2223" s="13">
        <v>217045</v>
      </c>
      <c r="O2223" s="13">
        <v>28</v>
      </c>
      <c r="P2223" s="25">
        <v>5414.7</v>
      </c>
      <c r="Q2223" s="26">
        <v>72756</v>
      </c>
      <c r="R2223" s="26">
        <v>10</v>
      </c>
      <c r="S2223" s="27" t="s">
        <v>25</v>
      </c>
      <c r="T2223" s="28" t="s">
        <v>25</v>
      </c>
      <c r="U2223" s="28" t="s">
        <v>25</v>
      </c>
      <c r="V2223" s="12">
        <v>20950.2</v>
      </c>
      <c r="W2223" s="11">
        <v>289801</v>
      </c>
      <c r="X2223" s="11">
        <v>38</v>
      </c>
    </row>
    <row r="2224" spans="1:24" x14ac:dyDescent="0.35">
      <c r="A2224" s="8">
        <v>2020</v>
      </c>
      <c r="B2224" s="9">
        <v>59619</v>
      </c>
      <c r="C2224" s="10" t="s">
        <v>1705</v>
      </c>
      <c r="D2224" s="8" t="s">
        <v>717</v>
      </c>
      <c r="E2224" s="10" t="s">
        <v>718</v>
      </c>
      <c r="F2224" s="8" t="s">
        <v>711</v>
      </c>
      <c r="G2224" s="10" t="s">
        <v>56</v>
      </c>
      <c r="H2224" s="10" t="s">
        <v>719</v>
      </c>
      <c r="I2224" s="10" t="s">
        <v>45</v>
      </c>
      <c r="J2224" s="12" t="s">
        <v>25</v>
      </c>
      <c r="K2224" s="11" t="s">
        <v>25</v>
      </c>
      <c r="L2224" s="11" t="s">
        <v>25</v>
      </c>
      <c r="M2224" s="14">
        <v>59289.7</v>
      </c>
      <c r="N2224" s="13">
        <v>805666</v>
      </c>
      <c r="O2224" s="13">
        <v>137</v>
      </c>
      <c r="P2224" s="25">
        <v>14356.3</v>
      </c>
      <c r="Q2224" s="26">
        <v>312465</v>
      </c>
      <c r="R2224" s="26">
        <v>6</v>
      </c>
      <c r="S2224" s="27" t="s">
        <v>25</v>
      </c>
      <c r="T2224" s="28" t="s">
        <v>25</v>
      </c>
      <c r="U2224" s="28" t="s">
        <v>25</v>
      </c>
      <c r="V2224" s="12">
        <v>73646</v>
      </c>
      <c r="W2224" s="11">
        <v>1118131</v>
      </c>
      <c r="X2224" s="11">
        <v>143</v>
      </c>
    </row>
    <row r="2225" spans="1:24" x14ac:dyDescent="0.35">
      <c r="A2225" s="8">
        <v>2020</v>
      </c>
      <c r="B2225" s="9">
        <v>59619</v>
      </c>
      <c r="C2225" s="10" t="s">
        <v>1705</v>
      </c>
      <c r="D2225" s="8" t="s">
        <v>717</v>
      </c>
      <c r="E2225" s="10" t="s">
        <v>718</v>
      </c>
      <c r="F2225" s="8" t="s">
        <v>711</v>
      </c>
      <c r="G2225" s="10" t="s">
        <v>122</v>
      </c>
      <c r="H2225" s="10" t="s">
        <v>719</v>
      </c>
      <c r="I2225" s="10" t="s">
        <v>123</v>
      </c>
      <c r="J2225" s="12" t="s">
        <v>25</v>
      </c>
      <c r="K2225" s="11" t="s">
        <v>25</v>
      </c>
      <c r="L2225" s="11" t="s">
        <v>25</v>
      </c>
      <c r="M2225" s="14">
        <v>13126.8</v>
      </c>
      <c r="N2225" s="13">
        <v>204905</v>
      </c>
      <c r="O2225" s="13">
        <v>30</v>
      </c>
      <c r="P2225" s="25">
        <v>7158.4</v>
      </c>
      <c r="Q2225" s="26">
        <v>154774</v>
      </c>
      <c r="R2225" s="26">
        <v>9</v>
      </c>
      <c r="S2225" s="27" t="s">
        <v>25</v>
      </c>
      <c r="T2225" s="28" t="s">
        <v>25</v>
      </c>
      <c r="U2225" s="28" t="s">
        <v>25</v>
      </c>
      <c r="V2225" s="12">
        <v>20285.2</v>
      </c>
      <c r="W2225" s="11">
        <v>359679</v>
      </c>
      <c r="X2225" s="11">
        <v>39</v>
      </c>
    </row>
    <row r="2226" spans="1:24" x14ac:dyDescent="0.35">
      <c r="A2226" s="8">
        <v>2020</v>
      </c>
      <c r="B2226" s="9">
        <v>59619</v>
      </c>
      <c r="C2226" s="10" t="s">
        <v>1705</v>
      </c>
      <c r="D2226" s="8" t="s">
        <v>717</v>
      </c>
      <c r="E2226" s="10" t="s">
        <v>718</v>
      </c>
      <c r="F2226" s="8" t="s">
        <v>711</v>
      </c>
      <c r="G2226" s="10" t="s">
        <v>143</v>
      </c>
      <c r="H2226" s="10" t="s">
        <v>719</v>
      </c>
      <c r="I2226" s="10" t="s">
        <v>45</v>
      </c>
      <c r="J2226" s="12" t="s">
        <v>25</v>
      </c>
      <c r="K2226" s="11" t="s">
        <v>25</v>
      </c>
      <c r="L2226" s="11" t="s">
        <v>25</v>
      </c>
      <c r="M2226" s="14">
        <v>9037.2999999999993</v>
      </c>
      <c r="N2226" s="13">
        <v>262967</v>
      </c>
      <c r="O2226" s="13">
        <v>10</v>
      </c>
      <c r="P2226" s="25">
        <v>83059.7</v>
      </c>
      <c r="Q2226" s="26">
        <v>2873735</v>
      </c>
      <c r="R2226" s="26">
        <v>16</v>
      </c>
      <c r="S2226" s="27" t="s">
        <v>25</v>
      </c>
      <c r="T2226" s="28" t="s">
        <v>25</v>
      </c>
      <c r="U2226" s="28" t="s">
        <v>25</v>
      </c>
      <c r="V2226" s="12">
        <v>92097</v>
      </c>
      <c r="W2226" s="11">
        <v>3136702</v>
      </c>
      <c r="X2226" s="11">
        <v>26</v>
      </c>
    </row>
    <row r="2227" spans="1:24" x14ac:dyDescent="0.35">
      <c r="A2227" s="8">
        <v>2020</v>
      </c>
      <c r="B2227" s="9">
        <v>59619</v>
      </c>
      <c r="C2227" s="10" t="s">
        <v>1705</v>
      </c>
      <c r="D2227" s="8" t="s">
        <v>717</v>
      </c>
      <c r="E2227" s="10" t="s">
        <v>718</v>
      </c>
      <c r="F2227" s="8" t="s">
        <v>711</v>
      </c>
      <c r="G2227" s="10" t="s">
        <v>197</v>
      </c>
      <c r="H2227" s="10" t="s">
        <v>719</v>
      </c>
      <c r="I2227" s="10" t="s">
        <v>45</v>
      </c>
      <c r="J2227" s="12" t="s">
        <v>25</v>
      </c>
      <c r="K2227" s="11" t="s">
        <v>25</v>
      </c>
      <c r="L2227" s="11" t="s">
        <v>25</v>
      </c>
      <c r="M2227" s="14">
        <v>33891.800000000003</v>
      </c>
      <c r="N2227" s="13">
        <v>640658</v>
      </c>
      <c r="O2227" s="13">
        <v>24</v>
      </c>
      <c r="P2227" s="25">
        <v>30433.1</v>
      </c>
      <c r="Q2227" s="26">
        <v>1135055</v>
      </c>
      <c r="R2227" s="26">
        <v>9</v>
      </c>
      <c r="S2227" s="27" t="s">
        <v>25</v>
      </c>
      <c r="T2227" s="28" t="s">
        <v>25</v>
      </c>
      <c r="U2227" s="28" t="s">
        <v>25</v>
      </c>
      <c r="V2227" s="12">
        <v>64324.9</v>
      </c>
      <c r="W2227" s="11">
        <v>1775713</v>
      </c>
      <c r="X2227" s="11">
        <v>33</v>
      </c>
    </row>
    <row r="2228" spans="1:24" x14ac:dyDescent="0.35">
      <c r="A2228" s="8">
        <v>2020</v>
      </c>
      <c r="B2228" s="9">
        <v>59619</v>
      </c>
      <c r="C2228" s="10" t="s">
        <v>1705</v>
      </c>
      <c r="D2228" s="8" t="s">
        <v>717</v>
      </c>
      <c r="E2228" s="10" t="s">
        <v>718</v>
      </c>
      <c r="F2228" s="8" t="s">
        <v>711</v>
      </c>
      <c r="G2228" s="10" t="s">
        <v>390</v>
      </c>
      <c r="H2228" s="10" t="s">
        <v>719</v>
      </c>
      <c r="I2228" s="10" t="s">
        <v>95</v>
      </c>
      <c r="J2228" s="12" t="s">
        <v>25</v>
      </c>
      <c r="K2228" s="11" t="s">
        <v>25</v>
      </c>
      <c r="L2228" s="11" t="s">
        <v>25</v>
      </c>
      <c r="M2228" s="14">
        <v>3430.6</v>
      </c>
      <c r="N2228" s="13">
        <v>42055</v>
      </c>
      <c r="O2228" s="13">
        <v>10</v>
      </c>
      <c r="P2228" s="25">
        <v>1881.7</v>
      </c>
      <c r="Q2228" s="26">
        <v>24005</v>
      </c>
      <c r="R2228" s="26">
        <v>7</v>
      </c>
      <c r="S2228" s="27" t="s">
        <v>25</v>
      </c>
      <c r="T2228" s="28" t="s">
        <v>25</v>
      </c>
      <c r="U2228" s="28" t="s">
        <v>25</v>
      </c>
      <c r="V2228" s="12">
        <v>5312.3</v>
      </c>
      <c r="W2228" s="11">
        <v>66060</v>
      </c>
      <c r="X2228" s="11">
        <v>17</v>
      </c>
    </row>
    <row r="2229" spans="1:24" x14ac:dyDescent="0.35">
      <c r="A2229" s="8">
        <v>2020</v>
      </c>
      <c r="B2229" s="9">
        <v>59619</v>
      </c>
      <c r="C2229" s="10" t="s">
        <v>1705</v>
      </c>
      <c r="D2229" s="8" t="s">
        <v>717</v>
      </c>
      <c r="E2229" s="10" t="s">
        <v>718</v>
      </c>
      <c r="F2229" s="8" t="s">
        <v>711</v>
      </c>
      <c r="G2229" s="10" t="s">
        <v>44</v>
      </c>
      <c r="H2229" s="10" t="s">
        <v>719</v>
      </c>
      <c r="I2229" s="10" t="s">
        <v>45</v>
      </c>
      <c r="J2229" s="12" t="s">
        <v>25</v>
      </c>
      <c r="K2229" s="11" t="s">
        <v>25</v>
      </c>
      <c r="L2229" s="11" t="s">
        <v>25</v>
      </c>
      <c r="M2229" s="14">
        <v>15686.8</v>
      </c>
      <c r="N2229" s="13">
        <v>435228</v>
      </c>
      <c r="O2229" s="13">
        <v>10</v>
      </c>
      <c r="P2229" s="25">
        <v>14116.7</v>
      </c>
      <c r="Q2229" s="26">
        <v>371076</v>
      </c>
      <c r="R2229" s="26">
        <v>3</v>
      </c>
      <c r="S2229" s="27" t="s">
        <v>25</v>
      </c>
      <c r="T2229" s="28" t="s">
        <v>25</v>
      </c>
      <c r="U2229" s="28" t="s">
        <v>25</v>
      </c>
      <c r="V2229" s="12">
        <v>29803.5</v>
      </c>
      <c r="W2229" s="11">
        <v>806304</v>
      </c>
      <c r="X2229" s="11">
        <v>13</v>
      </c>
    </row>
    <row r="2230" spans="1:24" x14ac:dyDescent="0.35">
      <c r="A2230" s="8">
        <v>2020</v>
      </c>
      <c r="B2230" s="9">
        <v>59619</v>
      </c>
      <c r="C2230" s="10" t="s">
        <v>1705</v>
      </c>
      <c r="D2230" s="8" t="s">
        <v>739</v>
      </c>
      <c r="E2230" s="10" t="s">
        <v>710</v>
      </c>
      <c r="F2230" s="8" t="s">
        <v>711</v>
      </c>
      <c r="G2230" s="10" t="s">
        <v>59</v>
      </c>
      <c r="H2230" s="10" t="s">
        <v>719</v>
      </c>
      <c r="I2230" s="10" t="s">
        <v>60</v>
      </c>
      <c r="J2230" s="12" t="s">
        <v>25</v>
      </c>
      <c r="K2230" s="11" t="s">
        <v>25</v>
      </c>
      <c r="L2230" s="11" t="s">
        <v>25</v>
      </c>
      <c r="M2230" s="14">
        <v>233119.9</v>
      </c>
      <c r="N2230" s="13">
        <v>5957339</v>
      </c>
      <c r="O2230" s="13">
        <v>75</v>
      </c>
      <c r="P2230" s="25">
        <v>651276.1</v>
      </c>
      <c r="Q2230" s="26">
        <v>16561665</v>
      </c>
      <c r="R2230" s="26">
        <v>56</v>
      </c>
      <c r="S2230" s="27" t="s">
        <v>25</v>
      </c>
      <c r="T2230" s="28" t="s">
        <v>25</v>
      </c>
      <c r="U2230" s="28" t="s">
        <v>25</v>
      </c>
      <c r="V2230" s="12">
        <v>884396</v>
      </c>
      <c r="W2230" s="11">
        <v>22519004</v>
      </c>
      <c r="X2230" s="11">
        <v>131</v>
      </c>
    </row>
    <row r="2231" spans="1:24" x14ac:dyDescent="0.35">
      <c r="A2231" s="8">
        <v>2020</v>
      </c>
      <c r="B2231" s="9">
        <v>59620</v>
      </c>
      <c r="C2231" s="10" t="s">
        <v>1706</v>
      </c>
      <c r="D2231" s="8" t="s">
        <v>717</v>
      </c>
      <c r="E2231" s="10" t="s">
        <v>718</v>
      </c>
      <c r="F2231" s="8" t="s">
        <v>711</v>
      </c>
      <c r="G2231" s="10" t="s">
        <v>94</v>
      </c>
      <c r="H2231" s="10" t="s">
        <v>719</v>
      </c>
      <c r="I2231" s="10" t="s">
        <v>95</v>
      </c>
      <c r="J2231" s="12">
        <v>16825</v>
      </c>
      <c r="K2231" s="11">
        <v>134719</v>
      </c>
      <c r="L2231" s="11">
        <v>17857</v>
      </c>
      <c r="M2231" s="14">
        <v>20888</v>
      </c>
      <c r="N2231" s="13">
        <v>241188</v>
      </c>
      <c r="O2231" s="13">
        <v>1660</v>
      </c>
      <c r="P2231" s="25">
        <v>0</v>
      </c>
      <c r="Q2231" s="26">
        <v>0</v>
      </c>
      <c r="R2231" s="26">
        <v>0</v>
      </c>
      <c r="S2231" s="27">
        <v>0</v>
      </c>
      <c r="T2231" s="28">
        <v>0</v>
      </c>
      <c r="U2231" s="28">
        <v>0</v>
      </c>
      <c r="V2231" s="12">
        <v>37713</v>
      </c>
      <c r="W2231" s="11">
        <v>375907</v>
      </c>
      <c r="X2231" s="11">
        <v>19517</v>
      </c>
    </row>
    <row r="2232" spans="1:24" x14ac:dyDescent="0.35">
      <c r="A2232" s="8">
        <v>2020</v>
      </c>
      <c r="B2232" s="9">
        <v>59620</v>
      </c>
      <c r="C2232" s="10" t="s">
        <v>1706</v>
      </c>
      <c r="D2232" s="8" t="s">
        <v>717</v>
      </c>
      <c r="E2232" s="10" t="s">
        <v>718</v>
      </c>
      <c r="F2232" s="8" t="s">
        <v>711</v>
      </c>
      <c r="G2232" s="10" t="s">
        <v>139</v>
      </c>
      <c r="H2232" s="10" t="s">
        <v>719</v>
      </c>
      <c r="I2232" s="10" t="s">
        <v>95</v>
      </c>
      <c r="J2232" s="12">
        <v>11932</v>
      </c>
      <c r="K2232" s="11">
        <v>73965</v>
      </c>
      <c r="L2232" s="11">
        <v>11609</v>
      </c>
      <c r="M2232" s="14">
        <v>1734</v>
      </c>
      <c r="N2232" s="13">
        <v>15533</v>
      </c>
      <c r="O2232" s="13">
        <v>197</v>
      </c>
      <c r="P2232" s="25">
        <v>0</v>
      </c>
      <c r="Q2232" s="26">
        <v>0</v>
      </c>
      <c r="R2232" s="26">
        <v>0</v>
      </c>
      <c r="S2232" s="27">
        <v>0</v>
      </c>
      <c r="T2232" s="28">
        <v>0</v>
      </c>
      <c r="U2232" s="28">
        <v>0</v>
      </c>
      <c r="V2232" s="12">
        <v>13666</v>
      </c>
      <c r="W2232" s="11">
        <v>89498</v>
      </c>
      <c r="X2232" s="11">
        <v>11806</v>
      </c>
    </row>
    <row r="2233" spans="1:24" x14ac:dyDescent="0.35">
      <c r="A2233" s="8">
        <v>2020</v>
      </c>
      <c r="B2233" s="9">
        <v>59620</v>
      </c>
      <c r="C2233" s="10" t="s">
        <v>1706</v>
      </c>
      <c r="D2233" s="8" t="s">
        <v>717</v>
      </c>
      <c r="E2233" s="10" t="s">
        <v>718</v>
      </c>
      <c r="F2233" s="8" t="s">
        <v>711</v>
      </c>
      <c r="G2233" s="10" t="s">
        <v>56</v>
      </c>
      <c r="H2233" s="10" t="s">
        <v>719</v>
      </c>
      <c r="I2233" s="10" t="s">
        <v>45</v>
      </c>
      <c r="J2233" s="12">
        <v>24795</v>
      </c>
      <c r="K2233" s="11">
        <v>154192</v>
      </c>
      <c r="L2233" s="11">
        <v>20197</v>
      </c>
      <c r="M2233" s="14">
        <v>2817</v>
      </c>
      <c r="N2233" s="13">
        <v>19456</v>
      </c>
      <c r="O2233" s="13">
        <v>484</v>
      </c>
      <c r="P2233" s="25">
        <v>0</v>
      </c>
      <c r="Q2233" s="26">
        <v>0</v>
      </c>
      <c r="R2233" s="26">
        <v>0</v>
      </c>
      <c r="S2233" s="27">
        <v>0</v>
      </c>
      <c r="T2233" s="28">
        <v>0</v>
      </c>
      <c r="U2233" s="28">
        <v>0</v>
      </c>
      <c r="V2233" s="12">
        <v>27612</v>
      </c>
      <c r="W2233" s="11">
        <v>173648</v>
      </c>
      <c r="X2233" s="11">
        <v>20681</v>
      </c>
    </row>
    <row r="2234" spans="1:24" x14ac:dyDescent="0.35">
      <c r="A2234" s="8">
        <v>2020</v>
      </c>
      <c r="B2234" s="9">
        <v>59620</v>
      </c>
      <c r="C2234" s="10" t="s">
        <v>1706</v>
      </c>
      <c r="D2234" s="8" t="s">
        <v>717</v>
      </c>
      <c r="E2234" s="10" t="s">
        <v>718</v>
      </c>
      <c r="F2234" s="8" t="s">
        <v>711</v>
      </c>
      <c r="G2234" s="10" t="s">
        <v>122</v>
      </c>
      <c r="H2234" s="10" t="s">
        <v>719</v>
      </c>
      <c r="I2234" s="10" t="s">
        <v>123</v>
      </c>
      <c r="J2234" s="12">
        <v>14336</v>
      </c>
      <c r="K2234" s="11">
        <v>97085</v>
      </c>
      <c r="L2234" s="11">
        <v>17758</v>
      </c>
      <c r="M2234" s="14">
        <v>5417</v>
      </c>
      <c r="N2234" s="13">
        <v>47853</v>
      </c>
      <c r="O2234" s="13">
        <v>1207</v>
      </c>
      <c r="P2234" s="25">
        <v>0</v>
      </c>
      <c r="Q2234" s="26">
        <v>0</v>
      </c>
      <c r="R2234" s="26">
        <v>0</v>
      </c>
      <c r="S2234" s="27">
        <v>0</v>
      </c>
      <c r="T2234" s="28">
        <v>0</v>
      </c>
      <c r="U2234" s="28">
        <v>0</v>
      </c>
      <c r="V2234" s="12">
        <v>19753</v>
      </c>
      <c r="W2234" s="11">
        <v>144938</v>
      </c>
      <c r="X2234" s="11">
        <v>18965</v>
      </c>
    </row>
    <row r="2235" spans="1:24" x14ac:dyDescent="0.35">
      <c r="A2235" s="8">
        <v>2020</v>
      </c>
      <c r="B2235" s="9">
        <v>59620</v>
      </c>
      <c r="C2235" s="10" t="s">
        <v>1706</v>
      </c>
      <c r="D2235" s="8" t="s">
        <v>717</v>
      </c>
      <c r="E2235" s="10" t="s">
        <v>718</v>
      </c>
      <c r="F2235" s="8" t="s">
        <v>711</v>
      </c>
      <c r="G2235" s="10" t="s">
        <v>143</v>
      </c>
      <c r="H2235" s="10" t="s">
        <v>719</v>
      </c>
      <c r="I2235" s="10" t="s">
        <v>45</v>
      </c>
      <c r="J2235" s="12">
        <v>15225</v>
      </c>
      <c r="K2235" s="11">
        <v>110580</v>
      </c>
      <c r="L2235" s="11">
        <v>13108</v>
      </c>
      <c r="M2235" s="14">
        <v>121</v>
      </c>
      <c r="N2235" s="13">
        <v>742</v>
      </c>
      <c r="O2235" s="13">
        <v>59</v>
      </c>
      <c r="P2235" s="25">
        <v>0</v>
      </c>
      <c r="Q2235" s="26">
        <v>0</v>
      </c>
      <c r="R2235" s="26">
        <v>0</v>
      </c>
      <c r="S2235" s="27">
        <v>0</v>
      </c>
      <c r="T2235" s="28">
        <v>0</v>
      </c>
      <c r="U2235" s="28">
        <v>0</v>
      </c>
      <c r="V2235" s="12">
        <v>15346</v>
      </c>
      <c r="W2235" s="11">
        <v>111322</v>
      </c>
      <c r="X2235" s="11">
        <v>13167</v>
      </c>
    </row>
    <row r="2236" spans="1:24" x14ac:dyDescent="0.35">
      <c r="A2236" s="8">
        <v>2020</v>
      </c>
      <c r="B2236" s="9">
        <v>59620</v>
      </c>
      <c r="C2236" s="10" t="s">
        <v>1706</v>
      </c>
      <c r="D2236" s="8" t="s">
        <v>717</v>
      </c>
      <c r="E2236" s="10" t="s">
        <v>718</v>
      </c>
      <c r="F2236" s="8" t="s">
        <v>711</v>
      </c>
      <c r="G2236" s="10" t="s">
        <v>197</v>
      </c>
      <c r="H2236" s="10" t="s">
        <v>719</v>
      </c>
      <c r="I2236" s="10" t="s">
        <v>45</v>
      </c>
      <c r="J2236" s="12">
        <v>48106</v>
      </c>
      <c r="K2236" s="11">
        <v>422927</v>
      </c>
      <c r="L2236" s="11">
        <v>44420</v>
      </c>
      <c r="M2236" s="14">
        <v>1361</v>
      </c>
      <c r="N2236" s="13">
        <v>14227</v>
      </c>
      <c r="O2236" s="13">
        <v>956</v>
      </c>
      <c r="P2236" s="25">
        <v>0</v>
      </c>
      <c r="Q2236" s="26">
        <v>0</v>
      </c>
      <c r="R2236" s="26">
        <v>0</v>
      </c>
      <c r="S2236" s="27">
        <v>0</v>
      </c>
      <c r="T2236" s="28">
        <v>0</v>
      </c>
      <c r="U2236" s="28">
        <v>0</v>
      </c>
      <c r="V2236" s="12">
        <v>49467</v>
      </c>
      <c r="W2236" s="11">
        <v>437154</v>
      </c>
      <c r="X2236" s="11">
        <v>45376</v>
      </c>
    </row>
    <row r="2237" spans="1:24" x14ac:dyDescent="0.35">
      <c r="A2237" s="8">
        <v>2020</v>
      </c>
      <c r="B2237" s="9">
        <v>59622</v>
      </c>
      <c r="C2237" s="10" t="s">
        <v>1707</v>
      </c>
      <c r="D2237" s="8" t="s">
        <v>709</v>
      </c>
      <c r="E2237" s="10" t="s">
        <v>710</v>
      </c>
      <c r="F2237" s="8" t="s">
        <v>711</v>
      </c>
      <c r="G2237" s="10" t="s">
        <v>32</v>
      </c>
      <c r="H2237" s="10" t="s">
        <v>1616</v>
      </c>
      <c r="I2237" s="10" t="s">
        <v>33</v>
      </c>
      <c r="J2237" s="12">
        <v>0</v>
      </c>
      <c r="K2237" s="11">
        <v>0</v>
      </c>
      <c r="L2237" s="11">
        <v>0</v>
      </c>
      <c r="M2237" s="14">
        <v>2125.1</v>
      </c>
      <c r="N2237" s="13">
        <v>9981</v>
      </c>
      <c r="O2237" s="13">
        <v>25</v>
      </c>
      <c r="P2237" s="25">
        <v>0</v>
      </c>
      <c r="Q2237" s="26">
        <v>0</v>
      </c>
      <c r="R2237" s="26">
        <v>0</v>
      </c>
      <c r="S2237" s="27">
        <v>0</v>
      </c>
      <c r="T2237" s="28">
        <v>0</v>
      </c>
      <c r="U2237" s="28">
        <v>0</v>
      </c>
      <c r="V2237" s="12">
        <v>2125.1</v>
      </c>
      <c r="W2237" s="11">
        <v>9981</v>
      </c>
      <c r="X2237" s="11">
        <v>25</v>
      </c>
    </row>
    <row r="2238" spans="1:24" x14ac:dyDescent="0.35">
      <c r="A2238" s="8">
        <v>2020</v>
      </c>
      <c r="B2238" s="9">
        <v>59622</v>
      </c>
      <c r="C2238" s="10" t="s">
        <v>1707</v>
      </c>
      <c r="D2238" s="8" t="s">
        <v>709</v>
      </c>
      <c r="E2238" s="10" t="s">
        <v>710</v>
      </c>
      <c r="F2238" s="8" t="s">
        <v>711</v>
      </c>
      <c r="G2238" s="10" t="s">
        <v>139</v>
      </c>
      <c r="H2238" s="10" t="s">
        <v>1616</v>
      </c>
      <c r="I2238" s="10" t="s">
        <v>95</v>
      </c>
      <c r="J2238" s="12">
        <v>0</v>
      </c>
      <c r="K2238" s="11">
        <v>0</v>
      </c>
      <c r="L2238" s="11">
        <v>0</v>
      </c>
      <c r="M2238" s="14">
        <v>122.4</v>
      </c>
      <c r="N2238" s="13">
        <v>881</v>
      </c>
      <c r="O2238" s="13">
        <v>6</v>
      </c>
      <c r="P2238" s="25">
        <v>0</v>
      </c>
      <c r="Q2238" s="26">
        <v>0</v>
      </c>
      <c r="R2238" s="26">
        <v>0</v>
      </c>
      <c r="S2238" s="27">
        <v>0</v>
      </c>
      <c r="T2238" s="28">
        <v>0</v>
      </c>
      <c r="U2238" s="28">
        <v>0</v>
      </c>
      <c r="V2238" s="12">
        <v>122.4</v>
      </c>
      <c r="W2238" s="11">
        <v>881</v>
      </c>
      <c r="X2238" s="11">
        <v>6</v>
      </c>
    </row>
    <row r="2239" spans="1:24" x14ac:dyDescent="0.35">
      <c r="A2239" s="8">
        <v>2020</v>
      </c>
      <c r="B2239" s="9">
        <v>59622</v>
      </c>
      <c r="C2239" s="10" t="s">
        <v>1707</v>
      </c>
      <c r="D2239" s="8" t="s">
        <v>709</v>
      </c>
      <c r="E2239" s="10" t="s">
        <v>710</v>
      </c>
      <c r="F2239" s="8" t="s">
        <v>711</v>
      </c>
      <c r="G2239" s="10" t="s">
        <v>56</v>
      </c>
      <c r="H2239" s="10" t="s">
        <v>1616</v>
      </c>
      <c r="I2239" s="10" t="s">
        <v>45</v>
      </c>
      <c r="J2239" s="12">
        <v>0</v>
      </c>
      <c r="K2239" s="11">
        <v>0</v>
      </c>
      <c r="L2239" s="11">
        <v>0</v>
      </c>
      <c r="M2239" s="14">
        <v>124.2</v>
      </c>
      <c r="N2239" s="13">
        <v>1628</v>
      </c>
      <c r="O2239" s="13">
        <v>10</v>
      </c>
      <c r="P2239" s="25">
        <v>0</v>
      </c>
      <c r="Q2239" s="26">
        <v>0</v>
      </c>
      <c r="R2239" s="26">
        <v>0</v>
      </c>
      <c r="S2239" s="27">
        <v>0</v>
      </c>
      <c r="T2239" s="28">
        <v>0</v>
      </c>
      <c r="U2239" s="28">
        <v>0</v>
      </c>
      <c r="V2239" s="12">
        <v>124.2</v>
      </c>
      <c r="W2239" s="11">
        <v>1628</v>
      </c>
      <c r="X2239" s="11">
        <v>10</v>
      </c>
    </row>
    <row r="2240" spans="1:24" x14ac:dyDescent="0.35">
      <c r="A2240" s="8">
        <v>2020</v>
      </c>
      <c r="B2240" s="9">
        <v>59624</v>
      </c>
      <c r="C2240" s="10" t="s">
        <v>1708</v>
      </c>
      <c r="D2240" s="8" t="s">
        <v>709</v>
      </c>
      <c r="E2240" s="10" t="s">
        <v>710</v>
      </c>
      <c r="F2240" s="8" t="s">
        <v>711</v>
      </c>
      <c r="G2240" s="10" t="s">
        <v>48</v>
      </c>
      <c r="H2240" s="10" t="s">
        <v>1616</v>
      </c>
      <c r="I2240" s="10" t="s">
        <v>49</v>
      </c>
      <c r="J2240" s="12">
        <v>4271.3999999999996</v>
      </c>
      <c r="K2240" s="11">
        <v>46443</v>
      </c>
      <c r="L2240" s="11">
        <v>4160</v>
      </c>
      <c r="M2240" s="14">
        <v>0</v>
      </c>
      <c r="N2240" s="13">
        <v>0</v>
      </c>
      <c r="O2240" s="13">
        <v>0</v>
      </c>
      <c r="P2240" s="25">
        <v>0</v>
      </c>
      <c r="Q2240" s="26">
        <v>0</v>
      </c>
      <c r="R2240" s="26">
        <v>0</v>
      </c>
      <c r="S2240" s="27">
        <v>0</v>
      </c>
      <c r="T2240" s="28">
        <v>0</v>
      </c>
      <c r="U2240" s="28">
        <v>0</v>
      </c>
      <c r="V2240" s="12">
        <v>4271.3999999999996</v>
      </c>
      <c r="W2240" s="11">
        <v>46443</v>
      </c>
      <c r="X2240" s="11">
        <v>4160</v>
      </c>
    </row>
    <row r="2241" spans="1:24" x14ac:dyDescent="0.35">
      <c r="A2241" s="8">
        <v>2020</v>
      </c>
      <c r="B2241" s="9">
        <v>59624</v>
      </c>
      <c r="C2241" s="10" t="s">
        <v>1708</v>
      </c>
      <c r="D2241" s="8" t="s">
        <v>709</v>
      </c>
      <c r="E2241" s="10" t="s">
        <v>710</v>
      </c>
      <c r="F2241" s="8" t="s">
        <v>711</v>
      </c>
      <c r="G2241" s="10" t="s">
        <v>48</v>
      </c>
      <c r="H2241" s="10" t="s">
        <v>1616</v>
      </c>
      <c r="I2241" s="10" t="s">
        <v>502</v>
      </c>
      <c r="J2241" s="12">
        <v>992.2</v>
      </c>
      <c r="K2241" s="11">
        <v>10788</v>
      </c>
      <c r="L2241" s="11">
        <v>966</v>
      </c>
      <c r="M2241" s="14">
        <v>0</v>
      </c>
      <c r="N2241" s="13">
        <v>0</v>
      </c>
      <c r="O2241" s="13">
        <v>0</v>
      </c>
      <c r="P2241" s="25">
        <v>0</v>
      </c>
      <c r="Q2241" s="26">
        <v>0</v>
      </c>
      <c r="R2241" s="26">
        <v>0</v>
      </c>
      <c r="S2241" s="27">
        <v>0</v>
      </c>
      <c r="T2241" s="28">
        <v>0</v>
      </c>
      <c r="U2241" s="28">
        <v>0</v>
      </c>
      <c r="V2241" s="12">
        <v>992.2</v>
      </c>
      <c r="W2241" s="11">
        <v>10788</v>
      </c>
      <c r="X2241" s="11">
        <v>966</v>
      </c>
    </row>
    <row r="2242" spans="1:24" x14ac:dyDescent="0.35">
      <c r="A2242" s="8">
        <v>2020</v>
      </c>
      <c r="B2242" s="9">
        <v>59624</v>
      </c>
      <c r="C2242" s="10" t="s">
        <v>1708</v>
      </c>
      <c r="D2242" s="8" t="s">
        <v>709</v>
      </c>
      <c r="E2242" s="10" t="s">
        <v>710</v>
      </c>
      <c r="F2242" s="8" t="s">
        <v>711</v>
      </c>
      <c r="G2242" s="10" t="s">
        <v>48</v>
      </c>
      <c r="H2242" s="10" t="s">
        <v>1616</v>
      </c>
      <c r="I2242" s="10" t="s">
        <v>591</v>
      </c>
      <c r="J2242" s="12">
        <v>135</v>
      </c>
      <c r="K2242" s="11">
        <v>1467</v>
      </c>
      <c r="L2242" s="11">
        <v>131</v>
      </c>
      <c r="M2242" s="14">
        <v>0</v>
      </c>
      <c r="N2242" s="13">
        <v>0</v>
      </c>
      <c r="O2242" s="13">
        <v>0</v>
      </c>
      <c r="P2242" s="25">
        <v>0</v>
      </c>
      <c r="Q2242" s="26">
        <v>0</v>
      </c>
      <c r="R2242" s="26">
        <v>0</v>
      </c>
      <c r="S2242" s="27">
        <v>0</v>
      </c>
      <c r="T2242" s="28">
        <v>0</v>
      </c>
      <c r="U2242" s="28">
        <v>0</v>
      </c>
      <c r="V2242" s="12">
        <v>135</v>
      </c>
      <c r="W2242" s="11">
        <v>1467</v>
      </c>
      <c r="X2242" s="11">
        <v>131</v>
      </c>
    </row>
    <row r="2243" spans="1:24" x14ac:dyDescent="0.35">
      <c r="A2243" s="8">
        <v>2020</v>
      </c>
      <c r="B2243" s="9">
        <v>59624</v>
      </c>
      <c r="C2243" s="10" t="s">
        <v>1708</v>
      </c>
      <c r="D2243" s="8" t="s">
        <v>709</v>
      </c>
      <c r="E2243" s="10" t="s">
        <v>710</v>
      </c>
      <c r="F2243" s="8" t="s">
        <v>711</v>
      </c>
      <c r="G2243" s="10" t="s">
        <v>32</v>
      </c>
      <c r="H2243" s="10" t="s">
        <v>1616</v>
      </c>
      <c r="I2243" s="10" t="s">
        <v>33</v>
      </c>
      <c r="J2243" s="12">
        <v>80478.600000000006</v>
      </c>
      <c r="K2243" s="11">
        <v>465001</v>
      </c>
      <c r="L2243" s="11">
        <v>79833</v>
      </c>
      <c r="M2243" s="14">
        <v>0</v>
      </c>
      <c r="N2243" s="13">
        <v>0</v>
      </c>
      <c r="O2243" s="13">
        <v>0</v>
      </c>
      <c r="P2243" s="25">
        <v>0</v>
      </c>
      <c r="Q2243" s="26">
        <v>0</v>
      </c>
      <c r="R2243" s="26">
        <v>0</v>
      </c>
      <c r="S2243" s="27">
        <v>0</v>
      </c>
      <c r="T2243" s="28">
        <v>0</v>
      </c>
      <c r="U2243" s="28">
        <v>0</v>
      </c>
      <c r="V2243" s="12">
        <v>80478.600000000006</v>
      </c>
      <c r="W2243" s="11">
        <v>465001</v>
      </c>
      <c r="X2243" s="11">
        <v>79833</v>
      </c>
    </row>
    <row r="2244" spans="1:24" x14ac:dyDescent="0.35">
      <c r="A2244" s="8">
        <v>2020</v>
      </c>
      <c r="B2244" s="9">
        <v>59624</v>
      </c>
      <c r="C2244" s="10" t="s">
        <v>1708</v>
      </c>
      <c r="D2244" s="8" t="s">
        <v>709</v>
      </c>
      <c r="E2244" s="10" t="s">
        <v>710</v>
      </c>
      <c r="F2244" s="8" t="s">
        <v>711</v>
      </c>
      <c r="G2244" s="10" t="s">
        <v>32</v>
      </c>
      <c r="H2244" s="10" t="s">
        <v>1616</v>
      </c>
      <c r="I2244" s="10" t="s">
        <v>277</v>
      </c>
      <c r="J2244" s="12">
        <v>39.4</v>
      </c>
      <c r="K2244" s="11">
        <v>228</v>
      </c>
      <c r="L2244" s="11">
        <v>39</v>
      </c>
      <c r="M2244" s="14">
        <v>0</v>
      </c>
      <c r="N2244" s="13">
        <v>0</v>
      </c>
      <c r="O2244" s="13">
        <v>0</v>
      </c>
      <c r="P2244" s="25">
        <v>0</v>
      </c>
      <c r="Q2244" s="26">
        <v>0</v>
      </c>
      <c r="R2244" s="26">
        <v>0</v>
      </c>
      <c r="S2244" s="27">
        <v>0</v>
      </c>
      <c r="T2244" s="28">
        <v>0</v>
      </c>
      <c r="U2244" s="28">
        <v>0</v>
      </c>
      <c r="V2244" s="12">
        <v>39.4</v>
      </c>
      <c r="W2244" s="11">
        <v>228</v>
      </c>
      <c r="X2244" s="11">
        <v>39</v>
      </c>
    </row>
    <row r="2245" spans="1:24" x14ac:dyDescent="0.35">
      <c r="A2245" s="8">
        <v>2020</v>
      </c>
      <c r="B2245" s="9">
        <v>59624</v>
      </c>
      <c r="C2245" s="10" t="s">
        <v>1708</v>
      </c>
      <c r="D2245" s="8" t="s">
        <v>709</v>
      </c>
      <c r="E2245" s="10" t="s">
        <v>710</v>
      </c>
      <c r="F2245" s="8" t="s">
        <v>711</v>
      </c>
      <c r="G2245" s="10" t="s">
        <v>32</v>
      </c>
      <c r="H2245" s="10" t="s">
        <v>1616</v>
      </c>
      <c r="I2245" s="10" t="s">
        <v>103</v>
      </c>
      <c r="J2245" s="12">
        <v>198.2</v>
      </c>
      <c r="K2245" s="11">
        <v>1145</v>
      </c>
      <c r="L2245" s="11">
        <v>197</v>
      </c>
      <c r="M2245" s="14">
        <v>0</v>
      </c>
      <c r="N2245" s="13">
        <v>0</v>
      </c>
      <c r="O2245" s="13">
        <v>0</v>
      </c>
      <c r="P2245" s="25">
        <v>0</v>
      </c>
      <c r="Q2245" s="26">
        <v>0</v>
      </c>
      <c r="R2245" s="26">
        <v>0</v>
      </c>
      <c r="S2245" s="27">
        <v>0</v>
      </c>
      <c r="T2245" s="28">
        <v>0</v>
      </c>
      <c r="U2245" s="28">
        <v>0</v>
      </c>
      <c r="V2245" s="12">
        <v>198.2</v>
      </c>
      <c r="W2245" s="11">
        <v>1145</v>
      </c>
      <c r="X2245" s="11">
        <v>197</v>
      </c>
    </row>
    <row r="2246" spans="1:24" x14ac:dyDescent="0.35">
      <c r="A2246" s="8">
        <v>2020</v>
      </c>
      <c r="B2246" s="9">
        <v>59624</v>
      </c>
      <c r="C2246" s="10" t="s">
        <v>1708</v>
      </c>
      <c r="D2246" s="8" t="s">
        <v>709</v>
      </c>
      <c r="E2246" s="10" t="s">
        <v>710</v>
      </c>
      <c r="F2246" s="8" t="s">
        <v>711</v>
      </c>
      <c r="G2246" s="10" t="s">
        <v>32</v>
      </c>
      <c r="H2246" s="10" t="s">
        <v>1616</v>
      </c>
      <c r="I2246" s="10" t="s">
        <v>379</v>
      </c>
      <c r="J2246" s="12">
        <v>1105.2</v>
      </c>
      <c r="K2246" s="11">
        <v>6386</v>
      </c>
      <c r="L2246" s="11">
        <v>1097</v>
      </c>
      <c r="M2246" s="14">
        <v>0</v>
      </c>
      <c r="N2246" s="13">
        <v>0</v>
      </c>
      <c r="O2246" s="13">
        <v>0</v>
      </c>
      <c r="P2246" s="25">
        <v>0</v>
      </c>
      <c r="Q2246" s="26">
        <v>0</v>
      </c>
      <c r="R2246" s="26">
        <v>0</v>
      </c>
      <c r="S2246" s="27">
        <v>0</v>
      </c>
      <c r="T2246" s="28">
        <v>0</v>
      </c>
      <c r="U2246" s="28">
        <v>0</v>
      </c>
      <c r="V2246" s="12">
        <v>1105.2</v>
      </c>
      <c r="W2246" s="11">
        <v>6386</v>
      </c>
      <c r="X2246" s="11">
        <v>1097</v>
      </c>
    </row>
    <row r="2247" spans="1:24" x14ac:dyDescent="0.35">
      <c r="A2247" s="8">
        <v>2020</v>
      </c>
      <c r="B2247" s="9">
        <v>59624</v>
      </c>
      <c r="C2247" s="10" t="s">
        <v>1708</v>
      </c>
      <c r="D2247" s="8" t="s">
        <v>709</v>
      </c>
      <c r="E2247" s="10" t="s">
        <v>710</v>
      </c>
      <c r="F2247" s="8" t="s">
        <v>711</v>
      </c>
      <c r="G2247" s="10" t="s">
        <v>157</v>
      </c>
      <c r="H2247" s="10" t="s">
        <v>1616</v>
      </c>
      <c r="I2247" s="10" t="s">
        <v>158</v>
      </c>
      <c r="J2247" s="12">
        <v>19.5</v>
      </c>
      <c r="K2247" s="11">
        <v>203</v>
      </c>
      <c r="L2247" s="11">
        <v>50</v>
      </c>
      <c r="M2247" s="14">
        <v>0</v>
      </c>
      <c r="N2247" s="13">
        <v>0</v>
      </c>
      <c r="O2247" s="13">
        <v>0</v>
      </c>
      <c r="P2247" s="25">
        <v>0</v>
      </c>
      <c r="Q2247" s="26">
        <v>0</v>
      </c>
      <c r="R2247" s="26">
        <v>0</v>
      </c>
      <c r="S2247" s="27">
        <v>0</v>
      </c>
      <c r="T2247" s="28">
        <v>0</v>
      </c>
      <c r="U2247" s="28">
        <v>0</v>
      </c>
      <c r="V2247" s="12">
        <v>19.5</v>
      </c>
      <c r="W2247" s="11">
        <v>203</v>
      </c>
      <c r="X2247" s="11">
        <v>50</v>
      </c>
    </row>
    <row r="2248" spans="1:24" x14ac:dyDescent="0.35">
      <c r="A2248" s="8">
        <v>2020</v>
      </c>
      <c r="B2248" s="9">
        <v>59624</v>
      </c>
      <c r="C2248" s="10" t="s">
        <v>1708</v>
      </c>
      <c r="D2248" s="8" t="s">
        <v>709</v>
      </c>
      <c r="E2248" s="10" t="s">
        <v>710</v>
      </c>
      <c r="F2248" s="8" t="s">
        <v>711</v>
      </c>
      <c r="G2248" s="10" t="s">
        <v>157</v>
      </c>
      <c r="H2248" s="10" t="s">
        <v>1616</v>
      </c>
      <c r="I2248" s="10" t="s">
        <v>99</v>
      </c>
      <c r="J2248" s="12">
        <v>1.6</v>
      </c>
      <c r="K2248" s="11">
        <v>17</v>
      </c>
      <c r="L2248" s="11">
        <v>4</v>
      </c>
      <c r="M2248" s="14">
        <v>0</v>
      </c>
      <c r="N2248" s="13">
        <v>0</v>
      </c>
      <c r="O2248" s="13">
        <v>0</v>
      </c>
      <c r="P2248" s="25">
        <v>0</v>
      </c>
      <c r="Q2248" s="26">
        <v>0</v>
      </c>
      <c r="R2248" s="26">
        <v>0</v>
      </c>
      <c r="S2248" s="27">
        <v>0</v>
      </c>
      <c r="T2248" s="28">
        <v>0</v>
      </c>
      <c r="U2248" s="28">
        <v>0</v>
      </c>
      <c r="V2248" s="12">
        <v>1.6</v>
      </c>
      <c r="W2248" s="11">
        <v>17</v>
      </c>
      <c r="X2248" s="11">
        <v>4</v>
      </c>
    </row>
    <row r="2249" spans="1:24" x14ac:dyDescent="0.35">
      <c r="A2249" s="8">
        <v>2020</v>
      </c>
      <c r="B2249" s="9">
        <v>59624</v>
      </c>
      <c r="C2249" s="10" t="s">
        <v>1708</v>
      </c>
      <c r="D2249" s="8" t="s">
        <v>709</v>
      </c>
      <c r="E2249" s="10" t="s">
        <v>710</v>
      </c>
      <c r="F2249" s="8" t="s">
        <v>711</v>
      </c>
      <c r="G2249" s="10" t="s">
        <v>94</v>
      </c>
      <c r="H2249" s="10" t="s">
        <v>1616</v>
      </c>
      <c r="I2249" s="10" t="s">
        <v>95</v>
      </c>
      <c r="J2249" s="12">
        <v>4115.6000000000004</v>
      </c>
      <c r="K2249" s="11">
        <v>25777</v>
      </c>
      <c r="L2249" s="11">
        <v>4109</v>
      </c>
      <c r="M2249" s="14">
        <v>0</v>
      </c>
      <c r="N2249" s="13">
        <v>0</v>
      </c>
      <c r="O2249" s="13">
        <v>0</v>
      </c>
      <c r="P2249" s="25">
        <v>0</v>
      </c>
      <c r="Q2249" s="26">
        <v>0</v>
      </c>
      <c r="R2249" s="26">
        <v>0</v>
      </c>
      <c r="S2249" s="27">
        <v>0</v>
      </c>
      <c r="T2249" s="28">
        <v>0</v>
      </c>
      <c r="U2249" s="28">
        <v>0</v>
      </c>
      <c r="V2249" s="12">
        <v>4115.6000000000004</v>
      </c>
      <c r="W2249" s="11">
        <v>25777</v>
      </c>
      <c r="X2249" s="11">
        <v>4109</v>
      </c>
    </row>
    <row r="2250" spans="1:24" x14ac:dyDescent="0.35">
      <c r="A2250" s="8">
        <v>2020</v>
      </c>
      <c r="B2250" s="9">
        <v>59624</v>
      </c>
      <c r="C2250" s="10" t="s">
        <v>1708</v>
      </c>
      <c r="D2250" s="8" t="s">
        <v>709</v>
      </c>
      <c r="E2250" s="10" t="s">
        <v>710</v>
      </c>
      <c r="F2250" s="8" t="s">
        <v>711</v>
      </c>
      <c r="G2250" s="10" t="s">
        <v>118</v>
      </c>
      <c r="H2250" s="10" t="s">
        <v>1616</v>
      </c>
      <c r="I2250" s="10" t="s">
        <v>221</v>
      </c>
      <c r="J2250" s="12">
        <v>580</v>
      </c>
      <c r="K2250" s="11">
        <v>4815</v>
      </c>
      <c r="L2250" s="11">
        <v>616</v>
      </c>
      <c r="M2250" s="14">
        <v>0</v>
      </c>
      <c r="N2250" s="13">
        <v>0</v>
      </c>
      <c r="O2250" s="13">
        <v>0</v>
      </c>
      <c r="P2250" s="25">
        <v>0</v>
      </c>
      <c r="Q2250" s="26">
        <v>0</v>
      </c>
      <c r="R2250" s="26">
        <v>0</v>
      </c>
      <c r="S2250" s="27">
        <v>0</v>
      </c>
      <c r="T2250" s="28">
        <v>0</v>
      </c>
      <c r="U2250" s="28">
        <v>0</v>
      </c>
      <c r="V2250" s="12">
        <v>580</v>
      </c>
      <c r="W2250" s="11">
        <v>4815</v>
      </c>
      <c r="X2250" s="11">
        <v>616</v>
      </c>
    </row>
    <row r="2251" spans="1:24" x14ac:dyDescent="0.35">
      <c r="A2251" s="8">
        <v>2020</v>
      </c>
      <c r="B2251" s="9">
        <v>59624</v>
      </c>
      <c r="C2251" s="10" t="s">
        <v>1708</v>
      </c>
      <c r="D2251" s="8" t="s">
        <v>709</v>
      </c>
      <c r="E2251" s="10" t="s">
        <v>710</v>
      </c>
      <c r="F2251" s="8" t="s">
        <v>711</v>
      </c>
      <c r="G2251" s="10" t="s">
        <v>118</v>
      </c>
      <c r="H2251" s="10" t="s">
        <v>1616</v>
      </c>
      <c r="I2251" s="10" t="s">
        <v>231</v>
      </c>
      <c r="J2251" s="12">
        <v>11.8</v>
      </c>
      <c r="K2251" s="11">
        <v>98</v>
      </c>
      <c r="L2251" s="11">
        <v>13</v>
      </c>
      <c r="M2251" s="14">
        <v>0</v>
      </c>
      <c r="N2251" s="13">
        <v>0</v>
      </c>
      <c r="O2251" s="13">
        <v>0</v>
      </c>
      <c r="P2251" s="25">
        <v>0</v>
      </c>
      <c r="Q2251" s="26">
        <v>0</v>
      </c>
      <c r="R2251" s="26">
        <v>0</v>
      </c>
      <c r="S2251" s="27">
        <v>0</v>
      </c>
      <c r="T2251" s="28">
        <v>0</v>
      </c>
      <c r="U2251" s="28">
        <v>0</v>
      </c>
      <c r="V2251" s="12">
        <v>11.8</v>
      </c>
      <c r="W2251" s="11">
        <v>98</v>
      </c>
      <c r="X2251" s="11">
        <v>13</v>
      </c>
    </row>
    <row r="2252" spans="1:24" x14ac:dyDescent="0.35">
      <c r="A2252" s="8">
        <v>2020</v>
      </c>
      <c r="B2252" s="9">
        <v>59624</v>
      </c>
      <c r="C2252" s="10" t="s">
        <v>1708</v>
      </c>
      <c r="D2252" s="8" t="s">
        <v>709</v>
      </c>
      <c r="E2252" s="10" t="s">
        <v>710</v>
      </c>
      <c r="F2252" s="8" t="s">
        <v>711</v>
      </c>
      <c r="G2252" s="10" t="s">
        <v>307</v>
      </c>
      <c r="H2252" s="10" t="s">
        <v>1616</v>
      </c>
      <c r="I2252" s="10" t="s">
        <v>1448</v>
      </c>
      <c r="J2252" s="12">
        <v>7466.3</v>
      </c>
      <c r="K2252" s="11">
        <v>31311</v>
      </c>
      <c r="L2252" s="11">
        <v>4871</v>
      </c>
      <c r="M2252" s="14">
        <v>0</v>
      </c>
      <c r="N2252" s="13">
        <v>0</v>
      </c>
      <c r="O2252" s="13">
        <v>0</v>
      </c>
      <c r="P2252" s="25">
        <v>0</v>
      </c>
      <c r="Q2252" s="26">
        <v>0</v>
      </c>
      <c r="R2252" s="26">
        <v>0</v>
      </c>
      <c r="S2252" s="27">
        <v>0</v>
      </c>
      <c r="T2252" s="28">
        <v>0</v>
      </c>
      <c r="U2252" s="28">
        <v>0</v>
      </c>
      <c r="V2252" s="12">
        <v>7466.3</v>
      </c>
      <c r="W2252" s="11">
        <v>31311</v>
      </c>
      <c r="X2252" s="11">
        <v>4871</v>
      </c>
    </row>
    <row r="2253" spans="1:24" x14ac:dyDescent="0.35">
      <c r="A2253" s="8">
        <v>2020</v>
      </c>
      <c r="B2253" s="9">
        <v>59624</v>
      </c>
      <c r="C2253" s="10" t="s">
        <v>1708</v>
      </c>
      <c r="D2253" s="8" t="s">
        <v>709</v>
      </c>
      <c r="E2253" s="10" t="s">
        <v>710</v>
      </c>
      <c r="F2253" s="8" t="s">
        <v>711</v>
      </c>
      <c r="G2253" s="10" t="s">
        <v>163</v>
      </c>
      <c r="H2253" s="10" t="s">
        <v>1616</v>
      </c>
      <c r="I2253" s="10" t="s">
        <v>45</v>
      </c>
      <c r="J2253" s="12">
        <v>1101.3</v>
      </c>
      <c r="K2253" s="11">
        <v>12118</v>
      </c>
      <c r="L2253" s="11">
        <v>1649</v>
      </c>
      <c r="M2253" s="14">
        <v>0</v>
      </c>
      <c r="N2253" s="13">
        <v>0</v>
      </c>
      <c r="O2253" s="13">
        <v>0</v>
      </c>
      <c r="P2253" s="25">
        <v>0</v>
      </c>
      <c r="Q2253" s="26">
        <v>0</v>
      </c>
      <c r="R2253" s="26">
        <v>0</v>
      </c>
      <c r="S2253" s="27">
        <v>0</v>
      </c>
      <c r="T2253" s="28">
        <v>0</v>
      </c>
      <c r="U2253" s="28">
        <v>0</v>
      </c>
      <c r="V2253" s="12">
        <v>1101.3</v>
      </c>
      <c r="W2253" s="11">
        <v>12118</v>
      </c>
      <c r="X2253" s="11">
        <v>1649</v>
      </c>
    </row>
    <row r="2254" spans="1:24" x14ac:dyDescent="0.35">
      <c r="A2254" s="8">
        <v>2020</v>
      </c>
      <c r="B2254" s="9">
        <v>59624</v>
      </c>
      <c r="C2254" s="10" t="s">
        <v>1708</v>
      </c>
      <c r="D2254" s="8" t="s">
        <v>709</v>
      </c>
      <c r="E2254" s="10" t="s">
        <v>710</v>
      </c>
      <c r="F2254" s="8" t="s">
        <v>711</v>
      </c>
      <c r="G2254" s="10" t="s">
        <v>139</v>
      </c>
      <c r="H2254" s="10" t="s">
        <v>1616</v>
      </c>
      <c r="I2254" s="10" t="s">
        <v>95</v>
      </c>
      <c r="J2254" s="12">
        <v>16539.8</v>
      </c>
      <c r="K2254" s="11">
        <v>115825</v>
      </c>
      <c r="L2254" s="11">
        <v>20592</v>
      </c>
      <c r="M2254" s="14">
        <v>0</v>
      </c>
      <c r="N2254" s="13">
        <v>0</v>
      </c>
      <c r="O2254" s="13">
        <v>0</v>
      </c>
      <c r="P2254" s="25">
        <v>0</v>
      </c>
      <c r="Q2254" s="26">
        <v>0</v>
      </c>
      <c r="R2254" s="26">
        <v>0</v>
      </c>
      <c r="S2254" s="27">
        <v>0</v>
      </c>
      <c r="T2254" s="28">
        <v>0</v>
      </c>
      <c r="U2254" s="28">
        <v>0</v>
      </c>
      <c r="V2254" s="12">
        <v>16539.8</v>
      </c>
      <c r="W2254" s="11">
        <v>115825</v>
      </c>
      <c r="X2254" s="11">
        <v>20592</v>
      </c>
    </row>
    <row r="2255" spans="1:24" x14ac:dyDescent="0.35">
      <c r="A2255" s="8">
        <v>2020</v>
      </c>
      <c r="B2255" s="9">
        <v>59624</v>
      </c>
      <c r="C2255" s="10" t="s">
        <v>1708</v>
      </c>
      <c r="D2255" s="8" t="s">
        <v>709</v>
      </c>
      <c r="E2255" s="10" t="s">
        <v>710</v>
      </c>
      <c r="F2255" s="8" t="s">
        <v>711</v>
      </c>
      <c r="G2255" s="10" t="s">
        <v>63</v>
      </c>
      <c r="H2255" s="10" t="s">
        <v>1616</v>
      </c>
      <c r="I2255" s="10" t="s">
        <v>45</v>
      </c>
      <c r="J2255" s="12">
        <v>16074.3</v>
      </c>
      <c r="K2255" s="11">
        <v>138824</v>
      </c>
      <c r="L2255" s="11">
        <v>18581</v>
      </c>
      <c r="M2255" s="14">
        <v>0</v>
      </c>
      <c r="N2255" s="13">
        <v>0</v>
      </c>
      <c r="O2255" s="13">
        <v>0</v>
      </c>
      <c r="P2255" s="25">
        <v>0</v>
      </c>
      <c r="Q2255" s="26">
        <v>0</v>
      </c>
      <c r="R2255" s="26">
        <v>0</v>
      </c>
      <c r="S2255" s="27">
        <v>0</v>
      </c>
      <c r="T2255" s="28">
        <v>0</v>
      </c>
      <c r="U2255" s="28">
        <v>0</v>
      </c>
      <c r="V2255" s="12">
        <v>16074.3</v>
      </c>
      <c r="W2255" s="11">
        <v>138824</v>
      </c>
      <c r="X2255" s="11">
        <v>18581</v>
      </c>
    </row>
    <row r="2256" spans="1:24" x14ac:dyDescent="0.35">
      <c r="A2256" s="8">
        <v>2020</v>
      </c>
      <c r="B2256" s="9">
        <v>59624</v>
      </c>
      <c r="C2256" s="10" t="s">
        <v>1708</v>
      </c>
      <c r="D2256" s="8" t="s">
        <v>709</v>
      </c>
      <c r="E2256" s="10" t="s">
        <v>710</v>
      </c>
      <c r="F2256" s="8" t="s">
        <v>711</v>
      </c>
      <c r="G2256" s="10" t="s">
        <v>56</v>
      </c>
      <c r="H2256" s="10" t="s">
        <v>1616</v>
      </c>
      <c r="I2256" s="10" t="s">
        <v>123</v>
      </c>
      <c r="J2256" s="12">
        <v>21.4</v>
      </c>
      <c r="K2256" s="11">
        <v>156</v>
      </c>
      <c r="L2256" s="11">
        <v>27</v>
      </c>
      <c r="M2256" s="14">
        <v>0</v>
      </c>
      <c r="N2256" s="13">
        <v>0</v>
      </c>
      <c r="O2256" s="13">
        <v>0</v>
      </c>
      <c r="P2256" s="25">
        <v>0</v>
      </c>
      <c r="Q2256" s="26">
        <v>0</v>
      </c>
      <c r="R2256" s="26">
        <v>0</v>
      </c>
      <c r="S2256" s="27">
        <v>0</v>
      </c>
      <c r="T2256" s="28">
        <v>0</v>
      </c>
      <c r="U2256" s="28">
        <v>0</v>
      </c>
      <c r="V2256" s="12">
        <v>21.4</v>
      </c>
      <c r="W2256" s="11">
        <v>156</v>
      </c>
      <c r="X2256" s="11">
        <v>27</v>
      </c>
    </row>
    <row r="2257" spans="1:24" x14ac:dyDescent="0.35">
      <c r="A2257" s="8">
        <v>2020</v>
      </c>
      <c r="B2257" s="9">
        <v>59624</v>
      </c>
      <c r="C2257" s="10" t="s">
        <v>1708</v>
      </c>
      <c r="D2257" s="8" t="s">
        <v>709</v>
      </c>
      <c r="E2257" s="10" t="s">
        <v>710</v>
      </c>
      <c r="F2257" s="8" t="s">
        <v>711</v>
      </c>
      <c r="G2257" s="10" t="s">
        <v>56</v>
      </c>
      <c r="H2257" s="10" t="s">
        <v>1616</v>
      </c>
      <c r="I2257" s="10" t="s">
        <v>45</v>
      </c>
      <c r="J2257" s="12">
        <v>13726.9</v>
      </c>
      <c r="K2257" s="11">
        <v>99848</v>
      </c>
      <c r="L2257" s="11">
        <v>16940</v>
      </c>
      <c r="M2257" s="14">
        <v>0</v>
      </c>
      <c r="N2257" s="13">
        <v>0</v>
      </c>
      <c r="O2257" s="13">
        <v>0</v>
      </c>
      <c r="P2257" s="25">
        <v>0</v>
      </c>
      <c r="Q2257" s="26">
        <v>0</v>
      </c>
      <c r="R2257" s="26">
        <v>0</v>
      </c>
      <c r="S2257" s="27">
        <v>0</v>
      </c>
      <c r="T2257" s="28">
        <v>0</v>
      </c>
      <c r="U2257" s="28">
        <v>0</v>
      </c>
      <c r="V2257" s="12">
        <v>13726.9</v>
      </c>
      <c r="W2257" s="11">
        <v>99848</v>
      </c>
      <c r="X2257" s="11">
        <v>16940</v>
      </c>
    </row>
    <row r="2258" spans="1:24" x14ac:dyDescent="0.35">
      <c r="A2258" s="8">
        <v>2020</v>
      </c>
      <c r="B2258" s="9">
        <v>59624</v>
      </c>
      <c r="C2258" s="10" t="s">
        <v>1708</v>
      </c>
      <c r="D2258" s="8" t="s">
        <v>709</v>
      </c>
      <c r="E2258" s="10" t="s">
        <v>710</v>
      </c>
      <c r="F2258" s="8" t="s">
        <v>711</v>
      </c>
      <c r="G2258" s="10" t="s">
        <v>129</v>
      </c>
      <c r="H2258" s="10" t="s">
        <v>1616</v>
      </c>
      <c r="I2258" s="10" t="s">
        <v>477</v>
      </c>
      <c r="J2258" s="12">
        <v>2007.3</v>
      </c>
      <c r="K2258" s="11">
        <v>17844</v>
      </c>
      <c r="L2258" s="11">
        <v>2445</v>
      </c>
      <c r="M2258" s="14">
        <v>0</v>
      </c>
      <c r="N2258" s="13">
        <v>0</v>
      </c>
      <c r="O2258" s="13">
        <v>0</v>
      </c>
      <c r="P2258" s="25">
        <v>0</v>
      </c>
      <c r="Q2258" s="26">
        <v>0</v>
      </c>
      <c r="R2258" s="26">
        <v>0</v>
      </c>
      <c r="S2258" s="27">
        <v>0</v>
      </c>
      <c r="T2258" s="28">
        <v>0</v>
      </c>
      <c r="U2258" s="28">
        <v>0</v>
      </c>
      <c r="V2258" s="12">
        <v>2007.3</v>
      </c>
      <c r="W2258" s="11">
        <v>17844</v>
      </c>
      <c r="X2258" s="11">
        <v>2445</v>
      </c>
    </row>
    <row r="2259" spans="1:24" x14ac:dyDescent="0.35">
      <c r="A2259" s="8">
        <v>2020</v>
      </c>
      <c r="B2259" s="9">
        <v>59624</v>
      </c>
      <c r="C2259" s="10" t="s">
        <v>1708</v>
      </c>
      <c r="D2259" s="8" t="s">
        <v>709</v>
      </c>
      <c r="E2259" s="10" t="s">
        <v>710</v>
      </c>
      <c r="F2259" s="8" t="s">
        <v>711</v>
      </c>
      <c r="G2259" s="10" t="s">
        <v>91</v>
      </c>
      <c r="H2259" s="10" t="s">
        <v>1616</v>
      </c>
      <c r="I2259" s="10" t="s">
        <v>394</v>
      </c>
      <c r="J2259" s="12">
        <v>3406</v>
      </c>
      <c r="K2259" s="11">
        <v>30108</v>
      </c>
      <c r="L2259" s="11">
        <v>3147</v>
      </c>
      <c r="M2259" s="14">
        <v>0</v>
      </c>
      <c r="N2259" s="13">
        <v>0</v>
      </c>
      <c r="O2259" s="13">
        <v>0</v>
      </c>
      <c r="P2259" s="25">
        <v>0</v>
      </c>
      <c r="Q2259" s="26">
        <v>0</v>
      </c>
      <c r="R2259" s="26">
        <v>0</v>
      </c>
      <c r="S2259" s="27">
        <v>0</v>
      </c>
      <c r="T2259" s="28">
        <v>0</v>
      </c>
      <c r="U2259" s="28">
        <v>0</v>
      </c>
      <c r="V2259" s="12">
        <v>3406</v>
      </c>
      <c r="W2259" s="11">
        <v>30108</v>
      </c>
      <c r="X2259" s="11">
        <v>3147</v>
      </c>
    </row>
    <row r="2260" spans="1:24" x14ac:dyDescent="0.35">
      <c r="A2260" s="8">
        <v>2020</v>
      </c>
      <c r="B2260" s="9">
        <v>59624</v>
      </c>
      <c r="C2260" s="10" t="s">
        <v>1708</v>
      </c>
      <c r="D2260" s="8" t="s">
        <v>709</v>
      </c>
      <c r="E2260" s="10" t="s">
        <v>710</v>
      </c>
      <c r="F2260" s="8" t="s">
        <v>711</v>
      </c>
      <c r="G2260" s="10" t="s">
        <v>122</v>
      </c>
      <c r="H2260" s="10" t="s">
        <v>1616</v>
      </c>
      <c r="I2260" s="10" t="s">
        <v>95</v>
      </c>
      <c r="J2260" s="12">
        <v>229.9</v>
      </c>
      <c r="K2260" s="11">
        <v>1444</v>
      </c>
      <c r="L2260" s="11">
        <v>230</v>
      </c>
      <c r="M2260" s="14">
        <v>0</v>
      </c>
      <c r="N2260" s="13">
        <v>0</v>
      </c>
      <c r="O2260" s="13">
        <v>0</v>
      </c>
      <c r="P2260" s="25">
        <v>0</v>
      </c>
      <c r="Q2260" s="26">
        <v>0</v>
      </c>
      <c r="R2260" s="26">
        <v>0</v>
      </c>
      <c r="S2260" s="27">
        <v>0</v>
      </c>
      <c r="T2260" s="28">
        <v>0</v>
      </c>
      <c r="U2260" s="28">
        <v>0</v>
      </c>
      <c r="V2260" s="12">
        <v>229.9</v>
      </c>
      <c r="W2260" s="11">
        <v>1444</v>
      </c>
      <c r="X2260" s="11">
        <v>230</v>
      </c>
    </row>
    <row r="2261" spans="1:24" x14ac:dyDescent="0.35">
      <c r="A2261" s="8">
        <v>2020</v>
      </c>
      <c r="B2261" s="9">
        <v>59624</v>
      </c>
      <c r="C2261" s="10" t="s">
        <v>1708</v>
      </c>
      <c r="D2261" s="8" t="s">
        <v>709</v>
      </c>
      <c r="E2261" s="10" t="s">
        <v>710</v>
      </c>
      <c r="F2261" s="8" t="s">
        <v>711</v>
      </c>
      <c r="G2261" s="10" t="s">
        <v>122</v>
      </c>
      <c r="H2261" s="10" t="s">
        <v>1616</v>
      </c>
      <c r="I2261" s="10" t="s">
        <v>123</v>
      </c>
      <c r="J2261" s="12">
        <v>3271.4</v>
      </c>
      <c r="K2261" s="11">
        <v>20548</v>
      </c>
      <c r="L2261" s="11">
        <v>3267</v>
      </c>
      <c r="M2261" s="14">
        <v>0</v>
      </c>
      <c r="N2261" s="13">
        <v>0</v>
      </c>
      <c r="O2261" s="13">
        <v>0</v>
      </c>
      <c r="P2261" s="25">
        <v>0</v>
      </c>
      <c r="Q2261" s="26">
        <v>0</v>
      </c>
      <c r="R2261" s="26">
        <v>0</v>
      </c>
      <c r="S2261" s="27">
        <v>0</v>
      </c>
      <c r="T2261" s="28">
        <v>0</v>
      </c>
      <c r="U2261" s="28">
        <v>0</v>
      </c>
      <c r="V2261" s="12">
        <v>3271.4</v>
      </c>
      <c r="W2261" s="11">
        <v>20548</v>
      </c>
      <c r="X2261" s="11">
        <v>3267</v>
      </c>
    </row>
    <row r="2262" spans="1:24" x14ac:dyDescent="0.35">
      <c r="A2262" s="8">
        <v>2020</v>
      </c>
      <c r="B2262" s="9">
        <v>59624</v>
      </c>
      <c r="C2262" s="10" t="s">
        <v>1708</v>
      </c>
      <c r="D2262" s="8" t="s">
        <v>709</v>
      </c>
      <c r="E2262" s="10" t="s">
        <v>710</v>
      </c>
      <c r="F2262" s="8" t="s">
        <v>711</v>
      </c>
      <c r="G2262" s="10" t="s">
        <v>122</v>
      </c>
      <c r="H2262" s="10" t="s">
        <v>1616</v>
      </c>
      <c r="I2262" s="10" t="s">
        <v>45</v>
      </c>
      <c r="J2262" s="12">
        <v>10521.6</v>
      </c>
      <c r="K2262" s="11">
        <v>66087</v>
      </c>
      <c r="L2262" s="11">
        <v>10510</v>
      </c>
      <c r="M2262" s="14">
        <v>0</v>
      </c>
      <c r="N2262" s="13">
        <v>0</v>
      </c>
      <c r="O2262" s="13">
        <v>0</v>
      </c>
      <c r="P2262" s="25">
        <v>0</v>
      </c>
      <c r="Q2262" s="26">
        <v>0</v>
      </c>
      <c r="R2262" s="26">
        <v>0</v>
      </c>
      <c r="S2262" s="27">
        <v>0</v>
      </c>
      <c r="T2262" s="28">
        <v>0</v>
      </c>
      <c r="U2262" s="28">
        <v>0</v>
      </c>
      <c r="V2262" s="12">
        <v>10521.6</v>
      </c>
      <c r="W2262" s="11">
        <v>66087</v>
      </c>
      <c r="X2262" s="11">
        <v>10510</v>
      </c>
    </row>
    <row r="2263" spans="1:24" x14ac:dyDescent="0.35">
      <c r="A2263" s="8">
        <v>2020</v>
      </c>
      <c r="B2263" s="9">
        <v>59624</v>
      </c>
      <c r="C2263" s="10" t="s">
        <v>1708</v>
      </c>
      <c r="D2263" s="8" t="s">
        <v>709</v>
      </c>
      <c r="E2263" s="10" t="s">
        <v>710</v>
      </c>
      <c r="F2263" s="8" t="s">
        <v>711</v>
      </c>
      <c r="G2263" s="10" t="s">
        <v>197</v>
      </c>
      <c r="H2263" s="10" t="s">
        <v>1616</v>
      </c>
      <c r="I2263" s="10" t="s">
        <v>45</v>
      </c>
      <c r="J2263" s="12">
        <v>2479.1999999999998</v>
      </c>
      <c r="K2263" s="11">
        <v>18693</v>
      </c>
      <c r="L2263" s="11">
        <v>2903</v>
      </c>
      <c r="M2263" s="14">
        <v>0</v>
      </c>
      <c r="N2263" s="13">
        <v>0</v>
      </c>
      <c r="O2263" s="13">
        <v>0</v>
      </c>
      <c r="P2263" s="25">
        <v>0</v>
      </c>
      <c r="Q2263" s="26">
        <v>0</v>
      </c>
      <c r="R2263" s="26">
        <v>0</v>
      </c>
      <c r="S2263" s="27">
        <v>0</v>
      </c>
      <c r="T2263" s="28">
        <v>0</v>
      </c>
      <c r="U2263" s="28">
        <v>0</v>
      </c>
      <c r="V2263" s="12">
        <v>2479.1999999999998</v>
      </c>
      <c r="W2263" s="11">
        <v>18693</v>
      </c>
      <c r="X2263" s="11">
        <v>2903</v>
      </c>
    </row>
    <row r="2264" spans="1:24" x14ac:dyDescent="0.35">
      <c r="A2264" s="8">
        <v>2020</v>
      </c>
      <c r="B2264" s="9">
        <v>59624</v>
      </c>
      <c r="C2264" s="10" t="s">
        <v>1708</v>
      </c>
      <c r="D2264" s="8" t="s">
        <v>709</v>
      </c>
      <c r="E2264" s="10" t="s">
        <v>710</v>
      </c>
      <c r="F2264" s="8" t="s">
        <v>711</v>
      </c>
      <c r="G2264" s="10" t="s">
        <v>390</v>
      </c>
      <c r="H2264" s="10" t="s">
        <v>1616</v>
      </c>
      <c r="I2264" s="10" t="s">
        <v>95</v>
      </c>
      <c r="J2264" s="12">
        <v>114.9</v>
      </c>
      <c r="K2264" s="11">
        <v>628</v>
      </c>
      <c r="L2264" s="11">
        <v>123</v>
      </c>
      <c r="M2264" s="14">
        <v>0</v>
      </c>
      <c r="N2264" s="13">
        <v>0</v>
      </c>
      <c r="O2264" s="13">
        <v>0</v>
      </c>
      <c r="P2264" s="25">
        <v>0</v>
      </c>
      <c r="Q2264" s="26">
        <v>0</v>
      </c>
      <c r="R2264" s="26">
        <v>0</v>
      </c>
      <c r="S2264" s="27">
        <v>0</v>
      </c>
      <c r="T2264" s="28">
        <v>0</v>
      </c>
      <c r="U2264" s="28">
        <v>0</v>
      </c>
      <c r="V2264" s="12">
        <v>114.9</v>
      </c>
      <c r="W2264" s="11">
        <v>628</v>
      </c>
      <c r="X2264" s="11">
        <v>123</v>
      </c>
    </row>
    <row r="2265" spans="1:24" x14ac:dyDescent="0.35">
      <c r="A2265" s="8">
        <v>2020</v>
      </c>
      <c r="B2265" s="9">
        <v>59624</v>
      </c>
      <c r="C2265" s="10" t="s">
        <v>1708</v>
      </c>
      <c r="D2265" s="8" t="s">
        <v>709</v>
      </c>
      <c r="E2265" s="10" t="s">
        <v>710</v>
      </c>
      <c r="F2265" s="8" t="s">
        <v>711</v>
      </c>
      <c r="G2265" s="10" t="s">
        <v>24</v>
      </c>
      <c r="H2265" s="10" t="s">
        <v>1616</v>
      </c>
      <c r="I2265" s="10" t="s">
        <v>527</v>
      </c>
      <c r="J2265" s="12">
        <v>951.2</v>
      </c>
      <c r="K2265" s="11">
        <v>6901</v>
      </c>
      <c r="L2265" s="11">
        <v>899</v>
      </c>
      <c r="M2265" s="14">
        <v>0</v>
      </c>
      <c r="N2265" s="13">
        <v>0</v>
      </c>
      <c r="O2265" s="13">
        <v>0</v>
      </c>
      <c r="P2265" s="25">
        <v>0</v>
      </c>
      <c r="Q2265" s="26">
        <v>0</v>
      </c>
      <c r="R2265" s="26">
        <v>0</v>
      </c>
      <c r="S2265" s="27">
        <v>0</v>
      </c>
      <c r="T2265" s="28">
        <v>0</v>
      </c>
      <c r="U2265" s="28">
        <v>0</v>
      </c>
      <c r="V2265" s="12">
        <v>951.2</v>
      </c>
      <c r="W2265" s="11">
        <v>6901</v>
      </c>
      <c r="X2265" s="11">
        <v>899</v>
      </c>
    </row>
    <row r="2266" spans="1:24" x14ac:dyDescent="0.35">
      <c r="A2266" s="8">
        <v>2020</v>
      </c>
      <c r="B2266" s="9">
        <v>59624</v>
      </c>
      <c r="C2266" s="10" t="s">
        <v>1708</v>
      </c>
      <c r="D2266" s="8" t="s">
        <v>709</v>
      </c>
      <c r="E2266" s="10" t="s">
        <v>710</v>
      </c>
      <c r="F2266" s="8" t="s">
        <v>711</v>
      </c>
      <c r="G2266" s="10" t="s">
        <v>325</v>
      </c>
      <c r="H2266" s="10" t="s">
        <v>1616</v>
      </c>
      <c r="I2266" s="10" t="s">
        <v>272</v>
      </c>
      <c r="J2266" s="12">
        <v>546.1</v>
      </c>
      <c r="K2266" s="11">
        <v>5727</v>
      </c>
      <c r="L2266" s="11">
        <v>815</v>
      </c>
      <c r="M2266" s="14">
        <v>0</v>
      </c>
      <c r="N2266" s="13">
        <v>0</v>
      </c>
      <c r="O2266" s="13">
        <v>0</v>
      </c>
      <c r="P2266" s="25">
        <v>0</v>
      </c>
      <c r="Q2266" s="26">
        <v>0</v>
      </c>
      <c r="R2266" s="26">
        <v>0</v>
      </c>
      <c r="S2266" s="27">
        <v>0</v>
      </c>
      <c r="T2266" s="28">
        <v>0</v>
      </c>
      <c r="U2266" s="28">
        <v>0</v>
      </c>
      <c r="V2266" s="12">
        <v>546.1</v>
      </c>
      <c r="W2266" s="11">
        <v>5727</v>
      </c>
      <c r="X2266" s="11">
        <v>815</v>
      </c>
    </row>
    <row r="2267" spans="1:24" x14ac:dyDescent="0.35">
      <c r="A2267" s="8">
        <v>2020</v>
      </c>
      <c r="B2267" s="9">
        <v>59624</v>
      </c>
      <c r="C2267" s="10" t="s">
        <v>1708</v>
      </c>
      <c r="D2267" s="8" t="s">
        <v>709</v>
      </c>
      <c r="E2267" s="10" t="s">
        <v>710</v>
      </c>
      <c r="F2267" s="8" t="s">
        <v>711</v>
      </c>
      <c r="G2267" s="10" t="s">
        <v>105</v>
      </c>
      <c r="H2267" s="10" t="s">
        <v>1616</v>
      </c>
      <c r="I2267" s="10" t="s">
        <v>95</v>
      </c>
      <c r="J2267" s="12">
        <v>0.2</v>
      </c>
      <c r="K2267" s="11">
        <v>1</v>
      </c>
      <c r="L2267" s="11">
        <v>1</v>
      </c>
      <c r="M2267" s="14">
        <v>0</v>
      </c>
      <c r="N2267" s="13">
        <v>0</v>
      </c>
      <c r="O2267" s="13">
        <v>0</v>
      </c>
      <c r="P2267" s="25">
        <v>0</v>
      </c>
      <c r="Q2267" s="26">
        <v>0</v>
      </c>
      <c r="R2267" s="26">
        <v>0</v>
      </c>
      <c r="S2267" s="27">
        <v>0</v>
      </c>
      <c r="T2267" s="28">
        <v>0</v>
      </c>
      <c r="U2267" s="28">
        <v>0</v>
      </c>
      <c r="V2267" s="12">
        <v>0.2</v>
      </c>
      <c r="W2267" s="11">
        <v>1</v>
      </c>
      <c r="X2267" s="11">
        <v>1</v>
      </c>
    </row>
    <row r="2268" spans="1:24" x14ac:dyDescent="0.35">
      <c r="A2268" s="8">
        <v>2020</v>
      </c>
      <c r="B2268" s="9">
        <v>59625</v>
      </c>
      <c r="C2268" s="10" t="s">
        <v>1709</v>
      </c>
      <c r="D2268" s="8" t="s">
        <v>717</v>
      </c>
      <c r="E2268" s="10" t="s">
        <v>718</v>
      </c>
      <c r="F2268" s="8" t="s">
        <v>711</v>
      </c>
      <c r="G2268" s="10" t="s">
        <v>32</v>
      </c>
      <c r="H2268" s="10" t="s">
        <v>1600</v>
      </c>
      <c r="I2268" s="10" t="s">
        <v>33</v>
      </c>
      <c r="J2268" s="12">
        <v>26972</v>
      </c>
      <c r="K2268" s="11">
        <v>357608</v>
      </c>
      <c r="L2268" s="11">
        <v>45285</v>
      </c>
      <c r="M2268" s="14">
        <v>12789</v>
      </c>
      <c r="N2268" s="13">
        <v>182861</v>
      </c>
      <c r="O2268" s="13">
        <v>5634</v>
      </c>
      <c r="P2268" s="25">
        <v>3280</v>
      </c>
      <c r="Q2268" s="26">
        <v>56296</v>
      </c>
      <c r="R2268" s="26">
        <v>109</v>
      </c>
      <c r="S2268" s="27">
        <v>0</v>
      </c>
      <c r="T2268" s="28">
        <v>0</v>
      </c>
      <c r="U2268" s="28">
        <v>0</v>
      </c>
      <c r="V2268" s="12">
        <v>43041</v>
      </c>
      <c r="W2268" s="11">
        <v>596765</v>
      </c>
      <c r="X2268" s="11">
        <v>51028</v>
      </c>
    </row>
    <row r="2269" spans="1:24" x14ac:dyDescent="0.35">
      <c r="A2269" s="8">
        <v>2020</v>
      </c>
      <c r="B2269" s="9">
        <v>59647</v>
      </c>
      <c r="C2269" s="10" t="s">
        <v>1710</v>
      </c>
      <c r="D2269" s="8" t="s">
        <v>709</v>
      </c>
      <c r="E2269" s="10" t="s">
        <v>710</v>
      </c>
      <c r="F2269" s="8" t="s">
        <v>711</v>
      </c>
      <c r="G2269" s="10" t="s">
        <v>48</v>
      </c>
      <c r="H2269" s="10" t="s">
        <v>1616</v>
      </c>
      <c r="I2269" s="10" t="s">
        <v>49</v>
      </c>
      <c r="J2269" s="12">
        <v>39391</v>
      </c>
      <c r="K2269" s="11">
        <v>291355</v>
      </c>
      <c r="L2269" s="11">
        <v>22923</v>
      </c>
      <c r="M2269" s="14">
        <v>0</v>
      </c>
      <c r="N2269" s="13">
        <v>0</v>
      </c>
      <c r="O2269" s="13">
        <v>0</v>
      </c>
      <c r="P2269" s="25">
        <v>0</v>
      </c>
      <c r="Q2269" s="26">
        <v>0</v>
      </c>
      <c r="R2269" s="26">
        <v>0</v>
      </c>
      <c r="S2269" s="27">
        <v>0</v>
      </c>
      <c r="T2269" s="28">
        <v>0</v>
      </c>
      <c r="U2269" s="28">
        <v>0</v>
      </c>
      <c r="V2269" s="12">
        <v>39391</v>
      </c>
      <c r="W2269" s="11">
        <v>291355</v>
      </c>
      <c r="X2269" s="11">
        <v>22923</v>
      </c>
    </row>
    <row r="2270" spans="1:24" x14ac:dyDescent="0.35">
      <c r="A2270" s="8">
        <v>2020</v>
      </c>
      <c r="B2270" s="9">
        <v>59647</v>
      </c>
      <c r="C2270" s="10" t="s">
        <v>1710</v>
      </c>
      <c r="D2270" s="8" t="s">
        <v>709</v>
      </c>
      <c r="E2270" s="10" t="s">
        <v>710</v>
      </c>
      <c r="F2270" s="8" t="s">
        <v>711</v>
      </c>
      <c r="G2270" s="10" t="s">
        <v>48</v>
      </c>
      <c r="H2270" s="10" t="s">
        <v>1616</v>
      </c>
      <c r="I2270" s="10" t="s">
        <v>502</v>
      </c>
      <c r="J2270" s="12">
        <v>882.3</v>
      </c>
      <c r="K2270" s="11">
        <v>6689</v>
      </c>
      <c r="L2270" s="11">
        <v>382</v>
      </c>
      <c r="M2270" s="14">
        <v>0</v>
      </c>
      <c r="N2270" s="13">
        <v>0</v>
      </c>
      <c r="O2270" s="13">
        <v>0</v>
      </c>
      <c r="P2270" s="25">
        <v>0</v>
      </c>
      <c r="Q2270" s="26">
        <v>0</v>
      </c>
      <c r="R2270" s="26">
        <v>0</v>
      </c>
      <c r="S2270" s="27">
        <v>0</v>
      </c>
      <c r="T2270" s="28">
        <v>0</v>
      </c>
      <c r="U2270" s="28">
        <v>0</v>
      </c>
      <c r="V2270" s="12">
        <v>882.3</v>
      </c>
      <c r="W2270" s="11">
        <v>6689</v>
      </c>
      <c r="X2270" s="11">
        <v>382</v>
      </c>
    </row>
    <row r="2271" spans="1:24" x14ac:dyDescent="0.35">
      <c r="A2271" s="8">
        <v>2020</v>
      </c>
      <c r="B2271" s="9">
        <v>59647</v>
      </c>
      <c r="C2271" s="10" t="s">
        <v>1710</v>
      </c>
      <c r="D2271" s="8" t="s">
        <v>709</v>
      </c>
      <c r="E2271" s="10" t="s">
        <v>710</v>
      </c>
      <c r="F2271" s="8" t="s">
        <v>711</v>
      </c>
      <c r="G2271" s="10" t="s">
        <v>48</v>
      </c>
      <c r="H2271" s="10" t="s">
        <v>1616</v>
      </c>
      <c r="I2271" s="10" t="s">
        <v>591</v>
      </c>
      <c r="J2271" s="12">
        <v>3591.3</v>
      </c>
      <c r="K2271" s="11">
        <v>26478</v>
      </c>
      <c r="L2271" s="11">
        <v>2444</v>
      </c>
      <c r="M2271" s="14">
        <v>0</v>
      </c>
      <c r="N2271" s="13">
        <v>0</v>
      </c>
      <c r="O2271" s="13">
        <v>0</v>
      </c>
      <c r="P2271" s="25">
        <v>0</v>
      </c>
      <c r="Q2271" s="26">
        <v>0</v>
      </c>
      <c r="R2271" s="26">
        <v>0</v>
      </c>
      <c r="S2271" s="27">
        <v>0</v>
      </c>
      <c r="T2271" s="28">
        <v>0</v>
      </c>
      <c r="U2271" s="28">
        <v>0</v>
      </c>
      <c r="V2271" s="12">
        <v>3591.3</v>
      </c>
      <c r="W2271" s="11">
        <v>26478</v>
      </c>
      <c r="X2271" s="11">
        <v>2444</v>
      </c>
    </row>
    <row r="2272" spans="1:24" x14ac:dyDescent="0.35">
      <c r="A2272" s="8">
        <v>2020</v>
      </c>
      <c r="B2272" s="9">
        <v>59647</v>
      </c>
      <c r="C2272" s="10" t="s">
        <v>1710</v>
      </c>
      <c r="D2272" s="8" t="s">
        <v>709</v>
      </c>
      <c r="E2272" s="10" t="s">
        <v>710</v>
      </c>
      <c r="F2272" s="8" t="s">
        <v>711</v>
      </c>
      <c r="G2272" s="10" t="s">
        <v>48</v>
      </c>
      <c r="H2272" s="10" t="s">
        <v>1616</v>
      </c>
      <c r="I2272" s="10" t="s">
        <v>92</v>
      </c>
      <c r="J2272" s="12">
        <v>53.6</v>
      </c>
      <c r="K2272" s="11">
        <v>302</v>
      </c>
      <c r="L2272" s="11">
        <v>28</v>
      </c>
      <c r="M2272" s="14">
        <v>0</v>
      </c>
      <c r="N2272" s="13">
        <v>0</v>
      </c>
      <c r="O2272" s="13">
        <v>0</v>
      </c>
      <c r="P2272" s="25">
        <v>0</v>
      </c>
      <c r="Q2272" s="26">
        <v>0</v>
      </c>
      <c r="R2272" s="26">
        <v>0</v>
      </c>
      <c r="S2272" s="27">
        <v>0</v>
      </c>
      <c r="T2272" s="28">
        <v>0</v>
      </c>
      <c r="U2272" s="28">
        <v>0</v>
      </c>
      <c r="V2272" s="12">
        <v>53.6</v>
      </c>
      <c r="W2272" s="11">
        <v>302</v>
      </c>
      <c r="X2272" s="11">
        <v>28</v>
      </c>
    </row>
    <row r="2273" spans="1:24" x14ac:dyDescent="0.35">
      <c r="A2273" s="8">
        <v>2020</v>
      </c>
      <c r="B2273" s="9">
        <v>59647</v>
      </c>
      <c r="C2273" s="10" t="s">
        <v>1710</v>
      </c>
      <c r="D2273" s="8" t="s">
        <v>709</v>
      </c>
      <c r="E2273" s="10" t="s">
        <v>710</v>
      </c>
      <c r="F2273" s="8" t="s">
        <v>711</v>
      </c>
      <c r="G2273" s="10" t="s">
        <v>32</v>
      </c>
      <c r="H2273" s="10" t="s">
        <v>1616</v>
      </c>
      <c r="I2273" s="10" t="s">
        <v>33</v>
      </c>
      <c r="J2273" s="12">
        <v>192438.9</v>
      </c>
      <c r="K2273" s="11">
        <v>832453</v>
      </c>
      <c r="L2273" s="11">
        <v>109164</v>
      </c>
      <c r="M2273" s="14">
        <v>0</v>
      </c>
      <c r="N2273" s="13">
        <v>0</v>
      </c>
      <c r="O2273" s="13">
        <v>0</v>
      </c>
      <c r="P2273" s="25">
        <v>0</v>
      </c>
      <c r="Q2273" s="26">
        <v>0</v>
      </c>
      <c r="R2273" s="26">
        <v>0</v>
      </c>
      <c r="S2273" s="27">
        <v>0</v>
      </c>
      <c r="T2273" s="28">
        <v>0</v>
      </c>
      <c r="U2273" s="28">
        <v>0</v>
      </c>
      <c r="V2273" s="12">
        <v>192438.9</v>
      </c>
      <c r="W2273" s="11">
        <v>832453</v>
      </c>
      <c r="X2273" s="11">
        <v>109164</v>
      </c>
    </row>
    <row r="2274" spans="1:24" x14ac:dyDescent="0.35">
      <c r="A2274" s="8">
        <v>2020</v>
      </c>
      <c r="B2274" s="9">
        <v>59647</v>
      </c>
      <c r="C2274" s="10" t="s">
        <v>1710</v>
      </c>
      <c r="D2274" s="8" t="s">
        <v>709</v>
      </c>
      <c r="E2274" s="10" t="s">
        <v>710</v>
      </c>
      <c r="F2274" s="8" t="s">
        <v>711</v>
      </c>
      <c r="G2274" s="10" t="s">
        <v>32</v>
      </c>
      <c r="H2274" s="10" t="s">
        <v>1616</v>
      </c>
      <c r="I2274" s="10" t="s">
        <v>277</v>
      </c>
      <c r="J2274" s="12">
        <v>60.1</v>
      </c>
      <c r="K2274" s="11">
        <v>633</v>
      </c>
      <c r="L2274" s="11">
        <v>40</v>
      </c>
      <c r="M2274" s="14">
        <v>0</v>
      </c>
      <c r="N2274" s="13">
        <v>0</v>
      </c>
      <c r="O2274" s="13">
        <v>0</v>
      </c>
      <c r="P2274" s="25">
        <v>0</v>
      </c>
      <c r="Q2274" s="26">
        <v>0</v>
      </c>
      <c r="R2274" s="26">
        <v>0</v>
      </c>
      <c r="S2274" s="27">
        <v>0</v>
      </c>
      <c r="T2274" s="28">
        <v>0</v>
      </c>
      <c r="U2274" s="28">
        <v>0</v>
      </c>
      <c r="V2274" s="12">
        <v>60.1</v>
      </c>
      <c r="W2274" s="11">
        <v>633</v>
      </c>
      <c r="X2274" s="11">
        <v>40</v>
      </c>
    </row>
    <row r="2275" spans="1:24" x14ac:dyDescent="0.35">
      <c r="A2275" s="8">
        <v>2020</v>
      </c>
      <c r="B2275" s="9">
        <v>59647</v>
      </c>
      <c r="C2275" s="10" t="s">
        <v>1710</v>
      </c>
      <c r="D2275" s="8" t="s">
        <v>709</v>
      </c>
      <c r="E2275" s="10" t="s">
        <v>710</v>
      </c>
      <c r="F2275" s="8" t="s">
        <v>711</v>
      </c>
      <c r="G2275" s="10" t="s">
        <v>32</v>
      </c>
      <c r="H2275" s="10" t="s">
        <v>1616</v>
      </c>
      <c r="I2275" s="10" t="s">
        <v>103</v>
      </c>
      <c r="J2275" s="12">
        <v>3407.4</v>
      </c>
      <c r="K2275" s="11">
        <v>17454</v>
      </c>
      <c r="L2275" s="11">
        <v>2839</v>
      </c>
      <c r="M2275" s="14">
        <v>0</v>
      </c>
      <c r="N2275" s="13">
        <v>0</v>
      </c>
      <c r="O2275" s="13">
        <v>0</v>
      </c>
      <c r="P2275" s="25">
        <v>0</v>
      </c>
      <c r="Q2275" s="26">
        <v>0</v>
      </c>
      <c r="R2275" s="26">
        <v>0</v>
      </c>
      <c r="S2275" s="27">
        <v>0</v>
      </c>
      <c r="T2275" s="28">
        <v>0</v>
      </c>
      <c r="U2275" s="28">
        <v>0</v>
      </c>
      <c r="V2275" s="12">
        <v>3407.4</v>
      </c>
      <c r="W2275" s="11">
        <v>17454</v>
      </c>
      <c r="X2275" s="11">
        <v>2839</v>
      </c>
    </row>
    <row r="2276" spans="1:24" x14ac:dyDescent="0.35">
      <c r="A2276" s="8">
        <v>2020</v>
      </c>
      <c r="B2276" s="9">
        <v>59647</v>
      </c>
      <c r="C2276" s="10" t="s">
        <v>1710</v>
      </c>
      <c r="D2276" s="8" t="s">
        <v>709</v>
      </c>
      <c r="E2276" s="10" t="s">
        <v>710</v>
      </c>
      <c r="F2276" s="8" t="s">
        <v>711</v>
      </c>
      <c r="G2276" s="10" t="s">
        <v>32</v>
      </c>
      <c r="H2276" s="10" t="s">
        <v>1616</v>
      </c>
      <c r="I2276" s="10" t="s">
        <v>379</v>
      </c>
      <c r="J2276" s="12">
        <v>2702.3</v>
      </c>
      <c r="K2276" s="11">
        <v>17741</v>
      </c>
      <c r="L2276" s="11">
        <v>1939</v>
      </c>
      <c r="M2276" s="14">
        <v>0</v>
      </c>
      <c r="N2276" s="13">
        <v>0</v>
      </c>
      <c r="O2276" s="13">
        <v>0</v>
      </c>
      <c r="P2276" s="25">
        <v>0</v>
      </c>
      <c r="Q2276" s="26">
        <v>0</v>
      </c>
      <c r="R2276" s="26">
        <v>0</v>
      </c>
      <c r="S2276" s="27">
        <v>0</v>
      </c>
      <c r="T2276" s="28">
        <v>0</v>
      </c>
      <c r="U2276" s="28">
        <v>0</v>
      </c>
      <c r="V2276" s="12">
        <v>2702.3</v>
      </c>
      <c r="W2276" s="11">
        <v>17741</v>
      </c>
      <c r="X2276" s="11">
        <v>1939</v>
      </c>
    </row>
    <row r="2277" spans="1:24" x14ac:dyDescent="0.35">
      <c r="A2277" s="8">
        <v>2020</v>
      </c>
      <c r="B2277" s="9">
        <v>59647</v>
      </c>
      <c r="C2277" s="10" t="s">
        <v>1710</v>
      </c>
      <c r="D2277" s="8" t="s">
        <v>709</v>
      </c>
      <c r="E2277" s="10" t="s">
        <v>710</v>
      </c>
      <c r="F2277" s="8" t="s">
        <v>711</v>
      </c>
      <c r="G2277" s="10" t="s">
        <v>157</v>
      </c>
      <c r="H2277" s="10" t="s">
        <v>1616</v>
      </c>
      <c r="I2277" s="10" t="s">
        <v>158</v>
      </c>
      <c r="J2277" s="12">
        <v>5179.7</v>
      </c>
      <c r="K2277" s="11">
        <v>37383</v>
      </c>
      <c r="L2277" s="11">
        <v>4732</v>
      </c>
      <c r="M2277" s="14">
        <v>0</v>
      </c>
      <c r="N2277" s="13">
        <v>0</v>
      </c>
      <c r="O2277" s="13">
        <v>0</v>
      </c>
      <c r="P2277" s="25">
        <v>0</v>
      </c>
      <c r="Q2277" s="26">
        <v>0</v>
      </c>
      <c r="R2277" s="26">
        <v>0</v>
      </c>
      <c r="S2277" s="27">
        <v>0</v>
      </c>
      <c r="T2277" s="28">
        <v>0</v>
      </c>
      <c r="U2277" s="28">
        <v>0</v>
      </c>
      <c r="V2277" s="12">
        <v>5179.7</v>
      </c>
      <c r="W2277" s="11">
        <v>37383</v>
      </c>
      <c r="X2277" s="11">
        <v>4732</v>
      </c>
    </row>
    <row r="2278" spans="1:24" x14ac:dyDescent="0.35">
      <c r="A2278" s="8">
        <v>2020</v>
      </c>
      <c r="B2278" s="9">
        <v>59647</v>
      </c>
      <c r="C2278" s="10" t="s">
        <v>1710</v>
      </c>
      <c r="D2278" s="8" t="s">
        <v>709</v>
      </c>
      <c r="E2278" s="10" t="s">
        <v>710</v>
      </c>
      <c r="F2278" s="8" t="s">
        <v>711</v>
      </c>
      <c r="G2278" s="10" t="s">
        <v>157</v>
      </c>
      <c r="H2278" s="10" t="s">
        <v>1616</v>
      </c>
      <c r="I2278" s="10" t="s">
        <v>99</v>
      </c>
      <c r="J2278" s="12">
        <v>23.3</v>
      </c>
      <c r="K2278" s="11">
        <v>136</v>
      </c>
      <c r="L2278" s="11">
        <v>63</v>
      </c>
      <c r="M2278" s="14">
        <v>0</v>
      </c>
      <c r="N2278" s="13">
        <v>0</v>
      </c>
      <c r="O2278" s="13">
        <v>0</v>
      </c>
      <c r="P2278" s="25">
        <v>0</v>
      </c>
      <c r="Q2278" s="26">
        <v>0</v>
      </c>
      <c r="R2278" s="26">
        <v>0</v>
      </c>
      <c r="S2278" s="27">
        <v>0</v>
      </c>
      <c r="T2278" s="28">
        <v>0</v>
      </c>
      <c r="U2278" s="28">
        <v>0</v>
      </c>
      <c r="V2278" s="12">
        <v>23.3</v>
      </c>
      <c r="W2278" s="11">
        <v>136</v>
      </c>
      <c r="X2278" s="11">
        <v>63</v>
      </c>
    </row>
    <row r="2279" spans="1:24" x14ac:dyDescent="0.35">
      <c r="A2279" s="8">
        <v>2020</v>
      </c>
      <c r="B2279" s="9">
        <v>59647</v>
      </c>
      <c r="C2279" s="10" t="s">
        <v>1710</v>
      </c>
      <c r="D2279" s="8" t="s">
        <v>709</v>
      </c>
      <c r="E2279" s="10" t="s">
        <v>710</v>
      </c>
      <c r="F2279" s="8" t="s">
        <v>711</v>
      </c>
      <c r="G2279" s="10" t="s">
        <v>94</v>
      </c>
      <c r="H2279" s="10" t="s">
        <v>1616</v>
      </c>
      <c r="I2279" s="10" t="s">
        <v>95</v>
      </c>
      <c r="J2279" s="12">
        <v>9753.7999999999993</v>
      </c>
      <c r="K2279" s="11">
        <v>50316</v>
      </c>
      <c r="L2279" s="11">
        <v>7016</v>
      </c>
      <c r="M2279" s="14">
        <v>0</v>
      </c>
      <c r="N2279" s="13">
        <v>0</v>
      </c>
      <c r="O2279" s="13">
        <v>0</v>
      </c>
      <c r="P2279" s="25">
        <v>0</v>
      </c>
      <c r="Q2279" s="26">
        <v>0</v>
      </c>
      <c r="R2279" s="26">
        <v>0</v>
      </c>
      <c r="S2279" s="27">
        <v>0</v>
      </c>
      <c r="T2279" s="28">
        <v>0</v>
      </c>
      <c r="U2279" s="28">
        <v>0</v>
      </c>
      <c r="V2279" s="12">
        <v>9753.7999999999993</v>
      </c>
      <c r="W2279" s="11">
        <v>50316</v>
      </c>
      <c r="X2279" s="11">
        <v>7016</v>
      </c>
    </row>
    <row r="2280" spans="1:24" x14ac:dyDescent="0.35">
      <c r="A2280" s="8">
        <v>2020</v>
      </c>
      <c r="B2280" s="9">
        <v>59647</v>
      </c>
      <c r="C2280" s="10" t="s">
        <v>1710</v>
      </c>
      <c r="D2280" s="8" t="s">
        <v>709</v>
      </c>
      <c r="E2280" s="10" t="s">
        <v>710</v>
      </c>
      <c r="F2280" s="8" t="s">
        <v>711</v>
      </c>
      <c r="G2280" s="10" t="s">
        <v>682</v>
      </c>
      <c r="H2280" s="10" t="s">
        <v>1616</v>
      </c>
      <c r="I2280" s="10" t="s">
        <v>45</v>
      </c>
      <c r="J2280" s="12">
        <v>16.5</v>
      </c>
      <c r="K2280" s="11">
        <v>155</v>
      </c>
      <c r="L2280" s="11">
        <v>29</v>
      </c>
      <c r="M2280" s="14">
        <v>0</v>
      </c>
      <c r="N2280" s="13">
        <v>0</v>
      </c>
      <c r="O2280" s="13">
        <v>0</v>
      </c>
      <c r="P2280" s="25">
        <v>0</v>
      </c>
      <c r="Q2280" s="26">
        <v>0</v>
      </c>
      <c r="R2280" s="26">
        <v>0</v>
      </c>
      <c r="S2280" s="27">
        <v>0</v>
      </c>
      <c r="T2280" s="28">
        <v>0</v>
      </c>
      <c r="U2280" s="28">
        <v>0</v>
      </c>
      <c r="V2280" s="12">
        <v>16.5</v>
      </c>
      <c r="W2280" s="11">
        <v>155</v>
      </c>
      <c r="X2280" s="11">
        <v>29</v>
      </c>
    </row>
    <row r="2281" spans="1:24" x14ac:dyDescent="0.35">
      <c r="A2281" s="8">
        <v>2020</v>
      </c>
      <c r="B2281" s="9">
        <v>59647</v>
      </c>
      <c r="C2281" s="10" t="s">
        <v>1710</v>
      </c>
      <c r="D2281" s="8" t="s">
        <v>709</v>
      </c>
      <c r="E2281" s="10" t="s">
        <v>710</v>
      </c>
      <c r="F2281" s="8" t="s">
        <v>711</v>
      </c>
      <c r="G2281" s="10" t="s">
        <v>185</v>
      </c>
      <c r="H2281" s="10" t="s">
        <v>1616</v>
      </c>
      <c r="I2281" s="10" t="s">
        <v>45</v>
      </c>
      <c r="J2281" s="12">
        <v>405.8</v>
      </c>
      <c r="K2281" s="11">
        <v>3542</v>
      </c>
      <c r="L2281" s="11">
        <v>417</v>
      </c>
      <c r="M2281" s="14">
        <v>0</v>
      </c>
      <c r="N2281" s="13">
        <v>0</v>
      </c>
      <c r="O2281" s="13">
        <v>0</v>
      </c>
      <c r="P2281" s="25">
        <v>0</v>
      </c>
      <c r="Q2281" s="26">
        <v>0</v>
      </c>
      <c r="R2281" s="26">
        <v>0</v>
      </c>
      <c r="S2281" s="27">
        <v>0</v>
      </c>
      <c r="T2281" s="28">
        <v>0</v>
      </c>
      <c r="U2281" s="28">
        <v>0</v>
      </c>
      <c r="V2281" s="12">
        <v>405.8</v>
      </c>
      <c r="W2281" s="11">
        <v>3542</v>
      </c>
      <c r="X2281" s="11">
        <v>417</v>
      </c>
    </row>
    <row r="2282" spans="1:24" x14ac:dyDescent="0.35">
      <c r="A2282" s="8">
        <v>2020</v>
      </c>
      <c r="B2282" s="9">
        <v>59647</v>
      </c>
      <c r="C2282" s="10" t="s">
        <v>1710</v>
      </c>
      <c r="D2282" s="8" t="s">
        <v>709</v>
      </c>
      <c r="E2282" s="10" t="s">
        <v>710</v>
      </c>
      <c r="F2282" s="8" t="s">
        <v>711</v>
      </c>
      <c r="G2282" s="10" t="s">
        <v>118</v>
      </c>
      <c r="H2282" s="10" t="s">
        <v>1616</v>
      </c>
      <c r="I2282" s="10" t="s">
        <v>221</v>
      </c>
      <c r="J2282" s="12">
        <v>97.9</v>
      </c>
      <c r="K2282" s="11">
        <v>593</v>
      </c>
      <c r="L2282" s="11">
        <v>36</v>
      </c>
      <c r="M2282" s="14">
        <v>0</v>
      </c>
      <c r="N2282" s="13">
        <v>0</v>
      </c>
      <c r="O2282" s="13">
        <v>0</v>
      </c>
      <c r="P2282" s="25">
        <v>0</v>
      </c>
      <c r="Q2282" s="26">
        <v>0</v>
      </c>
      <c r="R2282" s="26">
        <v>0</v>
      </c>
      <c r="S2282" s="27">
        <v>0</v>
      </c>
      <c r="T2282" s="28">
        <v>0</v>
      </c>
      <c r="U2282" s="28">
        <v>0</v>
      </c>
      <c r="V2282" s="12">
        <v>97.9</v>
      </c>
      <c r="W2282" s="11">
        <v>593</v>
      </c>
      <c r="X2282" s="11">
        <v>36</v>
      </c>
    </row>
    <row r="2283" spans="1:24" x14ac:dyDescent="0.35">
      <c r="A2283" s="8">
        <v>2020</v>
      </c>
      <c r="B2283" s="9">
        <v>59647</v>
      </c>
      <c r="C2283" s="10" t="s">
        <v>1710</v>
      </c>
      <c r="D2283" s="8" t="s">
        <v>709</v>
      </c>
      <c r="E2283" s="10" t="s">
        <v>710</v>
      </c>
      <c r="F2283" s="8" t="s">
        <v>711</v>
      </c>
      <c r="G2283" s="10" t="s">
        <v>118</v>
      </c>
      <c r="H2283" s="10" t="s">
        <v>1616</v>
      </c>
      <c r="I2283" s="10" t="s">
        <v>223</v>
      </c>
      <c r="J2283" s="12">
        <v>3074.9</v>
      </c>
      <c r="K2283" s="11">
        <v>17340</v>
      </c>
      <c r="L2283" s="11">
        <v>1623</v>
      </c>
      <c r="M2283" s="14">
        <v>0</v>
      </c>
      <c r="N2283" s="13">
        <v>0</v>
      </c>
      <c r="O2283" s="13">
        <v>0</v>
      </c>
      <c r="P2283" s="25">
        <v>0</v>
      </c>
      <c r="Q2283" s="26">
        <v>0</v>
      </c>
      <c r="R2283" s="26">
        <v>0</v>
      </c>
      <c r="S2283" s="27">
        <v>0</v>
      </c>
      <c r="T2283" s="28">
        <v>0</v>
      </c>
      <c r="U2283" s="28">
        <v>0</v>
      </c>
      <c r="V2283" s="12">
        <v>3074.9</v>
      </c>
      <c r="W2283" s="11">
        <v>17340</v>
      </c>
      <c r="X2283" s="11">
        <v>1623</v>
      </c>
    </row>
    <row r="2284" spans="1:24" x14ac:dyDescent="0.35">
      <c r="A2284" s="8">
        <v>2020</v>
      </c>
      <c r="B2284" s="9">
        <v>59647</v>
      </c>
      <c r="C2284" s="10" t="s">
        <v>1710</v>
      </c>
      <c r="D2284" s="8" t="s">
        <v>709</v>
      </c>
      <c r="E2284" s="10" t="s">
        <v>710</v>
      </c>
      <c r="F2284" s="8" t="s">
        <v>711</v>
      </c>
      <c r="G2284" s="10" t="s">
        <v>118</v>
      </c>
      <c r="H2284" s="10" t="s">
        <v>1616</v>
      </c>
      <c r="I2284" s="10" t="s">
        <v>562</v>
      </c>
      <c r="J2284" s="12">
        <v>173.4</v>
      </c>
      <c r="K2284" s="11">
        <v>1108</v>
      </c>
      <c r="L2284" s="11">
        <v>71</v>
      </c>
      <c r="M2284" s="14">
        <v>0</v>
      </c>
      <c r="N2284" s="13">
        <v>0</v>
      </c>
      <c r="O2284" s="13">
        <v>0</v>
      </c>
      <c r="P2284" s="25">
        <v>0</v>
      </c>
      <c r="Q2284" s="26">
        <v>0</v>
      </c>
      <c r="R2284" s="26">
        <v>0</v>
      </c>
      <c r="S2284" s="27">
        <v>0</v>
      </c>
      <c r="T2284" s="28">
        <v>0</v>
      </c>
      <c r="U2284" s="28">
        <v>0</v>
      </c>
      <c r="V2284" s="12">
        <v>173.4</v>
      </c>
      <c r="W2284" s="11">
        <v>1108</v>
      </c>
      <c r="X2284" s="11">
        <v>71</v>
      </c>
    </row>
    <row r="2285" spans="1:24" x14ac:dyDescent="0.35">
      <c r="A2285" s="8">
        <v>2020</v>
      </c>
      <c r="B2285" s="9">
        <v>59647</v>
      </c>
      <c r="C2285" s="10" t="s">
        <v>1710</v>
      </c>
      <c r="D2285" s="8" t="s">
        <v>709</v>
      </c>
      <c r="E2285" s="10" t="s">
        <v>710</v>
      </c>
      <c r="F2285" s="8" t="s">
        <v>711</v>
      </c>
      <c r="G2285" s="10" t="s">
        <v>307</v>
      </c>
      <c r="H2285" s="10" t="s">
        <v>1616</v>
      </c>
      <c r="I2285" s="10" t="s">
        <v>1448</v>
      </c>
      <c r="J2285" s="12">
        <v>16414.3</v>
      </c>
      <c r="K2285" s="11">
        <v>66866</v>
      </c>
      <c r="L2285" s="11">
        <v>7827</v>
      </c>
      <c r="M2285" s="14">
        <v>0</v>
      </c>
      <c r="N2285" s="13">
        <v>0</v>
      </c>
      <c r="O2285" s="13">
        <v>0</v>
      </c>
      <c r="P2285" s="25">
        <v>0</v>
      </c>
      <c r="Q2285" s="26">
        <v>0</v>
      </c>
      <c r="R2285" s="26">
        <v>0</v>
      </c>
      <c r="S2285" s="27">
        <v>0</v>
      </c>
      <c r="T2285" s="28">
        <v>0</v>
      </c>
      <c r="U2285" s="28">
        <v>0</v>
      </c>
      <c r="V2285" s="12">
        <v>16414.3</v>
      </c>
      <c r="W2285" s="11">
        <v>66866</v>
      </c>
      <c r="X2285" s="11">
        <v>7827</v>
      </c>
    </row>
    <row r="2286" spans="1:24" x14ac:dyDescent="0.35">
      <c r="A2286" s="8">
        <v>2020</v>
      </c>
      <c r="B2286" s="9">
        <v>59647</v>
      </c>
      <c r="C2286" s="10" t="s">
        <v>1710</v>
      </c>
      <c r="D2286" s="8" t="s">
        <v>709</v>
      </c>
      <c r="E2286" s="10" t="s">
        <v>710</v>
      </c>
      <c r="F2286" s="8" t="s">
        <v>711</v>
      </c>
      <c r="G2286" s="10" t="s">
        <v>163</v>
      </c>
      <c r="H2286" s="10" t="s">
        <v>1616</v>
      </c>
      <c r="I2286" s="10" t="s">
        <v>45</v>
      </c>
      <c r="J2286" s="12">
        <v>4928.6000000000004</v>
      </c>
      <c r="K2286" s="11">
        <v>37556</v>
      </c>
      <c r="L2286" s="11">
        <v>5338</v>
      </c>
      <c r="M2286" s="14">
        <v>0</v>
      </c>
      <c r="N2286" s="13">
        <v>0</v>
      </c>
      <c r="O2286" s="13">
        <v>0</v>
      </c>
      <c r="P2286" s="25">
        <v>0</v>
      </c>
      <c r="Q2286" s="26">
        <v>0</v>
      </c>
      <c r="R2286" s="26">
        <v>0</v>
      </c>
      <c r="S2286" s="27">
        <v>0</v>
      </c>
      <c r="T2286" s="28">
        <v>0</v>
      </c>
      <c r="U2286" s="28">
        <v>0</v>
      </c>
      <c r="V2286" s="12">
        <v>4928.6000000000004</v>
      </c>
      <c r="W2286" s="11">
        <v>37556</v>
      </c>
      <c r="X2286" s="11">
        <v>5338</v>
      </c>
    </row>
    <row r="2287" spans="1:24" x14ac:dyDescent="0.35">
      <c r="A2287" s="8">
        <v>2020</v>
      </c>
      <c r="B2287" s="9">
        <v>59647</v>
      </c>
      <c r="C2287" s="10" t="s">
        <v>1710</v>
      </c>
      <c r="D2287" s="8" t="s">
        <v>709</v>
      </c>
      <c r="E2287" s="10" t="s">
        <v>710</v>
      </c>
      <c r="F2287" s="8" t="s">
        <v>711</v>
      </c>
      <c r="G2287" s="10" t="s">
        <v>139</v>
      </c>
      <c r="H2287" s="10" t="s">
        <v>1616</v>
      </c>
      <c r="I2287" s="10" t="s">
        <v>95</v>
      </c>
      <c r="J2287" s="12">
        <v>15755.6</v>
      </c>
      <c r="K2287" s="11">
        <v>96206</v>
      </c>
      <c r="L2287" s="11">
        <v>16072</v>
      </c>
      <c r="M2287" s="14">
        <v>0</v>
      </c>
      <c r="N2287" s="13">
        <v>0</v>
      </c>
      <c r="O2287" s="13">
        <v>0</v>
      </c>
      <c r="P2287" s="25">
        <v>0</v>
      </c>
      <c r="Q2287" s="26">
        <v>0</v>
      </c>
      <c r="R2287" s="26">
        <v>0</v>
      </c>
      <c r="S2287" s="27">
        <v>0</v>
      </c>
      <c r="T2287" s="28">
        <v>0</v>
      </c>
      <c r="U2287" s="28">
        <v>0</v>
      </c>
      <c r="V2287" s="12">
        <v>15755.6</v>
      </c>
      <c r="W2287" s="11">
        <v>96206</v>
      </c>
      <c r="X2287" s="11">
        <v>16072</v>
      </c>
    </row>
    <row r="2288" spans="1:24" x14ac:dyDescent="0.35">
      <c r="A2288" s="8">
        <v>2020</v>
      </c>
      <c r="B2288" s="9">
        <v>59647</v>
      </c>
      <c r="C2288" s="10" t="s">
        <v>1710</v>
      </c>
      <c r="D2288" s="8" t="s">
        <v>709</v>
      </c>
      <c r="E2288" s="10" t="s">
        <v>710</v>
      </c>
      <c r="F2288" s="8" t="s">
        <v>711</v>
      </c>
      <c r="G2288" s="10" t="s">
        <v>63</v>
      </c>
      <c r="H2288" s="10" t="s">
        <v>1616</v>
      </c>
      <c r="I2288" s="10" t="s">
        <v>45</v>
      </c>
      <c r="J2288" s="12">
        <v>12191</v>
      </c>
      <c r="K2288" s="11">
        <v>87304</v>
      </c>
      <c r="L2288" s="11">
        <v>10125</v>
      </c>
      <c r="M2288" s="14">
        <v>0</v>
      </c>
      <c r="N2288" s="13">
        <v>0</v>
      </c>
      <c r="O2288" s="13">
        <v>0</v>
      </c>
      <c r="P2288" s="25">
        <v>0</v>
      </c>
      <c r="Q2288" s="26">
        <v>0</v>
      </c>
      <c r="R2288" s="26">
        <v>0</v>
      </c>
      <c r="S2288" s="27">
        <v>0</v>
      </c>
      <c r="T2288" s="28">
        <v>0</v>
      </c>
      <c r="U2288" s="28">
        <v>0</v>
      </c>
      <c r="V2288" s="12">
        <v>12191</v>
      </c>
      <c r="W2288" s="11">
        <v>87304</v>
      </c>
      <c r="X2288" s="11">
        <v>10125</v>
      </c>
    </row>
    <row r="2289" spans="1:24" x14ac:dyDescent="0.35">
      <c r="A2289" s="8">
        <v>2020</v>
      </c>
      <c r="B2289" s="9">
        <v>59647</v>
      </c>
      <c r="C2289" s="10" t="s">
        <v>1710</v>
      </c>
      <c r="D2289" s="8" t="s">
        <v>709</v>
      </c>
      <c r="E2289" s="10" t="s">
        <v>710</v>
      </c>
      <c r="F2289" s="8" t="s">
        <v>711</v>
      </c>
      <c r="G2289" s="10" t="s">
        <v>397</v>
      </c>
      <c r="H2289" s="10" t="s">
        <v>1616</v>
      </c>
      <c r="I2289" s="10" t="s">
        <v>95</v>
      </c>
      <c r="J2289" s="12">
        <v>872.6</v>
      </c>
      <c r="K2289" s="11">
        <v>4794</v>
      </c>
      <c r="L2289" s="11">
        <v>623</v>
      </c>
      <c r="M2289" s="14">
        <v>0</v>
      </c>
      <c r="N2289" s="13">
        <v>0</v>
      </c>
      <c r="O2289" s="13">
        <v>0</v>
      </c>
      <c r="P2289" s="25">
        <v>0</v>
      </c>
      <c r="Q2289" s="26">
        <v>0</v>
      </c>
      <c r="R2289" s="26">
        <v>0</v>
      </c>
      <c r="S2289" s="27">
        <v>0</v>
      </c>
      <c r="T2289" s="28">
        <v>0</v>
      </c>
      <c r="U2289" s="28">
        <v>0</v>
      </c>
      <c r="V2289" s="12">
        <v>872.6</v>
      </c>
      <c r="W2289" s="11">
        <v>4794</v>
      </c>
      <c r="X2289" s="11">
        <v>623</v>
      </c>
    </row>
    <row r="2290" spans="1:24" x14ac:dyDescent="0.35">
      <c r="A2290" s="8">
        <v>2020</v>
      </c>
      <c r="B2290" s="9">
        <v>59647</v>
      </c>
      <c r="C2290" s="10" t="s">
        <v>1710</v>
      </c>
      <c r="D2290" s="8" t="s">
        <v>709</v>
      </c>
      <c r="E2290" s="10" t="s">
        <v>710</v>
      </c>
      <c r="F2290" s="8" t="s">
        <v>711</v>
      </c>
      <c r="G2290" s="10" t="s">
        <v>56</v>
      </c>
      <c r="H2290" s="10" t="s">
        <v>1616</v>
      </c>
      <c r="I2290" s="10" t="s">
        <v>45</v>
      </c>
      <c r="J2290" s="12">
        <v>23215.8</v>
      </c>
      <c r="K2290" s="11">
        <v>143942</v>
      </c>
      <c r="L2290" s="11">
        <v>19369</v>
      </c>
      <c r="M2290" s="14">
        <v>0</v>
      </c>
      <c r="N2290" s="13">
        <v>0</v>
      </c>
      <c r="O2290" s="13">
        <v>0</v>
      </c>
      <c r="P2290" s="25">
        <v>0</v>
      </c>
      <c r="Q2290" s="26">
        <v>0</v>
      </c>
      <c r="R2290" s="26">
        <v>0</v>
      </c>
      <c r="S2290" s="27">
        <v>0</v>
      </c>
      <c r="T2290" s="28">
        <v>0</v>
      </c>
      <c r="U2290" s="28">
        <v>0</v>
      </c>
      <c r="V2290" s="12">
        <v>23215.8</v>
      </c>
      <c r="W2290" s="11">
        <v>143942</v>
      </c>
      <c r="X2290" s="11">
        <v>19369</v>
      </c>
    </row>
    <row r="2291" spans="1:24" x14ac:dyDescent="0.35">
      <c r="A2291" s="8">
        <v>2020</v>
      </c>
      <c r="B2291" s="9">
        <v>59647</v>
      </c>
      <c r="C2291" s="10" t="s">
        <v>1710</v>
      </c>
      <c r="D2291" s="8" t="s">
        <v>709</v>
      </c>
      <c r="E2291" s="10" t="s">
        <v>710</v>
      </c>
      <c r="F2291" s="8" t="s">
        <v>711</v>
      </c>
      <c r="G2291" s="10" t="s">
        <v>129</v>
      </c>
      <c r="H2291" s="10" t="s">
        <v>1616</v>
      </c>
      <c r="I2291" s="10" t="s">
        <v>477</v>
      </c>
      <c r="J2291" s="12">
        <v>1353.8</v>
      </c>
      <c r="K2291" s="11">
        <v>9678</v>
      </c>
      <c r="L2291" s="11">
        <v>1244</v>
      </c>
      <c r="M2291" s="14">
        <v>0</v>
      </c>
      <c r="N2291" s="13">
        <v>0</v>
      </c>
      <c r="O2291" s="13">
        <v>0</v>
      </c>
      <c r="P2291" s="25">
        <v>0</v>
      </c>
      <c r="Q2291" s="26">
        <v>0</v>
      </c>
      <c r="R2291" s="26">
        <v>0</v>
      </c>
      <c r="S2291" s="27">
        <v>0</v>
      </c>
      <c r="T2291" s="28">
        <v>0</v>
      </c>
      <c r="U2291" s="28">
        <v>0</v>
      </c>
      <c r="V2291" s="12">
        <v>1353.8</v>
      </c>
      <c r="W2291" s="11">
        <v>9678</v>
      </c>
      <c r="X2291" s="11">
        <v>1244</v>
      </c>
    </row>
    <row r="2292" spans="1:24" x14ac:dyDescent="0.35">
      <c r="A2292" s="8">
        <v>2020</v>
      </c>
      <c r="B2292" s="9">
        <v>59647</v>
      </c>
      <c r="C2292" s="10" t="s">
        <v>1710</v>
      </c>
      <c r="D2292" s="8" t="s">
        <v>709</v>
      </c>
      <c r="E2292" s="10" t="s">
        <v>710</v>
      </c>
      <c r="F2292" s="8" t="s">
        <v>711</v>
      </c>
      <c r="G2292" s="10" t="s">
        <v>91</v>
      </c>
      <c r="H2292" s="10" t="s">
        <v>1616</v>
      </c>
      <c r="I2292" s="10" t="s">
        <v>394</v>
      </c>
      <c r="J2292" s="12">
        <v>13192.3</v>
      </c>
      <c r="K2292" s="11">
        <v>99611</v>
      </c>
      <c r="L2292" s="11">
        <v>8713</v>
      </c>
      <c r="M2292" s="14">
        <v>0</v>
      </c>
      <c r="N2292" s="13">
        <v>0</v>
      </c>
      <c r="O2292" s="13">
        <v>0</v>
      </c>
      <c r="P2292" s="25">
        <v>0</v>
      </c>
      <c r="Q2292" s="26">
        <v>0</v>
      </c>
      <c r="R2292" s="26">
        <v>0</v>
      </c>
      <c r="S2292" s="27">
        <v>0</v>
      </c>
      <c r="T2292" s="28">
        <v>0</v>
      </c>
      <c r="U2292" s="28">
        <v>0</v>
      </c>
      <c r="V2292" s="12">
        <v>13192.3</v>
      </c>
      <c r="W2292" s="11">
        <v>99611</v>
      </c>
      <c r="X2292" s="11">
        <v>8713</v>
      </c>
    </row>
    <row r="2293" spans="1:24" x14ac:dyDescent="0.35">
      <c r="A2293" s="8">
        <v>2020</v>
      </c>
      <c r="B2293" s="9">
        <v>59647</v>
      </c>
      <c r="C2293" s="10" t="s">
        <v>1710</v>
      </c>
      <c r="D2293" s="8" t="s">
        <v>709</v>
      </c>
      <c r="E2293" s="10" t="s">
        <v>710</v>
      </c>
      <c r="F2293" s="8" t="s">
        <v>711</v>
      </c>
      <c r="G2293" s="10" t="s">
        <v>122</v>
      </c>
      <c r="H2293" s="10" t="s">
        <v>1616</v>
      </c>
      <c r="I2293" s="10" t="s">
        <v>95</v>
      </c>
      <c r="J2293" s="12">
        <v>1396.9</v>
      </c>
      <c r="K2293" s="11">
        <v>9351</v>
      </c>
      <c r="L2293" s="11">
        <v>3344</v>
      </c>
      <c r="M2293" s="14">
        <v>0</v>
      </c>
      <c r="N2293" s="13">
        <v>0</v>
      </c>
      <c r="O2293" s="13">
        <v>0</v>
      </c>
      <c r="P2293" s="25">
        <v>0</v>
      </c>
      <c r="Q2293" s="26">
        <v>0</v>
      </c>
      <c r="R2293" s="26">
        <v>0</v>
      </c>
      <c r="S2293" s="27">
        <v>0</v>
      </c>
      <c r="T2293" s="28">
        <v>0</v>
      </c>
      <c r="U2293" s="28">
        <v>0</v>
      </c>
      <c r="V2293" s="12">
        <v>1396.9</v>
      </c>
      <c r="W2293" s="11">
        <v>9351</v>
      </c>
      <c r="X2293" s="11">
        <v>3344</v>
      </c>
    </row>
    <row r="2294" spans="1:24" x14ac:dyDescent="0.35">
      <c r="A2294" s="8">
        <v>2020</v>
      </c>
      <c r="B2294" s="9">
        <v>59647</v>
      </c>
      <c r="C2294" s="10" t="s">
        <v>1710</v>
      </c>
      <c r="D2294" s="8" t="s">
        <v>709</v>
      </c>
      <c r="E2294" s="10" t="s">
        <v>710</v>
      </c>
      <c r="F2294" s="8" t="s">
        <v>711</v>
      </c>
      <c r="G2294" s="10" t="s">
        <v>122</v>
      </c>
      <c r="H2294" s="10" t="s">
        <v>1616</v>
      </c>
      <c r="I2294" s="10" t="s">
        <v>123</v>
      </c>
      <c r="J2294" s="12">
        <v>13275.4</v>
      </c>
      <c r="K2294" s="11">
        <v>63012</v>
      </c>
      <c r="L2294" s="11">
        <v>9845</v>
      </c>
      <c r="M2294" s="14">
        <v>0</v>
      </c>
      <c r="N2294" s="13">
        <v>0</v>
      </c>
      <c r="O2294" s="13">
        <v>0</v>
      </c>
      <c r="P2294" s="25">
        <v>0</v>
      </c>
      <c r="Q2294" s="26">
        <v>0</v>
      </c>
      <c r="R2294" s="26">
        <v>0</v>
      </c>
      <c r="S2294" s="27">
        <v>0</v>
      </c>
      <c r="T2294" s="28">
        <v>0</v>
      </c>
      <c r="U2294" s="28">
        <v>0</v>
      </c>
      <c r="V2294" s="12">
        <v>13275.4</v>
      </c>
      <c r="W2294" s="11">
        <v>63012</v>
      </c>
      <c r="X2294" s="11">
        <v>9845</v>
      </c>
    </row>
    <row r="2295" spans="1:24" x14ac:dyDescent="0.35">
      <c r="A2295" s="8">
        <v>2020</v>
      </c>
      <c r="B2295" s="9">
        <v>59647</v>
      </c>
      <c r="C2295" s="10" t="s">
        <v>1710</v>
      </c>
      <c r="D2295" s="8" t="s">
        <v>709</v>
      </c>
      <c r="E2295" s="10" t="s">
        <v>710</v>
      </c>
      <c r="F2295" s="8" t="s">
        <v>711</v>
      </c>
      <c r="G2295" s="10" t="s">
        <v>122</v>
      </c>
      <c r="H2295" s="10" t="s">
        <v>1616</v>
      </c>
      <c r="I2295" s="10" t="s">
        <v>45</v>
      </c>
      <c r="J2295" s="12">
        <v>8892.4</v>
      </c>
      <c r="K2295" s="11">
        <v>45479</v>
      </c>
      <c r="L2295" s="11">
        <v>5684</v>
      </c>
      <c r="M2295" s="14">
        <v>0</v>
      </c>
      <c r="N2295" s="13">
        <v>0</v>
      </c>
      <c r="O2295" s="13">
        <v>0</v>
      </c>
      <c r="P2295" s="25">
        <v>0</v>
      </c>
      <c r="Q2295" s="26">
        <v>0</v>
      </c>
      <c r="R2295" s="26">
        <v>0</v>
      </c>
      <c r="S2295" s="27">
        <v>0</v>
      </c>
      <c r="T2295" s="28">
        <v>0</v>
      </c>
      <c r="U2295" s="28">
        <v>0</v>
      </c>
      <c r="V2295" s="12">
        <v>8892.4</v>
      </c>
      <c r="W2295" s="11">
        <v>45479</v>
      </c>
      <c r="X2295" s="11">
        <v>5684</v>
      </c>
    </row>
    <row r="2296" spans="1:24" x14ac:dyDescent="0.35">
      <c r="A2296" s="8">
        <v>2020</v>
      </c>
      <c r="B2296" s="9">
        <v>59647</v>
      </c>
      <c r="C2296" s="10" t="s">
        <v>1710</v>
      </c>
      <c r="D2296" s="8" t="s">
        <v>709</v>
      </c>
      <c r="E2296" s="10" t="s">
        <v>710</v>
      </c>
      <c r="F2296" s="8" t="s">
        <v>711</v>
      </c>
      <c r="G2296" s="10" t="s">
        <v>116</v>
      </c>
      <c r="H2296" s="10" t="s">
        <v>1616</v>
      </c>
      <c r="I2296" s="10" t="s">
        <v>668</v>
      </c>
      <c r="J2296" s="12">
        <v>55.6</v>
      </c>
      <c r="K2296" s="11">
        <v>435</v>
      </c>
      <c r="L2296" s="11">
        <v>94</v>
      </c>
      <c r="M2296" s="14">
        <v>0</v>
      </c>
      <c r="N2296" s="13">
        <v>0</v>
      </c>
      <c r="O2296" s="13">
        <v>0</v>
      </c>
      <c r="P2296" s="25">
        <v>0</v>
      </c>
      <c r="Q2296" s="26">
        <v>0</v>
      </c>
      <c r="R2296" s="26">
        <v>0</v>
      </c>
      <c r="S2296" s="27">
        <v>0</v>
      </c>
      <c r="T2296" s="28">
        <v>0</v>
      </c>
      <c r="U2296" s="28">
        <v>0</v>
      </c>
      <c r="V2296" s="12">
        <v>55.6</v>
      </c>
      <c r="W2296" s="11">
        <v>435</v>
      </c>
      <c r="X2296" s="11">
        <v>94</v>
      </c>
    </row>
    <row r="2297" spans="1:24" x14ac:dyDescent="0.35">
      <c r="A2297" s="8">
        <v>2020</v>
      </c>
      <c r="B2297" s="9">
        <v>59647</v>
      </c>
      <c r="C2297" s="10" t="s">
        <v>1710</v>
      </c>
      <c r="D2297" s="8" t="s">
        <v>709</v>
      </c>
      <c r="E2297" s="10" t="s">
        <v>710</v>
      </c>
      <c r="F2297" s="8" t="s">
        <v>711</v>
      </c>
      <c r="G2297" s="10" t="s">
        <v>197</v>
      </c>
      <c r="H2297" s="10" t="s">
        <v>1616</v>
      </c>
      <c r="I2297" s="10" t="s">
        <v>45</v>
      </c>
      <c r="J2297" s="12">
        <v>2512.6</v>
      </c>
      <c r="K2297" s="11">
        <v>16224</v>
      </c>
      <c r="L2297" s="11">
        <v>1849</v>
      </c>
      <c r="M2297" s="14">
        <v>0</v>
      </c>
      <c r="N2297" s="13">
        <v>0</v>
      </c>
      <c r="O2297" s="13">
        <v>0</v>
      </c>
      <c r="P2297" s="25">
        <v>0</v>
      </c>
      <c r="Q2297" s="26">
        <v>0</v>
      </c>
      <c r="R2297" s="26">
        <v>0</v>
      </c>
      <c r="S2297" s="27">
        <v>0</v>
      </c>
      <c r="T2297" s="28">
        <v>0</v>
      </c>
      <c r="U2297" s="28">
        <v>0</v>
      </c>
      <c r="V2297" s="12">
        <v>2512.6</v>
      </c>
      <c r="W2297" s="11">
        <v>16224</v>
      </c>
      <c r="X2297" s="11">
        <v>1849</v>
      </c>
    </row>
    <row r="2298" spans="1:24" x14ac:dyDescent="0.35">
      <c r="A2298" s="8">
        <v>2020</v>
      </c>
      <c r="B2298" s="9">
        <v>59647</v>
      </c>
      <c r="C2298" s="10" t="s">
        <v>1710</v>
      </c>
      <c r="D2298" s="8" t="s">
        <v>709</v>
      </c>
      <c r="E2298" s="10" t="s">
        <v>710</v>
      </c>
      <c r="F2298" s="8" t="s">
        <v>711</v>
      </c>
      <c r="G2298" s="10" t="s">
        <v>390</v>
      </c>
      <c r="H2298" s="10" t="s">
        <v>1616</v>
      </c>
      <c r="I2298" s="10" t="s">
        <v>95</v>
      </c>
      <c r="J2298" s="12">
        <v>764.7</v>
      </c>
      <c r="K2298" s="11">
        <v>3394</v>
      </c>
      <c r="L2298" s="11">
        <v>510</v>
      </c>
      <c r="M2298" s="14">
        <v>0</v>
      </c>
      <c r="N2298" s="13">
        <v>0</v>
      </c>
      <c r="O2298" s="13">
        <v>0</v>
      </c>
      <c r="P2298" s="25">
        <v>0</v>
      </c>
      <c r="Q2298" s="26">
        <v>0</v>
      </c>
      <c r="R2298" s="26">
        <v>0</v>
      </c>
      <c r="S2298" s="27">
        <v>0</v>
      </c>
      <c r="T2298" s="28">
        <v>0</v>
      </c>
      <c r="U2298" s="28">
        <v>0</v>
      </c>
      <c r="V2298" s="12">
        <v>764.7</v>
      </c>
      <c r="W2298" s="11">
        <v>3394</v>
      </c>
      <c r="X2298" s="11">
        <v>510</v>
      </c>
    </row>
    <row r="2299" spans="1:24" x14ac:dyDescent="0.35">
      <c r="A2299" s="8">
        <v>2020</v>
      </c>
      <c r="B2299" s="9">
        <v>59647</v>
      </c>
      <c r="C2299" s="10" t="s">
        <v>1710</v>
      </c>
      <c r="D2299" s="8" t="s">
        <v>709</v>
      </c>
      <c r="E2299" s="10" t="s">
        <v>710</v>
      </c>
      <c r="F2299" s="8" t="s">
        <v>711</v>
      </c>
      <c r="G2299" s="10" t="s">
        <v>24</v>
      </c>
      <c r="H2299" s="10" t="s">
        <v>1616</v>
      </c>
      <c r="I2299" s="10" t="s">
        <v>88</v>
      </c>
      <c r="J2299" s="12">
        <v>5315.6</v>
      </c>
      <c r="K2299" s="11">
        <v>39269</v>
      </c>
      <c r="L2299" s="11">
        <v>3722</v>
      </c>
      <c r="M2299" s="14">
        <v>0</v>
      </c>
      <c r="N2299" s="13">
        <v>0</v>
      </c>
      <c r="O2299" s="13">
        <v>0</v>
      </c>
      <c r="P2299" s="25">
        <v>0</v>
      </c>
      <c r="Q2299" s="26">
        <v>0</v>
      </c>
      <c r="R2299" s="26">
        <v>0</v>
      </c>
      <c r="S2299" s="27">
        <v>0</v>
      </c>
      <c r="T2299" s="28">
        <v>0</v>
      </c>
      <c r="U2299" s="28">
        <v>0</v>
      </c>
      <c r="V2299" s="12">
        <v>5315.6</v>
      </c>
      <c r="W2299" s="11">
        <v>39269</v>
      </c>
      <c r="X2299" s="11">
        <v>3722</v>
      </c>
    </row>
    <row r="2300" spans="1:24" x14ac:dyDescent="0.35">
      <c r="A2300" s="8">
        <v>2020</v>
      </c>
      <c r="B2300" s="9">
        <v>59647</v>
      </c>
      <c r="C2300" s="10" t="s">
        <v>1710</v>
      </c>
      <c r="D2300" s="8" t="s">
        <v>709</v>
      </c>
      <c r="E2300" s="10" t="s">
        <v>710</v>
      </c>
      <c r="F2300" s="8" t="s">
        <v>711</v>
      </c>
      <c r="G2300" s="10" t="s">
        <v>24</v>
      </c>
      <c r="H2300" s="10" t="s">
        <v>1616</v>
      </c>
      <c r="I2300" s="10" t="s">
        <v>527</v>
      </c>
      <c r="J2300" s="12">
        <v>5472.3</v>
      </c>
      <c r="K2300" s="11">
        <v>29317</v>
      </c>
      <c r="L2300" s="11">
        <v>3406</v>
      </c>
      <c r="M2300" s="14">
        <v>0</v>
      </c>
      <c r="N2300" s="13">
        <v>0</v>
      </c>
      <c r="O2300" s="13">
        <v>0</v>
      </c>
      <c r="P2300" s="25">
        <v>0</v>
      </c>
      <c r="Q2300" s="26">
        <v>0</v>
      </c>
      <c r="R2300" s="26">
        <v>0</v>
      </c>
      <c r="S2300" s="27">
        <v>0</v>
      </c>
      <c r="T2300" s="28">
        <v>0</v>
      </c>
      <c r="U2300" s="28">
        <v>0</v>
      </c>
      <c r="V2300" s="12">
        <v>5472.3</v>
      </c>
      <c r="W2300" s="11">
        <v>29317</v>
      </c>
      <c r="X2300" s="11">
        <v>3406</v>
      </c>
    </row>
    <row r="2301" spans="1:24" x14ac:dyDescent="0.35">
      <c r="A2301" s="8">
        <v>2020</v>
      </c>
      <c r="B2301" s="9">
        <v>59647</v>
      </c>
      <c r="C2301" s="10" t="s">
        <v>1710</v>
      </c>
      <c r="D2301" s="8" t="s">
        <v>709</v>
      </c>
      <c r="E2301" s="10" t="s">
        <v>710</v>
      </c>
      <c r="F2301" s="8" t="s">
        <v>711</v>
      </c>
      <c r="G2301" s="10" t="s">
        <v>59</v>
      </c>
      <c r="H2301" s="10" t="s">
        <v>1616</v>
      </c>
      <c r="I2301" s="10" t="s">
        <v>60</v>
      </c>
      <c r="J2301" s="12">
        <v>4861.6000000000004</v>
      </c>
      <c r="K2301" s="11">
        <v>28985</v>
      </c>
      <c r="L2301" s="11">
        <v>2775</v>
      </c>
      <c r="M2301" s="14">
        <v>0</v>
      </c>
      <c r="N2301" s="13">
        <v>0</v>
      </c>
      <c r="O2301" s="13">
        <v>0</v>
      </c>
      <c r="P2301" s="25">
        <v>0</v>
      </c>
      <c r="Q2301" s="26">
        <v>0</v>
      </c>
      <c r="R2301" s="26">
        <v>0</v>
      </c>
      <c r="S2301" s="27">
        <v>0</v>
      </c>
      <c r="T2301" s="28">
        <v>0</v>
      </c>
      <c r="U2301" s="28">
        <v>0</v>
      </c>
      <c r="V2301" s="12">
        <v>4861.6000000000004</v>
      </c>
      <c r="W2301" s="11">
        <v>28985</v>
      </c>
      <c r="X2301" s="11">
        <v>2775</v>
      </c>
    </row>
    <row r="2302" spans="1:24" x14ac:dyDescent="0.35">
      <c r="A2302" s="8">
        <v>2020</v>
      </c>
      <c r="B2302" s="9">
        <v>59647</v>
      </c>
      <c r="C2302" s="10" t="s">
        <v>1710</v>
      </c>
      <c r="D2302" s="8" t="s">
        <v>709</v>
      </c>
      <c r="E2302" s="10" t="s">
        <v>710</v>
      </c>
      <c r="F2302" s="8" t="s">
        <v>711</v>
      </c>
      <c r="G2302" s="10" t="s">
        <v>325</v>
      </c>
      <c r="H2302" s="10" t="s">
        <v>1616</v>
      </c>
      <c r="I2302" s="10" t="s">
        <v>272</v>
      </c>
      <c r="J2302" s="12">
        <v>183.5</v>
      </c>
      <c r="K2302" s="11">
        <v>1154</v>
      </c>
      <c r="L2302" s="11">
        <v>815</v>
      </c>
      <c r="M2302" s="14">
        <v>0</v>
      </c>
      <c r="N2302" s="13">
        <v>0</v>
      </c>
      <c r="O2302" s="13">
        <v>0</v>
      </c>
      <c r="P2302" s="25">
        <v>0</v>
      </c>
      <c r="Q2302" s="26">
        <v>0</v>
      </c>
      <c r="R2302" s="26">
        <v>0</v>
      </c>
      <c r="S2302" s="27">
        <v>0</v>
      </c>
      <c r="T2302" s="28">
        <v>0</v>
      </c>
      <c r="U2302" s="28">
        <v>0</v>
      </c>
      <c r="V2302" s="12">
        <v>183.5</v>
      </c>
      <c r="W2302" s="11">
        <v>1154</v>
      </c>
      <c r="X2302" s="11">
        <v>815</v>
      </c>
    </row>
    <row r="2303" spans="1:24" x14ac:dyDescent="0.35">
      <c r="A2303" s="8">
        <v>2020</v>
      </c>
      <c r="B2303" s="9">
        <v>59647</v>
      </c>
      <c r="C2303" s="10" t="s">
        <v>1710</v>
      </c>
      <c r="D2303" s="8" t="s">
        <v>709</v>
      </c>
      <c r="E2303" s="10" t="s">
        <v>710</v>
      </c>
      <c r="F2303" s="8" t="s">
        <v>711</v>
      </c>
      <c r="G2303" s="10" t="s">
        <v>105</v>
      </c>
      <c r="H2303" s="10" t="s">
        <v>1616</v>
      </c>
      <c r="I2303" s="10" t="s">
        <v>95</v>
      </c>
      <c r="J2303" s="12">
        <v>1053.5</v>
      </c>
      <c r="K2303" s="11">
        <v>4985</v>
      </c>
      <c r="L2303" s="11">
        <v>740</v>
      </c>
      <c r="M2303" s="14">
        <v>0</v>
      </c>
      <c r="N2303" s="13">
        <v>0</v>
      </c>
      <c r="O2303" s="13">
        <v>0</v>
      </c>
      <c r="P2303" s="25">
        <v>0</v>
      </c>
      <c r="Q2303" s="26">
        <v>0</v>
      </c>
      <c r="R2303" s="26">
        <v>0</v>
      </c>
      <c r="S2303" s="27">
        <v>0</v>
      </c>
      <c r="T2303" s="28">
        <v>0</v>
      </c>
      <c r="U2303" s="28">
        <v>0</v>
      </c>
      <c r="V2303" s="12">
        <v>1053.5</v>
      </c>
      <c r="W2303" s="11">
        <v>4985</v>
      </c>
      <c r="X2303" s="11">
        <v>740</v>
      </c>
    </row>
    <row r="2304" spans="1:24" x14ac:dyDescent="0.35">
      <c r="A2304" s="8">
        <v>2020</v>
      </c>
      <c r="B2304" s="9">
        <v>59676</v>
      </c>
      <c r="C2304" s="10" t="s">
        <v>1711</v>
      </c>
      <c r="D2304" s="8" t="s">
        <v>717</v>
      </c>
      <c r="E2304" s="10" t="s">
        <v>718</v>
      </c>
      <c r="F2304" s="8" t="s">
        <v>711</v>
      </c>
      <c r="G2304" s="10" t="s">
        <v>44</v>
      </c>
      <c r="H2304" s="10" t="s">
        <v>719</v>
      </c>
      <c r="I2304" s="10" t="s">
        <v>45</v>
      </c>
      <c r="J2304" s="12">
        <v>0</v>
      </c>
      <c r="K2304" s="11">
        <v>0</v>
      </c>
      <c r="L2304" s="11">
        <v>0</v>
      </c>
      <c r="M2304" s="14">
        <v>4623</v>
      </c>
      <c r="N2304" s="13">
        <v>71226</v>
      </c>
      <c r="O2304" s="13">
        <v>144</v>
      </c>
      <c r="P2304" s="25">
        <v>1487</v>
      </c>
      <c r="Q2304" s="26">
        <v>31808</v>
      </c>
      <c r="R2304" s="26">
        <v>2</v>
      </c>
      <c r="S2304" s="27">
        <v>0</v>
      </c>
      <c r="T2304" s="28">
        <v>0</v>
      </c>
      <c r="U2304" s="28">
        <v>0</v>
      </c>
      <c r="V2304" s="12">
        <v>6110</v>
      </c>
      <c r="W2304" s="11">
        <v>103034</v>
      </c>
      <c r="X2304" s="11">
        <v>146</v>
      </c>
    </row>
    <row r="2305" spans="1:24" x14ac:dyDescent="0.35">
      <c r="A2305" s="8">
        <v>2020</v>
      </c>
      <c r="B2305" s="9">
        <v>59679</v>
      </c>
      <c r="C2305" s="10" t="s">
        <v>1712</v>
      </c>
      <c r="D2305" s="8" t="s">
        <v>717</v>
      </c>
      <c r="E2305" s="10" t="s">
        <v>718</v>
      </c>
      <c r="F2305" s="8" t="s">
        <v>711</v>
      </c>
      <c r="G2305" s="10" t="s">
        <v>139</v>
      </c>
      <c r="H2305" s="10" t="s">
        <v>719</v>
      </c>
      <c r="I2305" s="10" t="s">
        <v>95</v>
      </c>
      <c r="J2305" s="12" t="s">
        <v>25</v>
      </c>
      <c r="K2305" s="11" t="s">
        <v>25</v>
      </c>
      <c r="L2305" s="11" t="s">
        <v>25</v>
      </c>
      <c r="M2305" s="14" t="s">
        <v>25</v>
      </c>
      <c r="N2305" s="13" t="s">
        <v>25</v>
      </c>
      <c r="O2305" s="13" t="s">
        <v>25</v>
      </c>
      <c r="P2305" s="25" t="s">
        <v>25</v>
      </c>
      <c r="Q2305" s="26" t="s">
        <v>25</v>
      </c>
      <c r="R2305" s="26" t="s">
        <v>25</v>
      </c>
      <c r="S2305" s="27">
        <v>16956.099999999999</v>
      </c>
      <c r="T2305" s="28">
        <v>385103</v>
      </c>
      <c r="U2305" s="28">
        <v>1</v>
      </c>
      <c r="V2305" s="12">
        <v>16956.099999999999</v>
      </c>
      <c r="W2305" s="11">
        <v>385103</v>
      </c>
      <c r="X2305" s="11">
        <v>1</v>
      </c>
    </row>
    <row r="2306" spans="1:24" x14ac:dyDescent="0.35">
      <c r="A2306" s="8">
        <v>2020</v>
      </c>
      <c r="B2306" s="9">
        <v>59734</v>
      </c>
      <c r="C2306" s="10" t="s">
        <v>1713</v>
      </c>
      <c r="D2306" s="8" t="s">
        <v>717</v>
      </c>
      <c r="E2306" s="10" t="s">
        <v>718</v>
      </c>
      <c r="F2306" s="8" t="s">
        <v>711</v>
      </c>
      <c r="G2306" s="10" t="s">
        <v>139</v>
      </c>
      <c r="H2306" s="10" t="s">
        <v>719</v>
      </c>
      <c r="I2306" s="10" t="s">
        <v>95</v>
      </c>
      <c r="J2306" s="12">
        <v>11526</v>
      </c>
      <c r="K2306" s="11">
        <v>99955</v>
      </c>
      <c r="L2306" s="11">
        <v>14771</v>
      </c>
      <c r="M2306" s="14">
        <v>11385</v>
      </c>
      <c r="N2306" s="13">
        <v>99105</v>
      </c>
      <c r="O2306" s="13">
        <v>1335</v>
      </c>
      <c r="P2306" s="25">
        <v>0</v>
      </c>
      <c r="Q2306" s="26">
        <v>0</v>
      </c>
      <c r="R2306" s="26">
        <v>0</v>
      </c>
      <c r="S2306" s="27">
        <v>0</v>
      </c>
      <c r="T2306" s="28">
        <v>0</v>
      </c>
      <c r="U2306" s="28">
        <v>0</v>
      </c>
      <c r="V2306" s="12">
        <v>22911</v>
      </c>
      <c r="W2306" s="11">
        <v>199060</v>
      </c>
      <c r="X2306" s="11">
        <v>16106</v>
      </c>
    </row>
    <row r="2307" spans="1:24" x14ac:dyDescent="0.35">
      <c r="A2307" s="8">
        <v>2020</v>
      </c>
      <c r="B2307" s="9">
        <v>59763</v>
      </c>
      <c r="C2307" s="10" t="s">
        <v>1714</v>
      </c>
      <c r="D2307" s="8" t="s">
        <v>717</v>
      </c>
      <c r="E2307" s="10" t="s">
        <v>718</v>
      </c>
      <c r="F2307" s="8" t="s">
        <v>711</v>
      </c>
      <c r="G2307" s="10" t="s">
        <v>122</v>
      </c>
      <c r="H2307" s="10" t="s">
        <v>719</v>
      </c>
      <c r="I2307" s="10" t="s">
        <v>123</v>
      </c>
      <c r="J2307" s="12">
        <v>0</v>
      </c>
      <c r="K2307" s="11">
        <v>0</v>
      </c>
      <c r="L2307" s="11">
        <v>0</v>
      </c>
      <c r="M2307" s="14">
        <v>2032.3</v>
      </c>
      <c r="N2307" s="13">
        <v>15455</v>
      </c>
      <c r="O2307" s="13">
        <v>10</v>
      </c>
      <c r="P2307" s="25">
        <v>0</v>
      </c>
      <c r="Q2307" s="26">
        <v>0</v>
      </c>
      <c r="R2307" s="26">
        <v>0</v>
      </c>
      <c r="S2307" s="27">
        <v>0</v>
      </c>
      <c r="T2307" s="28">
        <v>0</v>
      </c>
      <c r="U2307" s="28">
        <v>0</v>
      </c>
      <c r="V2307" s="12">
        <v>2032.3</v>
      </c>
      <c r="W2307" s="11">
        <v>15455</v>
      </c>
      <c r="X2307" s="11">
        <v>10</v>
      </c>
    </row>
    <row r="2308" spans="1:24" x14ac:dyDescent="0.35">
      <c r="A2308" s="8">
        <v>2020</v>
      </c>
      <c r="B2308" s="9">
        <v>59793</v>
      </c>
      <c r="C2308" s="10" t="s">
        <v>1715</v>
      </c>
      <c r="D2308" s="8" t="s">
        <v>717</v>
      </c>
      <c r="E2308" s="10" t="s">
        <v>718</v>
      </c>
      <c r="F2308" s="8" t="s">
        <v>711</v>
      </c>
      <c r="G2308" s="10" t="s">
        <v>94</v>
      </c>
      <c r="H2308" s="10" t="s">
        <v>719</v>
      </c>
      <c r="I2308" s="10" t="s">
        <v>95</v>
      </c>
      <c r="J2308" s="12">
        <v>0</v>
      </c>
      <c r="K2308" s="11">
        <v>0</v>
      </c>
      <c r="L2308" s="11">
        <v>0</v>
      </c>
      <c r="M2308" s="14">
        <v>5506.2</v>
      </c>
      <c r="N2308" s="13">
        <v>62747</v>
      </c>
      <c r="O2308" s="13">
        <v>1930</v>
      </c>
      <c r="P2308" s="25">
        <v>3989.2</v>
      </c>
      <c r="Q2308" s="26">
        <v>54050</v>
      </c>
      <c r="R2308" s="26">
        <v>22</v>
      </c>
      <c r="S2308" s="27">
        <v>0</v>
      </c>
      <c r="T2308" s="28">
        <v>0</v>
      </c>
      <c r="U2308" s="28">
        <v>0</v>
      </c>
      <c r="V2308" s="12">
        <v>9495.4</v>
      </c>
      <c r="W2308" s="11">
        <v>116797</v>
      </c>
      <c r="X2308" s="11">
        <v>1952</v>
      </c>
    </row>
    <row r="2309" spans="1:24" x14ac:dyDescent="0.35">
      <c r="A2309" s="8">
        <v>2020</v>
      </c>
      <c r="B2309" s="9">
        <v>59793</v>
      </c>
      <c r="C2309" s="10" t="s">
        <v>1715</v>
      </c>
      <c r="D2309" s="8" t="s">
        <v>717</v>
      </c>
      <c r="E2309" s="10" t="s">
        <v>718</v>
      </c>
      <c r="F2309" s="8" t="s">
        <v>711</v>
      </c>
      <c r="G2309" s="10" t="s">
        <v>185</v>
      </c>
      <c r="H2309" s="10" t="s">
        <v>719</v>
      </c>
      <c r="I2309" s="10" t="s">
        <v>45</v>
      </c>
      <c r="J2309" s="12">
        <v>69.7</v>
      </c>
      <c r="K2309" s="11">
        <v>571</v>
      </c>
      <c r="L2309" s="11">
        <v>46</v>
      </c>
      <c r="M2309" s="14">
        <v>87.8</v>
      </c>
      <c r="N2309" s="13">
        <v>816</v>
      </c>
      <c r="O2309" s="13">
        <v>41</v>
      </c>
      <c r="P2309" s="25">
        <v>0</v>
      </c>
      <c r="Q2309" s="26">
        <v>0</v>
      </c>
      <c r="R2309" s="26">
        <v>0</v>
      </c>
      <c r="S2309" s="27">
        <v>0</v>
      </c>
      <c r="T2309" s="28">
        <v>0</v>
      </c>
      <c r="U2309" s="28">
        <v>0</v>
      </c>
      <c r="V2309" s="12">
        <v>157.5</v>
      </c>
      <c r="W2309" s="11">
        <v>1387</v>
      </c>
      <c r="X2309" s="11">
        <v>87</v>
      </c>
    </row>
    <row r="2310" spans="1:24" x14ac:dyDescent="0.35">
      <c r="A2310" s="8">
        <v>2020</v>
      </c>
      <c r="B2310" s="9">
        <v>59793</v>
      </c>
      <c r="C2310" s="10" t="s">
        <v>1715</v>
      </c>
      <c r="D2310" s="8" t="s">
        <v>717</v>
      </c>
      <c r="E2310" s="10" t="s">
        <v>718</v>
      </c>
      <c r="F2310" s="8" t="s">
        <v>711</v>
      </c>
      <c r="G2310" s="10" t="s">
        <v>139</v>
      </c>
      <c r="H2310" s="10" t="s">
        <v>719</v>
      </c>
      <c r="I2310" s="10" t="s">
        <v>95</v>
      </c>
      <c r="J2310" s="12">
        <v>23747.5</v>
      </c>
      <c r="K2310" s="11">
        <v>217560</v>
      </c>
      <c r="L2310" s="11">
        <v>26360</v>
      </c>
      <c r="M2310" s="14">
        <v>25529</v>
      </c>
      <c r="N2310" s="13">
        <v>231375</v>
      </c>
      <c r="O2310" s="13">
        <v>6484</v>
      </c>
      <c r="P2310" s="25">
        <v>17828.3</v>
      </c>
      <c r="Q2310" s="26">
        <v>194441</v>
      </c>
      <c r="R2310" s="26">
        <v>67</v>
      </c>
      <c r="S2310" s="27">
        <v>0</v>
      </c>
      <c r="T2310" s="28">
        <v>0</v>
      </c>
      <c r="U2310" s="28">
        <v>0</v>
      </c>
      <c r="V2310" s="12">
        <v>67104.800000000003</v>
      </c>
      <c r="W2310" s="11">
        <v>643376</v>
      </c>
      <c r="X2310" s="11">
        <v>32911</v>
      </c>
    </row>
    <row r="2311" spans="1:24" x14ac:dyDescent="0.35">
      <c r="A2311" s="8">
        <v>2020</v>
      </c>
      <c r="B2311" s="9">
        <v>59793</v>
      </c>
      <c r="C2311" s="10" t="s">
        <v>1715</v>
      </c>
      <c r="D2311" s="8" t="s">
        <v>717</v>
      </c>
      <c r="E2311" s="10" t="s">
        <v>718</v>
      </c>
      <c r="F2311" s="8" t="s">
        <v>711</v>
      </c>
      <c r="G2311" s="10" t="s">
        <v>63</v>
      </c>
      <c r="H2311" s="10" t="s">
        <v>719</v>
      </c>
      <c r="I2311" s="10" t="s">
        <v>45</v>
      </c>
      <c r="J2311" s="12">
        <v>14.6</v>
      </c>
      <c r="K2311" s="11">
        <v>133</v>
      </c>
      <c r="L2311" s="11">
        <v>5</v>
      </c>
      <c r="M2311" s="14">
        <v>78.3</v>
      </c>
      <c r="N2311" s="13">
        <v>903</v>
      </c>
      <c r="O2311" s="13">
        <v>18</v>
      </c>
      <c r="P2311" s="25">
        <v>0</v>
      </c>
      <c r="Q2311" s="26">
        <v>0</v>
      </c>
      <c r="R2311" s="26">
        <v>0</v>
      </c>
      <c r="S2311" s="27">
        <v>0</v>
      </c>
      <c r="T2311" s="28">
        <v>0</v>
      </c>
      <c r="U2311" s="28">
        <v>0</v>
      </c>
      <c r="V2311" s="12">
        <v>92.9</v>
      </c>
      <c r="W2311" s="11">
        <v>1036</v>
      </c>
      <c r="X2311" s="11">
        <v>23</v>
      </c>
    </row>
    <row r="2312" spans="1:24" x14ac:dyDescent="0.35">
      <c r="A2312" s="8">
        <v>2020</v>
      </c>
      <c r="B2312" s="9">
        <v>59793</v>
      </c>
      <c r="C2312" s="10" t="s">
        <v>1715</v>
      </c>
      <c r="D2312" s="8" t="s">
        <v>717</v>
      </c>
      <c r="E2312" s="10" t="s">
        <v>718</v>
      </c>
      <c r="F2312" s="8" t="s">
        <v>711</v>
      </c>
      <c r="G2312" s="10" t="s">
        <v>671</v>
      </c>
      <c r="H2312" s="10" t="s">
        <v>719</v>
      </c>
      <c r="I2312" s="10" t="s">
        <v>95</v>
      </c>
      <c r="J2312" s="12">
        <v>180.9</v>
      </c>
      <c r="K2312" s="11">
        <v>2212</v>
      </c>
      <c r="L2312" s="11">
        <v>319</v>
      </c>
      <c r="M2312" s="14">
        <v>6697</v>
      </c>
      <c r="N2312" s="13">
        <v>90491</v>
      </c>
      <c r="O2312" s="13">
        <v>794</v>
      </c>
      <c r="P2312" s="25">
        <v>3600.9</v>
      </c>
      <c r="Q2312" s="26">
        <v>54664</v>
      </c>
      <c r="R2312" s="26">
        <v>21</v>
      </c>
      <c r="S2312" s="27">
        <v>0</v>
      </c>
      <c r="T2312" s="28">
        <v>0</v>
      </c>
      <c r="U2312" s="28">
        <v>0</v>
      </c>
      <c r="V2312" s="12">
        <v>10478.799999999999</v>
      </c>
      <c r="W2312" s="11">
        <v>147367</v>
      </c>
      <c r="X2312" s="11">
        <v>1134</v>
      </c>
    </row>
    <row r="2313" spans="1:24" x14ac:dyDescent="0.35">
      <c r="A2313" s="8">
        <v>2020</v>
      </c>
      <c r="B2313" s="9">
        <v>59793</v>
      </c>
      <c r="C2313" s="10" t="s">
        <v>1715</v>
      </c>
      <c r="D2313" s="8" t="s">
        <v>717</v>
      </c>
      <c r="E2313" s="10" t="s">
        <v>718</v>
      </c>
      <c r="F2313" s="8" t="s">
        <v>711</v>
      </c>
      <c r="G2313" s="10" t="s">
        <v>397</v>
      </c>
      <c r="H2313" s="10" t="s">
        <v>719</v>
      </c>
      <c r="I2313" s="10" t="s">
        <v>95</v>
      </c>
      <c r="J2313" s="12">
        <v>1851</v>
      </c>
      <c r="K2313" s="11">
        <v>19929</v>
      </c>
      <c r="L2313" s="11">
        <v>2101</v>
      </c>
      <c r="M2313" s="14">
        <v>15148.7</v>
      </c>
      <c r="N2313" s="13">
        <v>174952</v>
      </c>
      <c r="O2313" s="13">
        <v>3066</v>
      </c>
      <c r="P2313" s="25">
        <v>6304.5</v>
      </c>
      <c r="Q2313" s="26">
        <v>87909</v>
      </c>
      <c r="R2313" s="26">
        <v>39</v>
      </c>
      <c r="S2313" s="27">
        <v>0</v>
      </c>
      <c r="T2313" s="28">
        <v>0</v>
      </c>
      <c r="U2313" s="28">
        <v>0</v>
      </c>
      <c r="V2313" s="12">
        <v>23304.2</v>
      </c>
      <c r="W2313" s="11">
        <v>282790</v>
      </c>
      <c r="X2313" s="11">
        <v>5206</v>
      </c>
    </row>
    <row r="2314" spans="1:24" x14ac:dyDescent="0.35">
      <c r="A2314" s="8">
        <v>2020</v>
      </c>
      <c r="B2314" s="9">
        <v>59793</v>
      </c>
      <c r="C2314" s="10" t="s">
        <v>1715</v>
      </c>
      <c r="D2314" s="8" t="s">
        <v>717</v>
      </c>
      <c r="E2314" s="10" t="s">
        <v>718</v>
      </c>
      <c r="F2314" s="8" t="s">
        <v>711</v>
      </c>
      <c r="G2314" s="10" t="s">
        <v>56</v>
      </c>
      <c r="H2314" s="10" t="s">
        <v>719</v>
      </c>
      <c r="I2314" s="10" t="s">
        <v>45</v>
      </c>
      <c r="J2314" s="12">
        <v>32.299999999999997</v>
      </c>
      <c r="K2314" s="11">
        <v>339</v>
      </c>
      <c r="L2314" s="11">
        <v>13</v>
      </c>
      <c r="M2314" s="14">
        <v>758.4</v>
      </c>
      <c r="N2314" s="13">
        <v>8061</v>
      </c>
      <c r="O2314" s="13">
        <v>161</v>
      </c>
      <c r="P2314" s="25">
        <v>157.4</v>
      </c>
      <c r="Q2314" s="26">
        <v>1799</v>
      </c>
      <c r="R2314" s="26">
        <v>2</v>
      </c>
      <c r="S2314" s="27">
        <v>0</v>
      </c>
      <c r="T2314" s="28">
        <v>0</v>
      </c>
      <c r="U2314" s="28">
        <v>0</v>
      </c>
      <c r="V2314" s="12">
        <v>948.1</v>
      </c>
      <c r="W2314" s="11">
        <v>10199</v>
      </c>
      <c r="X2314" s="11">
        <v>176</v>
      </c>
    </row>
    <row r="2315" spans="1:24" x14ac:dyDescent="0.35">
      <c r="A2315" s="8">
        <v>2020</v>
      </c>
      <c r="B2315" s="9">
        <v>59793</v>
      </c>
      <c r="C2315" s="10" t="s">
        <v>1715</v>
      </c>
      <c r="D2315" s="8" t="s">
        <v>717</v>
      </c>
      <c r="E2315" s="10" t="s">
        <v>718</v>
      </c>
      <c r="F2315" s="8" t="s">
        <v>711</v>
      </c>
      <c r="G2315" s="10" t="s">
        <v>143</v>
      </c>
      <c r="H2315" s="10" t="s">
        <v>719</v>
      </c>
      <c r="I2315" s="10" t="s">
        <v>45</v>
      </c>
      <c r="J2315" s="12">
        <v>0</v>
      </c>
      <c r="K2315" s="11">
        <v>0</v>
      </c>
      <c r="L2315" s="11">
        <v>0</v>
      </c>
      <c r="M2315" s="14">
        <v>0.1</v>
      </c>
      <c r="N2315" s="13">
        <v>2</v>
      </c>
      <c r="O2315" s="13">
        <v>1</v>
      </c>
      <c r="P2315" s="25">
        <v>0</v>
      </c>
      <c r="Q2315" s="26">
        <v>0</v>
      </c>
      <c r="R2315" s="26">
        <v>0</v>
      </c>
      <c r="S2315" s="27">
        <v>0</v>
      </c>
      <c r="T2315" s="28">
        <v>0</v>
      </c>
      <c r="U2315" s="28">
        <v>0</v>
      </c>
      <c r="V2315" s="12">
        <v>0.1</v>
      </c>
      <c r="W2315" s="11">
        <v>2</v>
      </c>
      <c r="X2315" s="11">
        <v>1</v>
      </c>
    </row>
    <row r="2316" spans="1:24" x14ac:dyDescent="0.35">
      <c r="A2316" s="8">
        <v>2020</v>
      </c>
      <c r="B2316" s="9">
        <v>59793</v>
      </c>
      <c r="C2316" s="10" t="s">
        <v>1715</v>
      </c>
      <c r="D2316" s="8" t="s">
        <v>717</v>
      </c>
      <c r="E2316" s="10" t="s">
        <v>718</v>
      </c>
      <c r="F2316" s="8" t="s">
        <v>711</v>
      </c>
      <c r="G2316" s="10" t="s">
        <v>197</v>
      </c>
      <c r="H2316" s="10" t="s">
        <v>719</v>
      </c>
      <c r="I2316" s="10" t="s">
        <v>45</v>
      </c>
      <c r="J2316" s="12">
        <v>127.7</v>
      </c>
      <c r="K2316" s="11">
        <v>1588</v>
      </c>
      <c r="L2316" s="11">
        <v>91</v>
      </c>
      <c r="M2316" s="14">
        <v>1510</v>
      </c>
      <c r="N2316" s="13">
        <v>17496</v>
      </c>
      <c r="O2316" s="13">
        <v>460</v>
      </c>
      <c r="P2316" s="25">
        <v>239.1</v>
      </c>
      <c r="Q2316" s="26">
        <v>3910</v>
      </c>
      <c r="R2316" s="26">
        <v>3</v>
      </c>
      <c r="S2316" s="27">
        <v>0</v>
      </c>
      <c r="T2316" s="28">
        <v>0</v>
      </c>
      <c r="U2316" s="28">
        <v>0</v>
      </c>
      <c r="V2316" s="12">
        <v>1876.8</v>
      </c>
      <c r="W2316" s="11">
        <v>22994</v>
      </c>
      <c r="X2316" s="11">
        <v>554</v>
      </c>
    </row>
    <row r="2317" spans="1:24" x14ac:dyDescent="0.35">
      <c r="A2317" s="8">
        <v>2020</v>
      </c>
      <c r="B2317" s="9">
        <v>59793</v>
      </c>
      <c r="C2317" s="10" t="s">
        <v>1715</v>
      </c>
      <c r="D2317" s="8" t="s">
        <v>717</v>
      </c>
      <c r="E2317" s="10" t="s">
        <v>718</v>
      </c>
      <c r="F2317" s="8" t="s">
        <v>711</v>
      </c>
      <c r="G2317" s="10" t="s">
        <v>390</v>
      </c>
      <c r="H2317" s="10" t="s">
        <v>719</v>
      </c>
      <c r="I2317" s="10" t="s">
        <v>95</v>
      </c>
      <c r="J2317" s="12">
        <v>965.8</v>
      </c>
      <c r="K2317" s="11">
        <v>9005</v>
      </c>
      <c r="L2317" s="11">
        <v>1159</v>
      </c>
      <c r="M2317" s="14">
        <v>6915.5</v>
      </c>
      <c r="N2317" s="13">
        <v>76430</v>
      </c>
      <c r="O2317" s="13">
        <v>1076</v>
      </c>
      <c r="P2317" s="25">
        <v>2118.9</v>
      </c>
      <c r="Q2317" s="26">
        <v>27745</v>
      </c>
      <c r="R2317" s="26">
        <v>14</v>
      </c>
      <c r="S2317" s="27">
        <v>0</v>
      </c>
      <c r="T2317" s="28">
        <v>0</v>
      </c>
      <c r="U2317" s="28">
        <v>0</v>
      </c>
      <c r="V2317" s="12">
        <v>10000.200000000001</v>
      </c>
      <c r="W2317" s="11">
        <v>113180</v>
      </c>
      <c r="X2317" s="11">
        <v>2249</v>
      </c>
    </row>
    <row r="2318" spans="1:24" x14ac:dyDescent="0.35">
      <c r="A2318" s="8">
        <v>2020</v>
      </c>
      <c r="B2318" s="9">
        <v>59794</v>
      </c>
      <c r="C2318" s="10" t="s">
        <v>1716</v>
      </c>
      <c r="D2318" s="8" t="s">
        <v>717</v>
      </c>
      <c r="E2318" s="10" t="s">
        <v>718</v>
      </c>
      <c r="F2318" s="8" t="s">
        <v>711</v>
      </c>
      <c r="G2318" s="10" t="s">
        <v>94</v>
      </c>
      <c r="H2318" s="10" t="s">
        <v>719</v>
      </c>
      <c r="I2318" s="10" t="s">
        <v>95</v>
      </c>
      <c r="J2318" s="12">
        <v>10929.5</v>
      </c>
      <c r="K2318" s="11">
        <v>127989</v>
      </c>
      <c r="L2318" s="11">
        <v>15008</v>
      </c>
      <c r="M2318" s="14">
        <v>2577.5</v>
      </c>
      <c r="N2318" s="13">
        <v>27208</v>
      </c>
      <c r="O2318" s="13">
        <v>689</v>
      </c>
      <c r="P2318" s="25">
        <v>0</v>
      </c>
      <c r="Q2318" s="26">
        <v>0</v>
      </c>
      <c r="R2318" s="26">
        <v>0</v>
      </c>
      <c r="S2318" s="27">
        <v>0</v>
      </c>
      <c r="T2318" s="28">
        <v>0</v>
      </c>
      <c r="U2318" s="28">
        <v>0</v>
      </c>
      <c r="V2318" s="12">
        <v>13507</v>
      </c>
      <c r="W2318" s="11">
        <v>155197</v>
      </c>
      <c r="X2318" s="11">
        <v>15697</v>
      </c>
    </row>
    <row r="2319" spans="1:24" x14ac:dyDescent="0.35">
      <c r="A2319" s="8">
        <v>2020</v>
      </c>
      <c r="B2319" s="9">
        <v>59794</v>
      </c>
      <c r="C2319" s="10" t="s">
        <v>1716</v>
      </c>
      <c r="D2319" s="8" t="s">
        <v>717</v>
      </c>
      <c r="E2319" s="10" t="s">
        <v>718</v>
      </c>
      <c r="F2319" s="8" t="s">
        <v>711</v>
      </c>
      <c r="G2319" s="10" t="s">
        <v>139</v>
      </c>
      <c r="H2319" s="10" t="s">
        <v>719</v>
      </c>
      <c r="I2319" s="10" t="s">
        <v>95</v>
      </c>
      <c r="J2319" s="12">
        <v>19249.2</v>
      </c>
      <c r="K2319" s="11">
        <v>140811</v>
      </c>
      <c r="L2319" s="11">
        <v>20346</v>
      </c>
      <c r="M2319" s="14">
        <v>1730.9</v>
      </c>
      <c r="N2319" s="13">
        <v>15352</v>
      </c>
      <c r="O2319" s="13">
        <v>747</v>
      </c>
      <c r="P2319" s="25">
        <v>0</v>
      </c>
      <c r="Q2319" s="26">
        <v>0</v>
      </c>
      <c r="R2319" s="26">
        <v>0</v>
      </c>
      <c r="S2319" s="27">
        <v>0</v>
      </c>
      <c r="T2319" s="28">
        <v>0</v>
      </c>
      <c r="U2319" s="28">
        <v>0</v>
      </c>
      <c r="V2319" s="12">
        <v>20980.1</v>
      </c>
      <c r="W2319" s="11">
        <v>156163</v>
      </c>
      <c r="X2319" s="11">
        <v>21093</v>
      </c>
    </row>
    <row r="2320" spans="1:24" x14ac:dyDescent="0.35">
      <c r="A2320" s="8">
        <v>2020</v>
      </c>
      <c r="B2320" s="9">
        <v>59795</v>
      </c>
      <c r="C2320" s="10" t="s">
        <v>1717</v>
      </c>
      <c r="D2320" s="8" t="s">
        <v>717</v>
      </c>
      <c r="E2320" s="10" t="s">
        <v>718</v>
      </c>
      <c r="F2320" s="8" t="s">
        <v>711</v>
      </c>
      <c r="G2320" s="10" t="s">
        <v>682</v>
      </c>
      <c r="H2320" s="10" t="s">
        <v>719</v>
      </c>
      <c r="I2320" s="10" t="s">
        <v>45</v>
      </c>
      <c r="J2320" s="12">
        <v>440.1</v>
      </c>
      <c r="K2320" s="11">
        <v>2607</v>
      </c>
      <c r="L2320" s="11">
        <v>397</v>
      </c>
      <c r="M2320" s="14">
        <v>29.9</v>
      </c>
      <c r="N2320" s="13">
        <v>153</v>
      </c>
      <c r="O2320" s="13">
        <v>12</v>
      </c>
      <c r="P2320" s="25">
        <v>0</v>
      </c>
      <c r="Q2320" s="26">
        <v>0</v>
      </c>
      <c r="R2320" s="26">
        <v>0</v>
      </c>
      <c r="S2320" s="27">
        <v>0</v>
      </c>
      <c r="T2320" s="28">
        <v>0</v>
      </c>
      <c r="U2320" s="28">
        <v>0</v>
      </c>
      <c r="V2320" s="12">
        <v>470</v>
      </c>
      <c r="W2320" s="11">
        <v>2760</v>
      </c>
      <c r="X2320" s="11">
        <v>409</v>
      </c>
    </row>
    <row r="2321" spans="1:24" x14ac:dyDescent="0.35">
      <c r="A2321" s="8">
        <v>2020</v>
      </c>
      <c r="B2321" s="9">
        <v>59795</v>
      </c>
      <c r="C2321" s="10" t="s">
        <v>1717</v>
      </c>
      <c r="D2321" s="8" t="s">
        <v>717</v>
      </c>
      <c r="E2321" s="10" t="s">
        <v>718</v>
      </c>
      <c r="F2321" s="8" t="s">
        <v>711</v>
      </c>
      <c r="G2321" s="10" t="s">
        <v>185</v>
      </c>
      <c r="H2321" s="10" t="s">
        <v>719</v>
      </c>
      <c r="I2321" s="10" t="s">
        <v>45</v>
      </c>
      <c r="J2321" s="12">
        <v>73.400000000000006</v>
      </c>
      <c r="K2321" s="11">
        <v>641</v>
      </c>
      <c r="L2321" s="11">
        <v>78</v>
      </c>
      <c r="M2321" s="14">
        <v>11.8</v>
      </c>
      <c r="N2321" s="13">
        <v>163</v>
      </c>
      <c r="O2321" s="13">
        <v>3</v>
      </c>
      <c r="P2321" s="25">
        <v>0</v>
      </c>
      <c r="Q2321" s="26">
        <v>0</v>
      </c>
      <c r="R2321" s="26">
        <v>0</v>
      </c>
      <c r="S2321" s="27">
        <v>0</v>
      </c>
      <c r="T2321" s="28">
        <v>0</v>
      </c>
      <c r="U2321" s="28">
        <v>0</v>
      </c>
      <c r="V2321" s="12">
        <v>85.2</v>
      </c>
      <c r="W2321" s="11">
        <v>804</v>
      </c>
      <c r="X2321" s="11">
        <v>81</v>
      </c>
    </row>
    <row r="2322" spans="1:24" x14ac:dyDescent="0.35">
      <c r="A2322" s="8">
        <v>2020</v>
      </c>
      <c r="B2322" s="9">
        <v>59795</v>
      </c>
      <c r="C2322" s="10" t="s">
        <v>1717</v>
      </c>
      <c r="D2322" s="8" t="s">
        <v>717</v>
      </c>
      <c r="E2322" s="10" t="s">
        <v>718</v>
      </c>
      <c r="F2322" s="8" t="s">
        <v>711</v>
      </c>
      <c r="G2322" s="10" t="s">
        <v>163</v>
      </c>
      <c r="H2322" s="10" t="s">
        <v>719</v>
      </c>
      <c r="I2322" s="10" t="s">
        <v>45</v>
      </c>
      <c r="J2322" s="12">
        <v>727.4</v>
      </c>
      <c r="K2322" s="11">
        <v>6930</v>
      </c>
      <c r="L2322" s="11">
        <v>1208</v>
      </c>
      <c r="M2322" s="14">
        <v>47.9</v>
      </c>
      <c r="N2322" s="13">
        <v>557</v>
      </c>
      <c r="O2322" s="13">
        <v>17</v>
      </c>
      <c r="P2322" s="25">
        <v>0</v>
      </c>
      <c r="Q2322" s="26">
        <v>0</v>
      </c>
      <c r="R2322" s="26">
        <v>0</v>
      </c>
      <c r="S2322" s="27">
        <v>0</v>
      </c>
      <c r="T2322" s="28">
        <v>0</v>
      </c>
      <c r="U2322" s="28">
        <v>0</v>
      </c>
      <c r="V2322" s="12">
        <v>775.3</v>
      </c>
      <c r="W2322" s="11">
        <v>7487</v>
      </c>
      <c r="X2322" s="11">
        <v>1225</v>
      </c>
    </row>
    <row r="2323" spans="1:24" x14ac:dyDescent="0.35">
      <c r="A2323" s="8">
        <v>2020</v>
      </c>
      <c r="B2323" s="9">
        <v>59795</v>
      </c>
      <c r="C2323" s="10" t="s">
        <v>1717</v>
      </c>
      <c r="D2323" s="8" t="s">
        <v>717</v>
      </c>
      <c r="E2323" s="10" t="s">
        <v>718</v>
      </c>
      <c r="F2323" s="8" t="s">
        <v>711</v>
      </c>
      <c r="G2323" s="10" t="s">
        <v>63</v>
      </c>
      <c r="H2323" s="10" t="s">
        <v>719</v>
      </c>
      <c r="I2323" s="10" t="s">
        <v>45</v>
      </c>
      <c r="J2323" s="12">
        <v>2391.6</v>
      </c>
      <c r="K2323" s="11">
        <v>18885</v>
      </c>
      <c r="L2323" s="11">
        <v>1813</v>
      </c>
      <c r="M2323" s="14">
        <v>146.19999999999999</v>
      </c>
      <c r="N2323" s="13">
        <v>1223</v>
      </c>
      <c r="O2323" s="13">
        <v>63</v>
      </c>
      <c r="P2323" s="25">
        <v>0</v>
      </c>
      <c r="Q2323" s="26">
        <v>0</v>
      </c>
      <c r="R2323" s="26">
        <v>0</v>
      </c>
      <c r="S2323" s="27">
        <v>0</v>
      </c>
      <c r="T2323" s="28">
        <v>0</v>
      </c>
      <c r="U2323" s="28">
        <v>0</v>
      </c>
      <c r="V2323" s="12">
        <v>2537.8000000000002</v>
      </c>
      <c r="W2323" s="11">
        <v>20108</v>
      </c>
      <c r="X2323" s="11">
        <v>1876</v>
      </c>
    </row>
    <row r="2324" spans="1:24" x14ac:dyDescent="0.35">
      <c r="A2324" s="8">
        <v>2020</v>
      </c>
      <c r="B2324" s="9">
        <v>59795</v>
      </c>
      <c r="C2324" s="10" t="s">
        <v>1717</v>
      </c>
      <c r="D2324" s="8" t="s">
        <v>717</v>
      </c>
      <c r="E2324" s="10" t="s">
        <v>718</v>
      </c>
      <c r="F2324" s="8" t="s">
        <v>711</v>
      </c>
      <c r="G2324" s="10" t="s">
        <v>56</v>
      </c>
      <c r="H2324" s="10" t="s">
        <v>719</v>
      </c>
      <c r="I2324" s="10" t="s">
        <v>45</v>
      </c>
      <c r="J2324" s="12">
        <v>1674.4</v>
      </c>
      <c r="K2324" s="11">
        <v>12055</v>
      </c>
      <c r="L2324" s="11">
        <v>1492</v>
      </c>
      <c r="M2324" s="14">
        <v>2048.5</v>
      </c>
      <c r="N2324" s="13">
        <v>18037</v>
      </c>
      <c r="O2324" s="13">
        <v>291</v>
      </c>
      <c r="P2324" s="25">
        <v>0</v>
      </c>
      <c r="Q2324" s="26">
        <v>0</v>
      </c>
      <c r="R2324" s="26">
        <v>0</v>
      </c>
      <c r="S2324" s="27">
        <v>0</v>
      </c>
      <c r="T2324" s="28">
        <v>0</v>
      </c>
      <c r="U2324" s="28">
        <v>0</v>
      </c>
      <c r="V2324" s="12">
        <v>3722.9</v>
      </c>
      <c r="W2324" s="11">
        <v>30092</v>
      </c>
      <c r="X2324" s="11">
        <v>1783</v>
      </c>
    </row>
    <row r="2325" spans="1:24" x14ac:dyDescent="0.35">
      <c r="A2325" s="8">
        <v>2020</v>
      </c>
      <c r="B2325" s="9">
        <v>59795</v>
      </c>
      <c r="C2325" s="10" t="s">
        <v>1717</v>
      </c>
      <c r="D2325" s="8" t="s">
        <v>717</v>
      </c>
      <c r="E2325" s="10" t="s">
        <v>718</v>
      </c>
      <c r="F2325" s="8" t="s">
        <v>711</v>
      </c>
      <c r="G2325" s="10" t="s">
        <v>143</v>
      </c>
      <c r="H2325" s="10" t="s">
        <v>719</v>
      </c>
      <c r="I2325" s="10" t="s">
        <v>45</v>
      </c>
      <c r="J2325" s="12">
        <v>495.5</v>
      </c>
      <c r="K2325" s="11">
        <v>5293</v>
      </c>
      <c r="L2325" s="11">
        <v>533</v>
      </c>
      <c r="M2325" s="14">
        <v>3.3</v>
      </c>
      <c r="N2325" s="13">
        <v>40</v>
      </c>
      <c r="O2325" s="13">
        <v>3</v>
      </c>
      <c r="P2325" s="25">
        <v>0</v>
      </c>
      <c r="Q2325" s="26">
        <v>0</v>
      </c>
      <c r="R2325" s="26">
        <v>0</v>
      </c>
      <c r="S2325" s="27">
        <v>0</v>
      </c>
      <c r="T2325" s="28">
        <v>0</v>
      </c>
      <c r="U2325" s="28">
        <v>0</v>
      </c>
      <c r="V2325" s="12">
        <v>498.8</v>
      </c>
      <c r="W2325" s="11">
        <v>5333</v>
      </c>
      <c r="X2325" s="11">
        <v>536</v>
      </c>
    </row>
    <row r="2326" spans="1:24" x14ac:dyDescent="0.35">
      <c r="A2326" s="8">
        <v>2020</v>
      </c>
      <c r="B2326" s="9">
        <v>59795</v>
      </c>
      <c r="C2326" s="10" t="s">
        <v>1717</v>
      </c>
      <c r="D2326" s="8" t="s">
        <v>717</v>
      </c>
      <c r="E2326" s="10" t="s">
        <v>718</v>
      </c>
      <c r="F2326" s="8" t="s">
        <v>711</v>
      </c>
      <c r="G2326" s="10" t="s">
        <v>197</v>
      </c>
      <c r="H2326" s="10" t="s">
        <v>719</v>
      </c>
      <c r="I2326" s="10" t="s">
        <v>45</v>
      </c>
      <c r="J2326" s="12">
        <v>3669.8</v>
      </c>
      <c r="K2326" s="11">
        <v>51724</v>
      </c>
      <c r="L2326" s="11">
        <v>5413</v>
      </c>
      <c r="M2326" s="14">
        <v>511.8</v>
      </c>
      <c r="N2326" s="13">
        <v>6741</v>
      </c>
      <c r="O2326" s="13">
        <v>450</v>
      </c>
      <c r="P2326" s="25">
        <v>0</v>
      </c>
      <c r="Q2326" s="26">
        <v>0</v>
      </c>
      <c r="R2326" s="26">
        <v>0</v>
      </c>
      <c r="S2326" s="27">
        <v>0</v>
      </c>
      <c r="T2326" s="28">
        <v>0</v>
      </c>
      <c r="U2326" s="28">
        <v>0</v>
      </c>
      <c r="V2326" s="12">
        <v>4181.6000000000004</v>
      </c>
      <c r="W2326" s="11">
        <v>58465</v>
      </c>
      <c r="X2326" s="11">
        <v>5863</v>
      </c>
    </row>
    <row r="2327" spans="1:24" x14ac:dyDescent="0.35">
      <c r="A2327" s="8">
        <v>2020</v>
      </c>
      <c r="B2327" s="9">
        <v>59796</v>
      </c>
      <c r="C2327" s="10" t="s">
        <v>1718</v>
      </c>
      <c r="D2327" s="8" t="s">
        <v>717</v>
      </c>
      <c r="E2327" s="10" t="s">
        <v>718</v>
      </c>
      <c r="F2327" s="8" t="s">
        <v>711</v>
      </c>
      <c r="G2327" s="10" t="s">
        <v>122</v>
      </c>
      <c r="H2327" s="10" t="s">
        <v>719</v>
      </c>
      <c r="I2327" s="10" t="s">
        <v>123</v>
      </c>
      <c r="J2327" s="12">
        <v>2303.9</v>
      </c>
      <c r="K2327" s="11">
        <v>28850</v>
      </c>
      <c r="L2327" s="11">
        <v>3582</v>
      </c>
      <c r="M2327" s="14">
        <v>1233.0999999999999</v>
      </c>
      <c r="N2327" s="13">
        <v>16694</v>
      </c>
      <c r="O2327" s="13">
        <v>338</v>
      </c>
      <c r="P2327" s="25">
        <v>0</v>
      </c>
      <c r="Q2327" s="26">
        <v>0</v>
      </c>
      <c r="R2327" s="26">
        <v>0</v>
      </c>
      <c r="S2327" s="27">
        <v>0</v>
      </c>
      <c r="T2327" s="28">
        <v>0</v>
      </c>
      <c r="U2327" s="28">
        <v>0</v>
      </c>
      <c r="V2327" s="12">
        <v>3537</v>
      </c>
      <c r="W2327" s="11">
        <v>45544</v>
      </c>
      <c r="X2327" s="11">
        <v>3920</v>
      </c>
    </row>
    <row r="2328" spans="1:24" x14ac:dyDescent="0.35">
      <c r="A2328" s="8">
        <v>2020</v>
      </c>
      <c r="B2328" s="9">
        <v>59797</v>
      </c>
      <c r="C2328" s="10" t="s">
        <v>1719</v>
      </c>
      <c r="D2328" s="8" t="s">
        <v>717</v>
      </c>
      <c r="E2328" s="10" t="s">
        <v>718</v>
      </c>
      <c r="F2328" s="8" t="s">
        <v>711</v>
      </c>
      <c r="G2328" s="10" t="s">
        <v>682</v>
      </c>
      <c r="H2328" s="10" t="s">
        <v>719</v>
      </c>
      <c r="I2328" s="10" t="s">
        <v>45</v>
      </c>
      <c r="J2328" s="12">
        <v>139.5</v>
      </c>
      <c r="K2328" s="11">
        <v>1639</v>
      </c>
      <c r="L2328" s="11">
        <v>249</v>
      </c>
      <c r="M2328" s="14">
        <v>0</v>
      </c>
      <c r="N2328" s="13">
        <v>0</v>
      </c>
      <c r="O2328" s="13">
        <v>0</v>
      </c>
      <c r="P2328" s="25">
        <v>0</v>
      </c>
      <c r="Q2328" s="26">
        <v>0</v>
      </c>
      <c r="R2328" s="26">
        <v>0</v>
      </c>
      <c r="S2328" s="27">
        <v>0</v>
      </c>
      <c r="T2328" s="28">
        <v>0</v>
      </c>
      <c r="U2328" s="28">
        <v>0</v>
      </c>
      <c r="V2328" s="12">
        <v>139.5</v>
      </c>
      <c r="W2328" s="11">
        <v>1639</v>
      </c>
      <c r="X2328" s="11">
        <v>249</v>
      </c>
    </row>
    <row r="2329" spans="1:24" x14ac:dyDescent="0.35">
      <c r="A2329" s="8">
        <v>2020</v>
      </c>
      <c r="B2329" s="9">
        <v>59797</v>
      </c>
      <c r="C2329" s="10" t="s">
        <v>1719</v>
      </c>
      <c r="D2329" s="8" t="s">
        <v>717</v>
      </c>
      <c r="E2329" s="10" t="s">
        <v>718</v>
      </c>
      <c r="F2329" s="8" t="s">
        <v>711</v>
      </c>
      <c r="G2329" s="10" t="s">
        <v>185</v>
      </c>
      <c r="H2329" s="10" t="s">
        <v>719</v>
      </c>
      <c r="I2329" s="10" t="s">
        <v>45</v>
      </c>
      <c r="J2329" s="12">
        <v>234.7</v>
      </c>
      <c r="K2329" s="11">
        <v>3147</v>
      </c>
      <c r="L2329" s="11">
        <v>637</v>
      </c>
      <c r="M2329" s="14" t="s">
        <v>25</v>
      </c>
      <c r="N2329" s="13" t="s">
        <v>25</v>
      </c>
      <c r="O2329" s="13" t="s">
        <v>25</v>
      </c>
      <c r="P2329" s="25" t="s">
        <v>25</v>
      </c>
      <c r="Q2329" s="26" t="s">
        <v>25</v>
      </c>
      <c r="R2329" s="26" t="s">
        <v>25</v>
      </c>
      <c r="S2329" s="27" t="s">
        <v>25</v>
      </c>
      <c r="T2329" s="28" t="s">
        <v>25</v>
      </c>
      <c r="U2329" s="28" t="s">
        <v>25</v>
      </c>
      <c r="V2329" s="12">
        <v>234.7</v>
      </c>
      <c r="W2329" s="11">
        <v>3147</v>
      </c>
      <c r="X2329" s="11">
        <v>637</v>
      </c>
    </row>
    <row r="2330" spans="1:24" x14ac:dyDescent="0.35">
      <c r="A2330" s="8">
        <v>2020</v>
      </c>
      <c r="B2330" s="9">
        <v>59797</v>
      </c>
      <c r="C2330" s="10" t="s">
        <v>1719</v>
      </c>
      <c r="D2330" s="8" t="s">
        <v>717</v>
      </c>
      <c r="E2330" s="10" t="s">
        <v>718</v>
      </c>
      <c r="F2330" s="8" t="s">
        <v>711</v>
      </c>
      <c r="G2330" s="10" t="s">
        <v>163</v>
      </c>
      <c r="H2330" s="10" t="s">
        <v>719</v>
      </c>
      <c r="I2330" s="10" t="s">
        <v>45</v>
      </c>
      <c r="J2330" s="12">
        <v>1543.9</v>
      </c>
      <c r="K2330" s="11">
        <v>15657</v>
      </c>
      <c r="L2330" s="11">
        <v>2354</v>
      </c>
      <c r="M2330" s="14">
        <v>0.5</v>
      </c>
      <c r="N2330" s="13">
        <v>4</v>
      </c>
      <c r="O2330" s="13">
        <v>2</v>
      </c>
      <c r="P2330" s="25">
        <v>0</v>
      </c>
      <c r="Q2330" s="26">
        <v>0</v>
      </c>
      <c r="R2330" s="26">
        <v>0</v>
      </c>
      <c r="S2330" s="27">
        <v>0</v>
      </c>
      <c r="T2330" s="28">
        <v>0</v>
      </c>
      <c r="U2330" s="28">
        <v>0</v>
      </c>
      <c r="V2330" s="12">
        <v>1544.4</v>
      </c>
      <c r="W2330" s="11">
        <v>15661</v>
      </c>
      <c r="X2330" s="11">
        <v>2356</v>
      </c>
    </row>
    <row r="2331" spans="1:24" x14ac:dyDescent="0.35">
      <c r="A2331" s="8">
        <v>2020</v>
      </c>
      <c r="B2331" s="9">
        <v>59797</v>
      </c>
      <c r="C2331" s="10" t="s">
        <v>1719</v>
      </c>
      <c r="D2331" s="8" t="s">
        <v>717</v>
      </c>
      <c r="E2331" s="10" t="s">
        <v>718</v>
      </c>
      <c r="F2331" s="8" t="s">
        <v>711</v>
      </c>
      <c r="G2331" s="10" t="s">
        <v>63</v>
      </c>
      <c r="H2331" s="10" t="s">
        <v>719</v>
      </c>
      <c r="I2331" s="10" t="s">
        <v>45</v>
      </c>
      <c r="J2331" s="12">
        <v>686</v>
      </c>
      <c r="K2331" s="11">
        <v>6392</v>
      </c>
      <c r="L2331" s="11">
        <v>835</v>
      </c>
      <c r="M2331" s="14">
        <v>0</v>
      </c>
      <c r="N2331" s="13">
        <v>0</v>
      </c>
      <c r="O2331" s="13">
        <v>0</v>
      </c>
      <c r="P2331" s="25">
        <v>0</v>
      </c>
      <c r="Q2331" s="26">
        <v>0</v>
      </c>
      <c r="R2331" s="26">
        <v>0</v>
      </c>
      <c r="S2331" s="27">
        <v>0</v>
      </c>
      <c r="T2331" s="28">
        <v>0</v>
      </c>
      <c r="U2331" s="28">
        <v>0</v>
      </c>
      <c r="V2331" s="12">
        <v>686</v>
      </c>
      <c r="W2331" s="11">
        <v>6392</v>
      </c>
      <c r="X2331" s="11">
        <v>835</v>
      </c>
    </row>
    <row r="2332" spans="1:24" x14ac:dyDescent="0.35">
      <c r="A2332" s="8">
        <v>2020</v>
      </c>
      <c r="B2332" s="9">
        <v>59797</v>
      </c>
      <c r="C2332" s="10" t="s">
        <v>1719</v>
      </c>
      <c r="D2332" s="8" t="s">
        <v>717</v>
      </c>
      <c r="E2332" s="10" t="s">
        <v>718</v>
      </c>
      <c r="F2332" s="8" t="s">
        <v>711</v>
      </c>
      <c r="G2332" s="10" t="s">
        <v>56</v>
      </c>
      <c r="H2332" s="10" t="s">
        <v>719</v>
      </c>
      <c r="I2332" s="10" t="s">
        <v>45</v>
      </c>
      <c r="J2332" s="12">
        <v>376.6</v>
      </c>
      <c r="K2332" s="11">
        <v>3024</v>
      </c>
      <c r="L2332" s="11">
        <v>400</v>
      </c>
      <c r="M2332" s="14">
        <v>0</v>
      </c>
      <c r="N2332" s="13">
        <v>0</v>
      </c>
      <c r="O2332" s="13">
        <v>0</v>
      </c>
      <c r="P2332" s="25">
        <v>0</v>
      </c>
      <c r="Q2332" s="26">
        <v>0</v>
      </c>
      <c r="R2332" s="26">
        <v>0</v>
      </c>
      <c r="S2332" s="27">
        <v>0</v>
      </c>
      <c r="T2332" s="28">
        <v>0</v>
      </c>
      <c r="U2332" s="28">
        <v>0</v>
      </c>
      <c r="V2332" s="12">
        <v>376.6</v>
      </c>
      <c r="W2332" s="11">
        <v>3024</v>
      </c>
      <c r="X2332" s="11">
        <v>400</v>
      </c>
    </row>
    <row r="2333" spans="1:24" x14ac:dyDescent="0.35">
      <c r="A2333" s="8">
        <v>2020</v>
      </c>
      <c r="B2333" s="9">
        <v>59797</v>
      </c>
      <c r="C2333" s="10" t="s">
        <v>1719</v>
      </c>
      <c r="D2333" s="8" t="s">
        <v>717</v>
      </c>
      <c r="E2333" s="10" t="s">
        <v>718</v>
      </c>
      <c r="F2333" s="8" t="s">
        <v>711</v>
      </c>
      <c r="G2333" s="10" t="s">
        <v>143</v>
      </c>
      <c r="H2333" s="10" t="s">
        <v>719</v>
      </c>
      <c r="I2333" s="10" t="s">
        <v>45</v>
      </c>
      <c r="J2333" s="12">
        <v>2048.5</v>
      </c>
      <c r="K2333" s="11">
        <v>26978</v>
      </c>
      <c r="L2333" s="11">
        <v>2603</v>
      </c>
      <c r="M2333" s="14">
        <v>0</v>
      </c>
      <c r="N2333" s="13">
        <v>0</v>
      </c>
      <c r="O2333" s="13">
        <v>0</v>
      </c>
      <c r="P2333" s="25">
        <v>0</v>
      </c>
      <c r="Q2333" s="26">
        <v>0</v>
      </c>
      <c r="R2333" s="26">
        <v>0</v>
      </c>
      <c r="S2333" s="27">
        <v>0</v>
      </c>
      <c r="T2333" s="28">
        <v>0</v>
      </c>
      <c r="U2333" s="28">
        <v>0</v>
      </c>
      <c r="V2333" s="12">
        <v>2048.5</v>
      </c>
      <c r="W2333" s="11">
        <v>26978</v>
      </c>
      <c r="X2333" s="11">
        <v>2603</v>
      </c>
    </row>
    <row r="2334" spans="1:24" x14ac:dyDescent="0.35">
      <c r="A2334" s="8">
        <v>2020</v>
      </c>
      <c r="B2334" s="9">
        <v>59797</v>
      </c>
      <c r="C2334" s="10" t="s">
        <v>1719</v>
      </c>
      <c r="D2334" s="8" t="s">
        <v>717</v>
      </c>
      <c r="E2334" s="10" t="s">
        <v>718</v>
      </c>
      <c r="F2334" s="8" t="s">
        <v>711</v>
      </c>
      <c r="G2334" s="10" t="s">
        <v>197</v>
      </c>
      <c r="H2334" s="10" t="s">
        <v>719</v>
      </c>
      <c r="I2334" s="10" t="s">
        <v>45</v>
      </c>
      <c r="J2334" s="12">
        <v>20225</v>
      </c>
      <c r="K2334" s="11">
        <v>197894</v>
      </c>
      <c r="L2334" s="11">
        <v>20463</v>
      </c>
      <c r="M2334" s="14">
        <v>238.1</v>
      </c>
      <c r="N2334" s="13">
        <v>2312</v>
      </c>
      <c r="O2334" s="13">
        <v>113</v>
      </c>
      <c r="P2334" s="25">
        <v>0</v>
      </c>
      <c r="Q2334" s="26">
        <v>0</v>
      </c>
      <c r="R2334" s="26">
        <v>0</v>
      </c>
      <c r="S2334" s="27">
        <v>0</v>
      </c>
      <c r="T2334" s="28">
        <v>0</v>
      </c>
      <c r="U2334" s="28">
        <v>0</v>
      </c>
      <c r="V2334" s="12">
        <v>20463.099999999999</v>
      </c>
      <c r="W2334" s="11">
        <v>200206</v>
      </c>
      <c r="X2334" s="11">
        <v>20576</v>
      </c>
    </row>
    <row r="2335" spans="1:24" x14ac:dyDescent="0.35">
      <c r="A2335" s="8">
        <v>2020</v>
      </c>
      <c r="B2335" s="9">
        <v>59798</v>
      </c>
      <c r="C2335" s="10" t="s">
        <v>1720</v>
      </c>
      <c r="D2335" s="8" t="s">
        <v>739</v>
      </c>
      <c r="E2335" s="10" t="s">
        <v>710</v>
      </c>
      <c r="F2335" s="8" t="s">
        <v>711</v>
      </c>
      <c r="G2335" s="10" t="s">
        <v>59</v>
      </c>
      <c r="H2335" s="10" t="s">
        <v>719</v>
      </c>
      <c r="I2335" s="10" t="s">
        <v>60</v>
      </c>
      <c r="J2335" s="12">
        <v>8897.4</v>
      </c>
      <c r="K2335" s="11">
        <v>139059</v>
      </c>
      <c r="L2335" s="11">
        <v>10982</v>
      </c>
      <c r="M2335" s="14">
        <v>791.1</v>
      </c>
      <c r="N2335" s="13">
        <v>12536</v>
      </c>
      <c r="O2335" s="13">
        <v>471</v>
      </c>
      <c r="P2335" s="25">
        <v>0</v>
      </c>
      <c r="Q2335" s="26">
        <v>0</v>
      </c>
      <c r="R2335" s="26">
        <v>0</v>
      </c>
      <c r="S2335" s="27">
        <v>0</v>
      </c>
      <c r="T2335" s="28">
        <v>0</v>
      </c>
      <c r="U2335" s="28">
        <v>0</v>
      </c>
      <c r="V2335" s="12">
        <v>9688.5</v>
      </c>
      <c r="W2335" s="11">
        <v>151595</v>
      </c>
      <c r="X2335" s="11">
        <v>11453</v>
      </c>
    </row>
    <row r="2336" spans="1:24" x14ac:dyDescent="0.35">
      <c r="A2336" s="8">
        <v>2020</v>
      </c>
      <c r="B2336" s="9">
        <v>59799</v>
      </c>
      <c r="C2336" s="10" t="s">
        <v>1721</v>
      </c>
      <c r="D2336" s="8" t="s">
        <v>717</v>
      </c>
      <c r="E2336" s="10" t="s">
        <v>718</v>
      </c>
      <c r="F2336" s="8" t="s">
        <v>711</v>
      </c>
      <c r="G2336" s="10" t="s">
        <v>163</v>
      </c>
      <c r="H2336" s="10" t="s">
        <v>719</v>
      </c>
      <c r="I2336" s="10" t="s">
        <v>45</v>
      </c>
      <c r="J2336" s="12">
        <v>1362.6</v>
      </c>
      <c r="K2336" s="11">
        <v>11854</v>
      </c>
      <c r="L2336" s="11">
        <v>1302</v>
      </c>
      <c r="M2336" s="14">
        <v>3476.6</v>
      </c>
      <c r="N2336" s="13">
        <v>31358</v>
      </c>
      <c r="O2336" s="13">
        <v>1320</v>
      </c>
      <c r="P2336" s="25" t="s">
        <v>25</v>
      </c>
      <c r="Q2336" s="26" t="s">
        <v>25</v>
      </c>
      <c r="R2336" s="26" t="s">
        <v>25</v>
      </c>
      <c r="S2336" s="27" t="s">
        <v>25</v>
      </c>
      <c r="T2336" s="28" t="s">
        <v>25</v>
      </c>
      <c r="U2336" s="28" t="s">
        <v>25</v>
      </c>
      <c r="V2336" s="12">
        <v>4839.2</v>
      </c>
      <c r="W2336" s="11">
        <v>43212</v>
      </c>
      <c r="X2336" s="11">
        <v>2622</v>
      </c>
    </row>
    <row r="2337" spans="1:24" x14ac:dyDescent="0.35">
      <c r="A2337" s="8">
        <v>2020</v>
      </c>
      <c r="B2337" s="9">
        <v>59799</v>
      </c>
      <c r="C2337" s="10" t="s">
        <v>1721</v>
      </c>
      <c r="D2337" s="8" t="s">
        <v>717</v>
      </c>
      <c r="E2337" s="10" t="s">
        <v>718</v>
      </c>
      <c r="F2337" s="8" t="s">
        <v>711</v>
      </c>
      <c r="G2337" s="10" t="s">
        <v>139</v>
      </c>
      <c r="H2337" s="10" t="s">
        <v>719</v>
      </c>
      <c r="I2337" s="10" t="s">
        <v>95</v>
      </c>
      <c r="J2337" s="12">
        <v>0</v>
      </c>
      <c r="K2337" s="11">
        <v>0</v>
      </c>
      <c r="L2337" s="11">
        <v>0</v>
      </c>
      <c r="M2337" s="14">
        <v>4.4000000000000004</v>
      </c>
      <c r="N2337" s="13">
        <v>44</v>
      </c>
      <c r="O2337" s="13">
        <v>7</v>
      </c>
      <c r="P2337" s="25">
        <v>0</v>
      </c>
      <c r="Q2337" s="26">
        <v>0</v>
      </c>
      <c r="R2337" s="26">
        <v>0</v>
      </c>
      <c r="S2337" s="27">
        <v>0</v>
      </c>
      <c r="T2337" s="28">
        <v>0</v>
      </c>
      <c r="U2337" s="28">
        <v>0</v>
      </c>
      <c r="V2337" s="12">
        <v>4.4000000000000004</v>
      </c>
      <c r="W2337" s="11">
        <v>44</v>
      </c>
      <c r="X2337" s="11">
        <v>7</v>
      </c>
    </row>
    <row r="2338" spans="1:24" x14ac:dyDescent="0.35">
      <c r="A2338" s="8">
        <v>2020</v>
      </c>
      <c r="B2338" s="9">
        <v>59799</v>
      </c>
      <c r="C2338" s="10" t="s">
        <v>1721</v>
      </c>
      <c r="D2338" s="8" t="s">
        <v>717</v>
      </c>
      <c r="E2338" s="10" t="s">
        <v>718</v>
      </c>
      <c r="F2338" s="8" t="s">
        <v>711</v>
      </c>
      <c r="G2338" s="10" t="s">
        <v>63</v>
      </c>
      <c r="H2338" s="10" t="s">
        <v>719</v>
      </c>
      <c r="I2338" s="10" t="s">
        <v>45</v>
      </c>
      <c r="J2338" s="12">
        <v>1084.4000000000001</v>
      </c>
      <c r="K2338" s="11">
        <v>9850</v>
      </c>
      <c r="L2338" s="11">
        <v>669</v>
      </c>
      <c r="M2338" s="14">
        <v>3677.8</v>
      </c>
      <c r="N2338" s="13">
        <v>41721</v>
      </c>
      <c r="O2338" s="13">
        <v>953</v>
      </c>
      <c r="P2338" s="25" t="s">
        <v>25</v>
      </c>
      <c r="Q2338" s="26" t="s">
        <v>25</v>
      </c>
      <c r="R2338" s="26" t="s">
        <v>25</v>
      </c>
      <c r="S2338" s="27" t="s">
        <v>25</v>
      </c>
      <c r="T2338" s="28" t="s">
        <v>25</v>
      </c>
      <c r="U2338" s="28" t="s">
        <v>25</v>
      </c>
      <c r="V2338" s="12">
        <v>4762.2</v>
      </c>
      <c r="W2338" s="11">
        <v>51571</v>
      </c>
      <c r="X2338" s="11">
        <v>1622</v>
      </c>
    </row>
    <row r="2339" spans="1:24" x14ac:dyDescent="0.35">
      <c r="A2339" s="8">
        <v>2020</v>
      </c>
      <c r="B2339" s="9">
        <v>59799</v>
      </c>
      <c r="C2339" s="10" t="s">
        <v>1721</v>
      </c>
      <c r="D2339" s="8" t="s">
        <v>717</v>
      </c>
      <c r="E2339" s="10" t="s">
        <v>718</v>
      </c>
      <c r="F2339" s="8" t="s">
        <v>711</v>
      </c>
      <c r="G2339" s="10" t="s">
        <v>56</v>
      </c>
      <c r="H2339" s="10" t="s">
        <v>719</v>
      </c>
      <c r="I2339" s="10" t="s">
        <v>45</v>
      </c>
      <c r="J2339" s="12">
        <v>3094.7</v>
      </c>
      <c r="K2339" s="11">
        <v>21472</v>
      </c>
      <c r="L2339" s="11">
        <v>2150</v>
      </c>
      <c r="M2339" s="14">
        <v>12379.5</v>
      </c>
      <c r="N2339" s="13">
        <v>89127</v>
      </c>
      <c r="O2339" s="13">
        <v>3583</v>
      </c>
      <c r="P2339" s="25" t="s">
        <v>25</v>
      </c>
      <c r="Q2339" s="26" t="s">
        <v>25</v>
      </c>
      <c r="R2339" s="26" t="s">
        <v>25</v>
      </c>
      <c r="S2339" s="27" t="s">
        <v>25</v>
      </c>
      <c r="T2339" s="28" t="s">
        <v>25</v>
      </c>
      <c r="U2339" s="28" t="s">
        <v>25</v>
      </c>
      <c r="V2339" s="12">
        <v>15474.2</v>
      </c>
      <c r="W2339" s="11">
        <v>110599</v>
      </c>
      <c r="X2339" s="11">
        <v>5733</v>
      </c>
    </row>
    <row r="2340" spans="1:24" x14ac:dyDescent="0.35">
      <c r="A2340" s="8">
        <v>2020</v>
      </c>
      <c r="B2340" s="9">
        <v>59799</v>
      </c>
      <c r="C2340" s="10" t="s">
        <v>1721</v>
      </c>
      <c r="D2340" s="8" t="s">
        <v>717</v>
      </c>
      <c r="E2340" s="10" t="s">
        <v>718</v>
      </c>
      <c r="F2340" s="8" t="s">
        <v>711</v>
      </c>
      <c r="G2340" s="10" t="s">
        <v>122</v>
      </c>
      <c r="H2340" s="10" t="s">
        <v>719</v>
      </c>
      <c r="I2340" s="10" t="s">
        <v>123</v>
      </c>
      <c r="J2340" s="12">
        <v>9827.5</v>
      </c>
      <c r="K2340" s="11">
        <v>82879</v>
      </c>
      <c r="L2340" s="11">
        <v>9844</v>
      </c>
      <c r="M2340" s="14">
        <v>19381</v>
      </c>
      <c r="N2340" s="13">
        <v>178009</v>
      </c>
      <c r="O2340" s="13">
        <v>9030</v>
      </c>
      <c r="P2340" s="25" t="s">
        <v>25</v>
      </c>
      <c r="Q2340" s="26" t="s">
        <v>25</v>
      </c>
      <c r="R2340" s="26" t="s">
        <v>25</v>
      </c>
      <c r="S2340" s="27" t="s">
        <v>25</v>
      </c>
      <c r="T2340" s="28" t="s">
        <v>25</v>
      </c>
      <c r="U2340" s="28" t="s">
        <v>25</v>
      </c>
      <c r="V2340" s="12">
        <v>29208.5</v>
      </c>
      <c r="W2340" s="11">
        <v>260888</v>
      </c>
      <c r="X2340" s="11">
        <v>18874</v>
      </c>
    </row>
    <row r="2341" spans="1:24" x14ac:dyDescent="0.35">
      <c r="A2341" s="8">
        <v>2020</v>
      </c>
      <c r="B2341" s="9">
        <v>59799</v>
      </c>
      <c r="C2341" s="10" t="s">
        <v>1721</v>
      </c>
      <c r="D2341" s="8" t="s">
        <v>717</v>
      </c>
      <c r="E2341" s="10" t="s">
        <v>718</v>
      </c>
      <c r="F2341" s="8" t="s">
        <v>711</v>
      </c>
      <c r="G2341" s="10" t="s">
        <v>143</v>
      </c>
      <c r="H2341" s="10" t="s">
        <v>719</v>
      </c>
      <c r="I2341" s="10" t="s">
        <v>45</v>
      </c>
      <c r="J2341" s="12">
        <v>4934</v>
      </c>
      <c r="K2341" s="11">
        <v>56784</v>
      </c>
      <c r="L2341" s="11">
        <v>4546</v>
      </c>
      <c r="M2341" s="14">
        <v>15293.7</v>
      </c>
      <c r="N2341" s="13">
        <v>189071</v>
      </c>
      <c r="O2341" s="13">
        <v>8720</v>
      </c>
      <c r="P2341" s="25" t="s">
        <v>25</v>
      </c>
      <c r="Q2341" s="26" t="s">
        <v>25</v>
      </c>
      <c r="R2341" s="26" t="s">
        <v>25</v>
      </c>
      <c r="S2341" s="27" t="s">
        <v>25</v>
      </c>
      <c r="T2341" s="28" t="s">
        <v>25</v>
      </c>
      <c r="U2341" s="28" t="s">
        <v>25</v>
      </c>
      <c r="V2341" s="12">
        <v>20227.7</v>
      </c>
      <c r="W2341" s="11">
        <v>245855</v>
      </c>
      <c r="X2341" s="11">
        <v>13266</v>
      </c>
    </row>
    <row r="2342" spans="1:24" x14ac:dyDescent="0.35">
      <c r="A2342" s="8">
        <v>2020</v>
      </c>
      <c r="B2342" s="9">
        <v>59799</v>
      </c>
      <c r="C2342" s="10" t="s">
        <v>1721</v>
      </c>
      <c r="D2342" s="8" t="s">
        <v>717</v>
      </c>
      <c r="E2342" s="10" t="s">
        <v>718</v>
      </c>
      <c r="F2342" s="8" t="s">
        <v>711</v>
      </c>
      <c r="G2342" s="10" t="s">
        <v>197</v>
      </c>
      <c r="H2342" s="10" t="s">
        <v>719</v>
      </c>
      <c r="I2342" s="10" t="s">
        <v>45</v>
      </c>
      <c r="J2342" s="12">
        <v>16051.9</v>
      </c>
      <c r="K2342" s="11">
        <v>135194</v>
      </c>
      <c r="L2342" s="11">
        <v>12860</v>
      </c>
      <c r="M2342" s="14">
        <v>36739.1</v>
      </c>
      <c r="N2342" s="13">
        <v>341343</v>
      </c>
      <c r="O2342" s="13">
        <v>20622</v>
      </c>
      <c r="P2342" s="25" t="s">
        <v>25</v>
      </c>
      <c r="Q2342" s="26" t="s">
        <v>25</v>
      </c>
      <c r="R2342" s="26" t="s">
        <v>25</v>
      </c>
      <c r="S2342" s="27" t="s">
        <v>25</v>
      </c>
      <c r="T2342" s="28" t="s">
        <v>25</v>
      </c>
      <c r="U2342" s="28" t="s">
        <v>25</v>
      </c>
      <c r="V2342" s="12">
        <v>52791</v>
      </c>
      <c r="W2342" s="11">
        <v>476537</v>
      </c>
      <c r="X2342" s="11">
        <v>33482</v>
      </c>
    </row>
    <row r="2343" spans="1:24" x14ac:dyDescent="0.35">
      <c r="A2343" s="8">
        <v>2020</v>
      </c>
      <c r="B2343" s="9">
        <v>59801</v>
      </c>
      <c r="C2343" s="10" t="s">
        <v>1722</v>
      </c>
      <c r="D2343" s="8" t="s">
        <v>717</v>
      </c>
      <c r="E2343" s="10" t="s">
        <v>718</v>
      </c>
      <c r="F2343" s="8" t="s">
        <v>711</v>
      </c>
      <c r="G2343" s="10" t="s">
        <v>197</v>
      </c>
      <c r="H2343" s="10" t="s">
        <v>719</v>
      </c>
      <c r="I2343" s="10" t="s">
        <v>45</v>
      </c>
      <c r="J2343" s="12">
        <v>847.8</v>
      </c>
      <c r="K2343" s="11">
        <v>6895</v>
      </c>
      <c r="L2343" s="11">
        <v>802</v>
      </c>
      <c r="M2343" s="14">
        <v>2.2999999999999998</v>
      </c>
      <c r="N2343" s="13">
        <v>17</v>
      </c>
      <c r="O2343" s="13">
        <v>2</v>
      </c>
      <c r="P2343" s="25">
        <v>0</v>
      </c>
      <c r="Q2343" s="26">
        <v>0</v>
      </c>
      <c r="R2343" s="26">
        <v>0</v>
      </c>
      <c r="S2343" s="27">
        <v>0</v>
      </c>
      <c r="T2343" s="28">
        <v>0</v>
      </c>
      <c r="U2343" s="28">
        <v>0</v>
      </c>
      <c r="V2343" s="12">
        <v>850.1</v>
      </c>
      <c r="W2343" s="11">
        <v>6912</v>
      </c>
      <c r="X2343" s="11">
        <v>804</v>
      </c>
    </row>
    <row r="2344" spans="1:24" x14ac:dyDescent="0.35">
      <c r="A2344" s="8">
        <v>2020</v>
      </c>
      <c r="B2344" s="9">
        <v>59807</v>
      </c>
      <c r="C2344" s="10" t="s">
        <v>1723</v>
      </c>
      <c r="D2344" s="8" t="s">
        <v>717</v>
      </c>
      <c r="E2344" s="10" t="s">
        <v>718</v>
      </c>
      <c r="F2344" s="8" t="s">
        <v>711</v>
      </c>
      <c r="G2344" s="10" t="s">
        <v>163</v>
      </c>
      <c r="H2344" s="10" t="s">
        <v>719</v>
      </c>
      <c r="I2344" s="10" t="s">
        <v>45</v>
      </c>
      <c r="J2344" s="12">
        <v>386.1</v>
      </c>
      <c r="K2344" s="11">
        <v>3562</v>
      </c>
      <c r="L2344" s="11">
        <v>606</v>
      </c>
      <c r="M2344" s="14">
        <v>0</v>
      </c>
      <c r="N2344" s="13">
        <v>0</v>
      </c>
      <c r="O2344" s="13">
        <v>0</v>
      </c>
      <c r="P2344" s="25">
        <v>0</v>
      </c>
      <c r="Q2344" s="26">
        <v>0</v>
      </c>
      <c r="R2344" s="26">
        <v>0</v>
      </c>
      <c r="S2344" s="27">
        <v>0</v>
      </c>
      <c r="T2344" s="28">
        <v>0</v>
      </c>
      <c r="U2344" s="28">
        <v>0</v>
      </c>
      <c r="V2344" s="12">
        <v>386.1</v>
      </c>
      <c r="W2344" s="11">
        <v>3562</v>
      </c>
      <c r="X2344" s="11">
        <v>606</v>
      </c>
    </row>
    <row r="2345" spans="1:24" x14ac:dyDescent="0.35">
      <c r="A2345" s="8">
        <v>2020</v>
      </c>
      <c r="B2345" s="9">
        <v>59807</v>
      </c>
      <c r="C2345" s="10" t="s">
        <v>1723</v>
      </c>
      <c r="D2345" s="8" t="s">
        <v>717</v>
      </c>
      <c r="E2345" s="10" t="s">
        <v>718</v>
      </c>
      <c r="F2345" s="8" t="s">
        <v>711</v>
      </c>
      <c r="G2345" s="10" t="s">
        <v>163</v>
      </c>
      <c r="H2345" s="10" t="s">
        <v>719</v>
      </c>
      <c r="I2345" s="10" t="s">
        <v>36</v>
      </c>
      <c r="J2345" s="12">
        <v>2166.5</v>
      </c>
      <c r="K2345" s="11">
        <v>27845</v>
      </c>
      <c r="L2345" s="11">
        <v>2921</v>
      </c>
      <c r="M2345" s="14">
        <v>0</v>
      </c>
      <c r="N2345" s="13">
        <v>0</v>
      </c>
      <c r="O2345" s="13">
        <v>0</v>
      </c>
      <c r="P2345" s="25">
        <v>0</v>
      </c>
      <c r="Q2345" s="26">
        <v>0</v>
      </c>
      <c r="R2345" s="26">
        <v>0</v>
      </c>
      <c r="S2345" s="27">
        <v>0</v>
      </c>
      <c r="T2345" s="28">
        <v>0</v>
      </c>
      <c r="U2345" s="28">
        <v>0</v>
      </c>
      <c r="V2345" s="12">
        <v>2166.5</v>
      </c>
      <c r="W2345" s="11">
        <v>27845</v>
      </c>
      <c r="X2345" s="11">
        <v>2921</v>
      </c>
    </row>
    <row r="2346" spans="1:24" x14ac:dyDescent="0.35">
      <c r="A2346" s="8">
        <v>2020</v>
      </c>
      <c r="B2346" s="9">
        <v>59807</v>
      </c>
      <c r="C2346" s="10" t="s">
        <v>1723</v>
      </c>
      <c r="D2346" s="8" t="s">
        <v>717</v>
      </c>
      <c r="E2346" s="10" t="s">
        <v>718</v>
      </c>
      <c r="F2346" s="8" t="s">
        <v>711</v>
      </c>
      <c r="G2346" s="10" t="s">
        <v>143</v>
      </c>
      <c r="H2346" s="10" t="s">
        <v>719</v>
      </c>
      <c r="I2346" s="10" t="s">
        <v>45</v>
      </c>
      <c r="J2346" s="12">
        <v>4517.3999999999996</v>
      </c>
      <c r="K2346" s="11">
        <v>65233</v>
      </c>
      <c r="L2346" s="11">
        <v>7054</v>
      </c>
      <c r="M2346" s="14">
        <v>4.5999999999999996</v>
      </c>
      <c r="N2346" s="13">
        <v>73</v>
      </c>
      <c r="O2346" s="13">
        <v>5</v>
      </c>
      <c r="P2346" s="25">
        <v>0</v>
      </c>
      <c r="Q2346" s="26">
        <v>0</v>
      </c>
      <c r="R2346" s="26">
        <v>0</v>
      </c>
      <c r="S2346" s="27">
        <v>0</v>
      </c>
      <c r="T2346" s="28">
        <v>0</v>
      </c>
      <c r="U2346" s="28">
        <v>0</v>
      </c>
      <c r="V2346" s="12">
        <v>4522</v>
      </c>
      <c r="W2346" s="11">
        <v>65306</v>
      </c>
      <c r="X2346" s="11">
        <v>7059</v>
      </c>
    </row>
    <row r="2347" spans="1:24" x14ac:dyDescent="0.35">
      <c r="A2347" s="8">
        <v>2020</v>
      </c>
      <c r="B2347" s="9">
        <v>59807</v>
      </c>
      <c r="C2347" s="10" t="s">
        <v>1723</v>
      </c>
      <c r="D2347" s="8" t="s">
        <v>717</v>
      </c>
      <c r="E2347" s="10" t="s">
        <v>718</v>
      </c>
      <c r="F2347" s="8" t="s">
        <v>711</v>
      </c>
      <c r="G2347" s="10" t="s">
        <v>197</v>
      </c>
      <c r="H2347" s="10" t="s">
        <v>719</v>
      </c>
      <c r="I2347" s="10" t="s">
        <v>45</v>
      </c>
      <c r="J2347" s="12">
        <v>3262.7</v>
      </c>
      <c r="K2347" s="11">
        <v>37354</v>
      </c>
      <c r="L2347" s="11">
        <v>4287</v>
      </c>
      <c r="M2347" s="14">
        <v>0</v>
      </c>
      <c r="N2347" s="13">
        <v>0</v>
      </c>
      <c r="O2347" s="13">
        <v>0</v>
      </c>
      <c r="P2347" s="25">
        <v>0</v>
      </c>
      <c r="Q2347" s="26">
        <v>0</v>
      </c>
      <c r="R2347" s="26">
        <v>0</v>
      </c>
      <c r="S2347" s="27">
        <v>0</v>
      </c>
      <c r="T2347" s="28">
        <v>0</v>
      </c>
      <c r="U2347" s="28">
        <v>0</v>
      </c>
      <c r="V2347" s="12">
        <v>3262.7</v>
      </c>
      <c r="W2347" s="11">
        <v>37354</v>
      </c>
      <c r="X2347" s="11">
        <v>4287</v>
      </c>
    </row>
    <row r="2348" spans="1:24" x14ac:dyDescent="0.35">
      <c r="A2348" s="8">
        <v>2020</v>
      </c>
      <c r="B2348" s="9">
        <v>59808</v>
      </c>
      <c r="C2348" s="10" t="s">
        <v>1724</v>
      </c>
      <c r="D2348" s="8" t="s">
        <v>717</v>
      </c>
      <c r="E2348" s="10" t="s">
        <v>718</v>
      </c>
      <c r="F2348" s="8" t="s">
        <v>711</v>
      </c>
      <c r="G2348" s="10" t="s">
        <v>94</v>
      </c>
      <c r="H2348" s="10" t="s">
        <v>719</v>
      </c>
      <c r="I2348" s="10" t="s">
        <v>95</v>
      </c>
      <c r="J2348" s="12">
        <v>0</v>
      </c>
      <c r="K2348" s="11">
        <v>0</v>
      </c>
      <c r="L2348" s="11">
        <v>0</v>
      </c>
      <c r="M2348" s="14">
        <v>254</v>
      </c>
      <c r="N2348" s="13">
        <v>943</v>
      </c>
      <c r="O2348" s="13">
        <v>13</v>
      </c>
      <c r="P2348" s="25">
        <v>0</v>
      </c>
      <c r="Q2348" s="26">
        <v>0</v>
      </c>
      <c r="R2348" s="26">
        <v>0</v>
      </c>
      <c r="S2348" s="27">
        <v>0</v>
      </c>
      <c r="T2348" s="28">
        <v>0</v>
      </c>
      <c r="U2348" s="28">
        <v>0</v>
      </c>
      <c r="V2348" s="12">
        <v>254</v>
      </c>
      <c r="W2348" s="11">
        <v>943</v>
      </c>
      <c r="X2348" s="11">
        <v>13</v>
      </c>
    </row>
    <row r="2349" spans="1:24" x14ac:dyDescent="0.35">
      <c r="A2349" s="8">
        <v>2020</v>
      </c>
      <c r="B2349" s="9">
        <v>59808</v>
      </c>
      <c r="C2349" s="10" t="s">
        <v>1724</v>
      </c>
      <c r="D2349" s="8" t="s">
        <v>717</v>
      </c>
      <c r="E2349" s="10" t="s">
        <v>718</v>
      </c>
      <c r="F2349" s="8" t="s">
        <v>711</v>
      </c>
      <c r="G2349" s="10" t="s">
        <v>682</v>
      </c>
      <c r="H2349" s="10" t="s">
        <v>719</v>
      </c>
      <c r="I2349" s="10" t="s">
        <v>45</v>
      </c>
      <c r="J2349" s="12">
        <v>0</v>
      </c>
      <c r="K2349" s="11">
        <v>0</v>
      </c>
      <c r="L2349" s="11">
        <v>0</v>
      </c>
      <c r="M2349" s="14">
        <v>802</v>
      </c>
      <c r="N2349" s="13">
        <v>11950</v>
      </c>
      <c r="O2349" s="13">
        <v>46</v>
      </c>
      <c r="P2349" s="25">
        <v>0</v>
      </c>
      <c r="Q2349" s="26">
        <v>0</v>
      </c>
      <c r="R2349" s="26">
        <v>0</v>
      </c>
      <c r="S2349" s="27">
        <v>0</v>
      </c>
      <c r="T2349" s="28">
        <v>0</v>
      </c>
      <c r="U2349" s="28">
        <v>0</v>
      </c>
      <c r="V2349" s="12">
        <v>802</v>
      </c>
      <c r="W2349" s="11">
        <v>11950</v>
      </c>
      <c r="X2349" s="11">
        <v>46</v>
      </c>
    </row>
    <row r="2350" spans="1:24" x14ac:dyDescent="0.35">
      <c r="A2350" s="8">
        <v>2020</v>
      </c>
      <c r="B2350" s="9">
        <v>59808</v>
      </c>
      <c r="C2350" s="10" t="s">
        <v>1724</v>
      </c>
      <c r="D2350" s="8" t="s">
        <v>717</v>
      </c>
      <c r="E2350" s="10" t="s">
        <v>718</v>
      </c>
      <c r="F2350" s="8" t="s">
        <v>711</v>
      </c>
      <c r="G2350" s="10" t="s">
        <v>185</v>
      </c>
      <c r="H2350" s="10" t="s">
        <v>719</v>
      </c>
      <c r="I2350" s="10" t="s">
        <v>45</v>
      </c>
      <c r="J2350" s="12">
        <v>0</v>
      </c>
      <c r="K2350" s="11">
        <v>0</v>
      </c>
      <c r="L2350" s="11">
        <v>0</v>
      </c>
      <c r="M2350" s="14">
        <v>224</v>
      </c>
      <c r="N2350" s="13">
        <v>3567</v>
      </c>
      <c r="O2350" s="13">
        <v>36</v>
      </c>
      <c r="P2350" s="25">
        <v>0</v>
      </c>
      <c r="Q2350" s="26">
        <v>0</v>
      </c>
      <c r="R2350" s="26">
        <v>0</v>
      </c>
      <c r="S2350" s="27">
        <v>0</v>
      </c>
      <c r="T2350" s="28">
        <v>0</v>
      </c>
      <c r="U2350" s="28">
        <v>0</v>
      </c>
      <c r="V2350" s="12">
        <v>224</v>
      </c>
      <c r="W2350" s="11">
        <v>3567</v>
      </c>
      <c r="X2350" s="11">
        <v>36</v>
      </c>
    </row>
    <row r="2351" spans="1:24" x14ac:dyDescent="0.35">
      <c r="A2351" s="8">
        <v>2020</v>
      </c>
      <c r="B2351" s="9">
        <v>59808</v>
      </c>
      <c r="C2351" s="10" t="s">
        <v>1724</v>
      </c>
      <c r="D2351" s="8" t="s">
        <v>717</v>
      </c>
      <c r="E2351" s="10" t="s">
        <v>718</v>
      </c>
      <c r="F2351" s="8" t="s">
        <v>711</v>
      </c>
      <c r="G2351" s="10" t="s">
        <v>163</v>
      </c>
      <c r="H2351" s="10" t="s">
        <v>719</v>
      </c>
      <c r="I2351" s="10" t="s">
        <v>45</v>
      </c>
      <c r="J2351" s="12">
        <v>0</v>
      </c>
      <c r="K2351" s="11">
        <v>0</v>
      </c>
      <c r="L2351" s="11">
        <v>0</v>
      </c>
      <c r="M2351" s="14">
        <v>49478</v>
      </c>
      <c r="N2351" s="13">
        <v>1496079</v>
      </c>
      <c r="O2351" s="13">
        <v>2913</v>
      </c>
      <c r="P2351" s="25">
        <v>25985</v>
      </c>
      <c r="Q2351" s="26">
        <v>715660</v>
      </c>
      <c r="R2351" s="26">
        <v>105</v>
      </c>
      <c r="S2351" s="27">
        <v>0</v>
      </c>
      <c r="T2351" s="28">
        <v>0</v>
      </c>
      <c r="U2351" s="28">
        <v>0</v>
      </c>
      <c r="V2351" s="12">
        <v>75463</v>
      </c>
      <c r="W2351" s="11">
        <v>2211739</v>
      </c>
      <c r="X2351" s="11">
        <v>3018</v>
      </c>
    </row>
    <row r="2352" spans="1:24" x14ac:dyDescent="0.35">
      <c r="A2352" s="8">
        <v>2020</v>
      </c>
      <c r="B2352" s="9">
        <v>59808</v>
      </c>
      <c r="C2352" s="10" t="s">
        <v>1724</v>
      </c>
      <c r="D2352" s="8" t="s">
        <v>717</v>
      </c>
      <c r="E2352" s="10" t="s">
        <v>718</v>
      </c>
      <c r="F2352" s="8" t="s">
        <v>711</v>
      </c>
      <c r="G2352" s="10" t="s">
        <v>139</v>
      </c>
      <c r="H2352" s="10" t="s">
        <v>719</v>
      </c>
      <c r="I2352" s="10" t="s">
        <v>95</v>
      </c>
      <c r="J2352" s="12">
        <v>0</v>
      </c>
      <c r="K2352" s="11">
        <v>0</v>
      </c>
      <c r="L2352" s="11">
        <v>0</v>
      </c>
      <c r="M2352" s="14">
        <v>195</v>
      </c>
      <c r="N2352" s="13">
        <v>902</v>
      </c>
      <c r="O2352" s="13">
        <v>35</v>
      </c>
      <c r="P2352" s="25">
        <v>0</v>
      </c>
      <c r="Q2352" s="26">
        <v>0</v>
      </c>
      <c r="R2352" s="26">
        <v>0</v>
      </c>
      <c r="S2352" s="27">
        <v>0</v>
      </c>
      <c r="T2352" s="28">
        <v>0</v>
      </c>
      <c r="U2352" s="28">
        <v>0</v>
      </c>
      <c r="V2352" s="12">
        <v>195</v>
      </c>
      <c r="W2352" s="11">
        <v>902</v>
      </c>
      <c r="X2352" s="11">
        <v>35</v>
      </c>
    </row>
    <row r="2353" spans="1:24" x14ac:dyDescent="0.35">
      <c r="A2353" s="8">
        <v>2020</v>
      </c>
      <c r="B2353" s="9">
        <v>59808</v>
      </c>
      <c r="C2353" s="10" t="s">
        <v>1724</v>
      </c>
      <c r="D2353" s="8" t="s">
        <v>717</v>
      </c>
      <c r="E2353" s="10" t="s">
        <v>718</v>
      </c>
      <c r="F2353" s="8" t="s">
        <v>711</v>
      </c>
      <c r="G2353" s="10" t="s">
        <v>63</v>
      </c>
      <c r="H2353" s="10" t="s">
        <v>719</v>
      </c>
      <c r="I2353" s="10" t="s">
        <v>45</v>
      </c>
      <c r="J2353" s="12">
        <v>0</v>
      </c>
      <c r="K2353" s="11">
        <v>0</v>
      </c>
      <c r="L2353" s="11">
        <v>0</v>
      </c>
      <c r="M2353" s="14">
        <v>5494</v>
      </c>
      <c r="N2353" s="13">
        <v>90111</v>
      </c>
      <c r="O2353" s="13">
        <v>260</v>
      </c>
      <c r="P2353" s="25">
        <v>42</v>
      </c>
      <c r="Q2353" s="26">
        <v>643</v>
      </c>
      <c r="R2353" s="26">
        <v>5</v>
      </c>
      <c r="S2353" s="27">
        <v>0</v>
      </c>
      <c r="T2353" s="28">
        <v>0</v>
      </c>
      <c r="U2353" s="28">
        <v>0</v>
      </c>
      <c r="V2353" s="12">
        <v>5536</v>
      </c>
      <c r="W2353" s="11">
        <v>90754</v>
      </c>
      <c r="X2353" s="11">
        <v>265</v>
      </c>
    </row>
    <row r="2354" spans="1:24" x14ac:dyDescent="0.35">
      <c r="A2354" s="8">
        <v>2020</v>
      </c>
      <c r="B2354" s="9">
        <v>59808</v>
      </c>
      <c r="C2354" s="10" t="s">
        <v>1724</v>
      </c>
      <c r="D2354" s="8" t="s">
        <v>717</v>
      </c>
      <c r="E2354" s="10" t="s">
        <v>718</v>
      </c>
      <c r="F2354" s="8" t="s">
        <v>711</v>
      </c>
      <c r="G2354" s="10" t="s">
        <v>671</v>
      </c>
      <c r="H2354" s="10" t="s">
        <v>719</v>
      </c>
      <c r="I2354" s="10" t="s">
        <v>95</v>
      </c>
      <c r="J2354" s="12">
        <v>0</v>
      </c>
      <c r="K2354" s="11">
        <v>0</v>
      </c>
      <c r="L2354" s="11">
        <v>0</v>
      </c>
      <c r="M2354" s="14">
        <v>471</v>
      </c>
      <c r="N2354" s="13">
        <v>2993</v>
      </c>
      <c r="O2354" s="13">
        <v>5</v>
      </c>
      <c r="P2354" s="25">
        <v>0</v>
      </c>
      <c r="Q2354" s="26">
        <v>0</v>
      </c>
      <c r="R2354" s="26">
        <v>0</v>
      </c>
      <c r="S2354" s="27">
        <v>0</v>
      </c>
      <c r="T2354" s="28">
        <v>0</v>
      </c>
      <c r="U2354" s="28">
        <v>0</v>
      </c>
      <c r="V2354" s="12">
        <v>471</v>
      </c>
      <c r="W2354" s="11">
        <v>2993</v>
      </c>
      <c r="X2354" s="11">
        <v>5</v>
      </c>
    </row>
    <row r="2355" spans="1:24" x14ac:dyDescent="0.35">
      <c r="A2355" s="8">
        <v>2020</v>
      </c>
      <c r="B2355" s="9">
        <v>59808</v>
      </c>
      <c r="C2355" s="10" t="s">
        <v>1724</v>
      </c>
      <c r="D2355" s="8" t="s">
        <v>717</v>
      </c>
      <c r="E2355" s="10" t="s">
        <v>718</v>
      </c>
      <c r="F2355" s="8" t="s">
        <v>711</v>
      </c>
      <c r="G2355" s="10" t="s">
        <v>397</v>
      </c>
      <c r="H2355" s="10" t="s">
        <v>719</v>
      </c>
      <c r="I2355" s="10" t="s">
        <v>95</v>
      </c>
      <c r="J2355" s="12">
        <v>0</v>
      </c>
      <c r="K2355" s="11">
        <v>0</v>
      </c>
      <c r="L2355" s="11">
        <v>0</v>
      </c>
      <c r="M2355" s="14">
        <v>14</v>
      </c>
      <c r="N2355" s="13">
        <v>99</v>
      </c>
      <c r="O2355" s="13">
        <v>4</v>
      </c>
      <c r="P2355" s="25">
        <v>0</v>
      </c>
      <c r="Q2355" s="26">
        <v>0</v>
      </c>
      <c r="R2355" s="26">
        <v>0</v>
      </c>
      <c r="S2355" s="27">
        <v>0</v>
      </c>
      <c r="T2355" s="28">
        <v>0</v>
      </c>
      <c r="U2355" s="28">
        <v>0</v>
      </c>
      <c r="V2355" s="12">
        <v>14</v>
      </c>
      <c r="W2355" s="11">
        <v>99</v>
      </c>
      <c r="X2355" s="11">
        <v>4</v>
      </c>
    </row>
    <row r="2356" spans="1:24" x14ac:dyDescent="0.35">
      <c r="A2356" s="8">
        <v>2020</v>
      </c>
      <c r="B2356" s="9">
        <v>59808</v>
      </c>
      <c r="C2356" s="10" t="s">
        <v>1724</v>
      </c>
      <c r="D2356" s="8" t="s">
        <v>717</v>
      </c>
      <c r="E2356" s="10" t="s">
        <v>718</v>
      </c>
      <c r="F2356" s="8" t="s">
        <v>711</v>
      </c>
      <c r="G2356" s="10" t="s">
        <v>56</v>
      </c>
      <c r="H2356" s="10" t="s">
        <v>719</v>
      </c>
      <c r="I2356" s="10" t="s">
        <v>45</v>
      </c>
      <c r="J2356" s="12">
        <v>0</v>
      </c>
      <c r="K2356" s="11">
        <v>0</v>
      </c>
      <c r="L2356" s="11">
        <v>0</v>
      </c>
      <c r="M2356" s="14">
        <v>21391</v>
      </c>
      <c r="N2356" s="13">
        <v>282602</v>
      </c>
      <c r="O2356" s="13">
        <v>1009</v>
      </c>
      <c r="P2356" s="25">
        <v>2183</v>
      </c>
      <c r="Q2356" s="26">
        <v>28313</v>
      </c>
      <c r="R2356" s="26">
        <v>40</v>
      </c>
      <c r="S2356" s="27">
        <v>0</v>
      </c>
      <c r="T2356" s="28">
        <v>0</v>
      </c>
      <c r="U2356" s="28">
        <v>0</v>
      </c>
      <c r="V2356" s="12">
        <v>23574</v>
      </c>
      <c r="W2356" s="11">
        <v>310915</v>
      </c>
      <c r="X2356" s="11">
        <v>1049</v>
      </c>
    </row>
    <row r="2357" spans="1:24" x14ac:dyDescent="0.35">
      <c r="A2357" s="8">
        <v>2020</v>
      </c>
      <c r="B2357" s="9">
        <v>59808</v>
      </c>
      <c r="C2357" s="10" t="s">
        <v>1724</v>
      </c>
      <c r="D2357" s="8" t="s">
        <v>717</v>
      </c>
      <c r="E2357" s="10" t="s">
        <v>718</v>
      </c>
      <c r="F2357" s="8" t="s">
        <v>711</v>
      </c>
      <c r="G2357" s="10" t="s">
        <v>143</v>
      </c>
      <c r="H2357" s="10" t="s">
        <v>719</v>
      </c>
      <c r="I2357" s="10" t="s">
        <v>45</v>
      </c>
      <c r="J2357" s="12">
        <v>0</v>
      </c>
      <c r="K2357" s="11">
        <v>0</v>
      </c>
      <c r="L2357" s="11">
        <v>0</v>
      </c>
      <c r="M2357" s="14">
        <v>83547</v>
      </c>
      <c r="N2357" s="13">
        <v>1777729</v>
      </c>
      <c r="O2357" s="13">
        <v>3419</v>
      </c>
      <c r="P2357" s="25">
        <v>23086</v>
      </c>
      <c r="Q2357" s="26">
        <v>535567</v>
      </c>
      <c r="R2357" s="26">
        <v>286</v>
      </c>
      <c r="S2357" s="27">
        <v>0</v>
      </c>
      <c r="T2357" s="28">
        <v>0</v>
      </c>
      <c r="U2357" s="28">
        <v>0</v>
      </c>
      <c r="V2357" s="12">
        <v>106633</v>
      </c>
      <c r="W2357" s="11">
        <v>2313296</v>
      </c>
      <c r="X2357" s="11">
        <v>3705</v>
      </c>
    </row>
    <row r="2358" spans="1:24" x14ac:dyDescent="0.35">
      <c r="A2358" s="8">
        <v>2020</v>
      </c>
      <c r="B2358" s="9">
        <v>59808</v>
      </c>
      <c r="C2358" s="10" t="s">
        <v>1724</v>
      </c>
      <c r="D2358" s="8" t="s">
        <v>717</v>
      </c>
      <c r="E2358" s="10" t="s">
        <v>718</v>
      </c>
      <c r="F2358" s="8" t="s">
        <v>711</v>
      </c>
      <c r="G2358" s="10" t="s">
        <v>197</v>
      </c>
      <c r="H2358" s="10" t="s">
        <v>719</v>
      </c>
      <c r="I2358" s="10" t="s">
        <v>45</v>
      </c>
      <c r="J2358" s="12" t="s">
        <v>25</v>
      </c>
      <c r="K2358" s="11" t="s">
        <v>25</v>
      </c>
      <c r="L2358" s="11" t="s">
        <v>25</v>
      </c>
      <c r="M2358" s="14">
        <v>56878</v>
      </c>
      <c r="N2358" s="13">
        <v>1040394</v>
      </c>
      <c r="O2358" s="13">
        <v>2435</v>
      </c>
      <c r="P2358" s="25">
        <v>13723</v>
      </c>
      <c r="Q2358" s="26">
        <v>286645</v>
      </c>
      <c r="R2358" s="26">
        <v>189</v>
      </c>
      <c r="S2358" s="27">
        <v>0</v>
      </c>
      <c r="T2358" s="28">
        <v>0</v>
      </c>
      <c r="U2358" s="28">
        <v>0</v>
      </c>
      <c r="V2358" s="12">
        <v>70601</v>
      </c>
      <c r="W2358" s="11">
        <v>1327039</v>
      </c>
      <c r="X2358" s="11">
        <v>2624</v>
      </c>
    </row>
    <row r="2359" spans="1:24" x14ac:dyDescent="0.35">
      <c r="A2359" s="8">
        <v>2020</v>
      </c>
      <c r="B2359" s="9">
        <v>59808</v>
      </c>
      <c r="C2359" s="10" t="s">
        <v>1724</v>
      </c>
      <c r="D2359" s="8" t="s">
        <v>717</v>
      </c>
      <c r="E2359" s="10" t="s">
        <v>718</v>
      </c>
      <c r="F2359" s="8" t="s">
        <v>711</v>
      </c>
      <c r="G2359" s="10" t="s">
        <v>390</v>
      </c>
      <c r="H2359" s="10" t="s">
        <v>719</v>
      </c>
      <c r="I2359" s="10" t="s">
        <v>95</v>
      </c>
      <c r="J2359" s="12">
        <v>0</v>
      </c>
      <c r="K2359" s="11">
        <v>0</v>
      </c>
      <c r="L2359" s="11">
        <v>0</v>
      </c>
      <c r="M2359" s="14">
        <v>9</v>
      </c>
      <c r="N2359" s="13">
        <v>40</v>
      </c>
      <c r="O2359" s="13">
        <v>1</v>
      </c>
      <c r="P2359" s="25">
        <v>0</v>
      </c>
      <c r="Q2359" s="26">
        <v>0</v>
      </c>
      <c r="R2359" s="26">
        <v>0</v>
      </c>
      <c r="S2359" s="27">
        <v>0</v>
      </c>
      <c r="T2359" s="28">
        <v>0</v>
      </c>
      <c r="U2359" s="28">
        <v>0</v>
      </c>
      <c r="V2359" s="12">
        <v>9</v>
      </c>
      <c r="W2359" s="11">
        <v>40</v>
      </c>
      <c r="X2359" s="11">
        <v>1</v>
      </c>
    </row>
    <row r="2360" spans="1:24" x14ac:dyDescent="0.35">
      <c r="A2360" s="8">
        <v>2020</v>
      </c>
      <c r="B2360" s="9">
        <v>59808</v>
      </c>
      <c r="C2360" s="10" t="s">
        <v>1724</v>
      </c>
      <c r="D2360" s="8" t="s">
        <v>717</v>
      </c>
      <c r="E2360" s="10" t="s">
        <v>718</v>
      </c>
      <c r="F2360" s="8" t="s">
        <v>711</v>
      </c>
      <c r="G2360" s="10" t="s">
        <v>44</v>
      </c>
      <c r="H2360" s="10" t="s">
        <v>719</v>
      </c>
      <c r="I2360" s="10" t="s">
        <v>45</v>
      </c>
      <c r="J2360" s="12">
        <v>0</v>
      </c>
      <c r="K2360" s="11">
        <v>0</v>
      </c>
      <c r="L2360" s="11">
        <v>0</v>
      </c>
      <c r="M2360" s="14">
        <v>16147</v>
      </c>
      <c r="N2360" s="13">
        <v>328353</v>
      </c>
      <c r="O2360" s="13">
        <v>38</v>
      </c>
      <c r="P2360" s="25">
        <v>14602</v>
      </c>
      <c r="Q2360" s="26">
        <v>296871</v>
      </c>
      <c r="R2360" s="26">
        <v>5</v>
      </c>
      <c r="S2360" s="27">
        <v>0</v>
      </c>
      <c r="T2360" s="28">
        <v>0</v>
      </c>
      <c r="U2360" s="28">
        <v>0</v>
      </c>
      <c r="V2360" s="12">
        <v>30749</v>
      </c>
      <c r="W2360" s="11">
        <v>625224</v>
      </c>
      <c r="X2360" s="11">
        <v>43</v>
      </c>
    </row>
    <row r="2361" spans="1:24" x14ac:dyDescent="0.35">
      <c r="A2361" s="8">
        <v>2020</v>
      </c>
      <c r="B2361" s="9">
        <v>59808</v>
      </c>
      <c r="C2361" s="10" t="s">
        <v>1724</v>
      </c>
      <c r="D2361" s="8" t="s">
        <v>739</v>
      </c>
      <c r="E2361" s="10" t="s">
        <v>710</v>
      </c>
      <c r="F2361" s="8" t="s">
        <v>711</v>
      </c>
      <c r="G2361" s="10" t="s">
        <v>59</v>
      </c>
      <c r="H2361" s="10" t="s">
        <v>719</v>
      </c>
      <c r="I2361" s="10" t="s">
        <v>60</v>
      </c>
      <c r="J2361" s="12">
        <v>10114</v>
      </c>
      <c r="K2361" s="11">
        <v>85083</v>
      </c>
      <c r="L2361" s="11">
        <v>8217</v>
      </c>
      <c r="M2361" s="14">
        <v>558430</v>
      </c>
      <c r="N2361" s="13">
        <v>9866755</v>
      </c>
      <c r="O2361" s="13">
        <v>7000</v>
      </c>
      <c r="P2361" s="25">
        <v>50429</v>
      </c>
      <c r="Q2361" s="26">
        <v>1037258</v>
      </c>
      <c r="R2361" s="26">
        <v>159</v>
      </c>
      <c r="S2361" s="27">
        <v>0</v>
      </c>
      <c r="T2361" s="28">
        <v>0</v>
      </c>
      <c r="U2361" s="28">
        <v>0</v>
      </c>
      <c r="V2361" s="12">
        <v>618973</v>
      </c>
      <c r="W2361" s="11">
        <v>10989096</v>
      </c>
      <c r="X2361" s="11">
        <v>15376</v>
      </c>
    </row>
    <row r="2362" spans="1:24" x14ac:dyDescent="0.35">
      <c r="A2362" s="8">
        <v>2020</v>
      </c>
      <c r="B2362" s="9">
        <v>59809</v>
      </c>
      <c r="C2362" s="10" t="s">
        <v>1725</v>
      </c>
      <c r="D2362" s="8" t="s">
        <v>717</v>
      </c>
      <c r="E2362" s="10" t="s">
        <v>718</v>
      </c>
      <c r="F2362" s="8" t="s">
        <v>711</v>
      </c>
      <c r="G2362" s="10" t="s">
        <v>94</v>
      </c>
      <c r="H2362" s="10" t="s">
        <v>719</v>
      </c>
      <c r="I2362" s="10" t="s">
        <v>95</v>
      </c>
      <c r="J2362" s="12">
        <v>28.6</v>
      </c>
      <c r="K2362" s="11">
        <v>300</v>
      </c>
      <c r="L2362" s="11">
        <v>349</v>
      </c>
      <c r="M2362" s="14">
        <v>7</v>
      </c>
      <c r="N2362" s="13">
        <v>76</v>
      </c>
      <c r="O2362" s="13">
        <v>22</v>
      </c>
      <c r="P2362" s="25">
        <v>0</v>
      </c>
      <c r="Q2362" s="26">
        <v>0</v>
      </c>
      <c r="R2362" s="26">
        <v>0</v>
      </c>
      <c r="S2362" s="27">
        <v>0</v>
      </c>
      <c r="T2362" s="28">
        <v>0</v>
      </c>
      <c r="U2362" s="28">
        <v>0</v>
      </c>
      <c r="V2362" s="12">
        <v>35.6</v>
      </c>
      <c r="W2362" s="11">
        <v>376</v>
      </c>
      <c r="X2362" s="11">
        <v>371</v>
      </c>
    </row>
    <row r="2363" spans="1:24" x14ac:dyDescent="0.35">
      <c r="A2363" s="8">
        <v>2020</v>
      </c>
      <c r="B2363" s="9">
        <v>59809</v>
      </c>
      <c r="C2363" s="10" t="s">
        <v>1725</v>
      </c>
      <c r="D2363" s="8" t="s">
        <v>717</v>
      </c>
      <c r="E2363" s="10" t="s">
        <v>718</v>
      </c>
      <c r="F2363" s="8" t="s">
        <v>711</v>
      </c>
      <c r="G2363" s="10" t="s">
        <v>185</v>
      </c>
      <c r="H2363" s="10" t="s">
        <v>719</v>
      </c>
      <c r="I2363" s="10" t="s">
        <v>45</v>
      </c>
      <c r="J2363" s="12">
        <v>1315.6</v>
      </c>
      <c r="K2363" s="11">
        <v>12068</v>
      </c>
      <c r="L2363" s="11">
        <v>1372</v>
      </c>
      <c r="M2363" s="14">
        <v>1.9</v>
      </c>
      <c r="N2363" s="13">
        <v>18</v>
      </c>
      <c r="O2363" s="13">
        <v>4</v>
      </c>
      <c r="P2363" s="25">
        <v>0</v>
      </c>
      <c r="Q2363" s="26">
        <v>0</v>
      </c>
      <c r="R2363" s="26">
        <v>0</v>
      </c>
      <c r="S2363" s="27">
        <v>0</v>
      </c>
      <c r="T2363" s="28">
        <v>0</v>
      </c>
      <c r="U2363" s="28">
        <v>0</v>
      </c>
      <c r="V2363" s="12">
        <v>1317.5</v>
      </c>
      <c r="W2363" s="11">
        <v>12086</v>
      </c>
      <c r="X2363" s="11">
        <v>1376</v>
      </c>
    </row>
    <row r="2364" spans="1:24" x14ac:dyDescent="0.35">
      <c r="A2364" s="8">
        <v>2020</v>
      </c>
      <c r="B2364" s="9">
        <v>59809</v>
      </c>
      <c r="C2364" s="10" t="s">
        <v>1725</v>
      </c>
      <c r="D2364" s="8" t="s">
        <v>717</v>
      </c>
      <c r="E2364" s="10" t="s">
        <v>718</v>
      </c>
      <c r="F2364" s="8" t="s">
        <v>711</v>
      </c>
      <c r="G2364" s="10" t="s">
        <v>163</v>
      </c>
      <c r="H2364" s="10" t="s">
        <v>719</v>
      </c>
      <c r="I2364" s="10" t="s">
        <v>45</v>
      </c>
      <c r="J2364" s="12">
        <v>27554.7</v>
      </c>
      <c r="K2364" s="11">
        <v>261078</v>
      </c>
      <c r="L2364" s="11">
        <v>30491</v>
      </c>
      <c r="M2364" s="14">
        <v>378.6</v>
      </c>
      <c r="N2364" s="13">
        <v>4391</v>
      </c>
      <c r="O2364" s="13">
        <v>262</v>
      </c>
      <c r="P2364" s="25">
        <v>0</v>
      </c>
      <c r="Q2364" s="26">
        <v>0</v>
      </c>
      <c r="R2364" s="26">
        <v>0</v>
      </c>
      <c r="S2364" s="27">
        <v>0</v>
      </c>
      <c r="T2364" s="28">
        <v>0</v>
      </c>
      <c r="U2364" s="28">
        <v>0</v>
      </c>
      <c r="V2364" s="12">
        <v>27933.3</v>
      </c>
      <c r="W2364" s="11">
        <v>265469</v>
      </c>
      <c r="X2364" s="11">
        <v>30753</v>
      </c>
    </row>
    <row r="2365" spans="1:24" x14ac:dyDescent="0.35">
      <c r="A2365" s="8">
        <v>2020</v>
      </c>
      <c r="B2365" s="9">
        <v>59809</v>
      </c>
      <c r="C2365" s="10" t="s">
        <v>1725</v>
      </c>
      <c r="D2365" s="8" t="s">
        <v>717</v>
      </c>
      <c r="E2365" s="10" t="s">
        <v>718</v>
      </c>
      <c r="F2365" s="8" t="s">
        <v>711</v>
      </c>
      <c r="G2365" s="10" t="s">
        <v>139</v>
      </c>
      <c r="H2365" s="10" t="s">
        <v>719</v>
      </c>
      <c r="I2365" s="10" t="s">
        <v>95</v>
      </c>
      <c r="J2365" s="12">
        <v>22400.400000000001</v>
      </c>
      <c r="K2365" s="11">
        <v>146466</v>
      </c>
      <c r="L2365" s="11">
        <v>23569</v>
      </c>
      <c r="M2365" s="14">
        <v>1220.5999999999999</v>
      </c>
      <c r="N2365" s="13">
        <v>10981</v>
      </c>
      <c r="O2365" s="13">
        <v>676</v>
      </c>
      <c r="P2365" s="25">
        <v>0</v>
      </c>
      <c r="Q2365" s="26">
        <v>0</v>
      </c>
      <c r="R2365" s="26">
        <v>0</v>
      </c>
      <c r="S2365" s="27" t="s">
        <v>25</v>
      </c>
      <c r="T2365" s="28">
        <v>0</v>
      </c>
      <c r="U2365" s="28">
        <v>0</v>
      </c>
      <c r="V2365" s="12">
        <v>23621</v>
      </c>
      <c r="W2365" s="11">
        <v>157447</v>
      </c>
      <c r="X2365" s="11">
        <v>24245</v>
      </c>
    </row>
    <row r="2366" spans="1:24" x14ac:dyDescent="0.35">
      <c r="A2366" s="8">
        <v>2020</v>
      </c>
      <c r="B2366" s="9">
        <v>59809</v>
      </c>
      <c r="C2366" s="10" t="s">
        <v>1725</v>
      </c>
      <c r="D2366" s="8" t="s">
        <v>717</v>
      </c>
      <c r="E2366" s="10" t="s">
        <v>718</v>
      </c>
      <c r="F2366" s="8" t="s">
        <v>711</v>
      </c>
      <c r="G2366" s="10" t="s">
        <v>56</v>
      </c>
      <c r="H2366" s="10" t="s">
        <v>719</v>
      </c>
      <c r="I2366" s="10" t="s">
        <v>45</v>
      </c>
      <c r="J2366" s="12">
        <v>2411.1</v>
      </c>
      <c r="K2366" s="11">
        <v>16802</v>
      </c>
      <c r="L2366" s="11">
        <v>2302</v>
      </c>
      <c r="M2366" s="14">
        <v>71</v>
      </c>
      <c r="N2366" s="13">
        <v>472</v>
      </c>
      <c r="O2366" s="13">
        <v>38</v>
      </c>
      <c r="P2366" s="25">
        <v>0</v>
      </c>
      <c r="Q2366" s="26">
        <v>0</v>
      </c>
      <c r="R2366" s="26">
        <v>0</v>
      </c>
      <c r="S2366" s="27">
        <v>0</v>
      </c>
      <c r="T2366" s="28">
        <v>0</v>
      </c>
      <c r="U2366" s="28">
        <v>0</v>
      </c>
      <c r="V2366" s="12">
        <v>2482.1</v>
      </c>
      <c r="W2366" s="11">
        <v>17274</v>
      </c>
      <c r="X2366" s="11">
        <v>2340</v>
      </c>
    </row>
    <row r="2367" spans="1:24" x14ac:dyDescent="0.35">
      <c r="A2367" s="8">
        <v>2020</v>
      </c>
      <c r="B2367" s="9">
        <v>59809</v>
      </c>
      <c r="C2367" s="10" t="s">
        <v>1725</v>
      </c>
      <c r="D2367" s="8" t="s">
        <v>717</v>
      </c>
      <c r="E2367" s="10" t="s">
        <v>718</v>
      </c>
      <c r="F2367" s="8" t="s">
        <v>711</v>
      </c>
      <c r="G2367" s="10" t="s">
        <v>122</v>
      </c>
      <c r="H2367" s="10" t="s">
        <v>719</v>
      </c>
      <c r="I2367" s="10" t="s">
        <v>123</v>
      </c>
      <c r="J2367" s="12">
        <v>4294.3999999999996</v>
      </c>
      <c r="K2367" s="11">
        <v>27232</v>
      </c>
      <c r="L2367" s="11">
        <v>5218</v>
      </c>
      <c r="M2367" s="14">
        <v>136.5</v>
      </c>
      <c r="N2367" s="13">
        <v>871</v>
      </c>
      <c r="O2367" s="13">
        <v>137</v>
      </c>
      <c r="P2367" s="25">
        <v>0</v>
      </c>
      <c r="Q2367" s="26">
        <v>0</v>
      </c>
      <c r="R2367" s="26">
        <v>0</v>
      </c>
      <c r="S2367" s="27">
        <v>0</v>
      </c>
      <c r="T2367" s="28">
        <v>0</v>
      </c>
      <c r="U2367" s="28">
        <v>0</v>
      </c>
      <c r="V2367" s="12">
        <v>4430.8999999999996</v>
      </c>
      <c r="W2367" s="11">
        <v>28103</v>
      </c>
      <c r="X2367" s="11">
        <v>5355</v>
      </c>
    </row>
    <row r="2368" spans="1:24" x14ac:dyDescent="0.35">
      <c r="A2368" s="8">
        <v>2020</v>
      </c>
      <c r="B2368" s="9">
        <v>59809</v>
      </c>
      <c r="C2368" s="10" t="s">
        <v>1725</v>
      </c>
      <c r="D2368" s="8" t="s">
        <v>717</v>
      </c>
      <c r="E2368" s="10" t="s">
        <v>718</v>
      </c>
      <c r="F2368" s="8" t="s">
        <v>711</v>
      </c>
      <c r="G2368" s="10" t="s">
        <v>143</v>
      </c>
      <c r="H2368" s="10" t="s">
        <v>719</v>
      </c>
      <c r="I2368" s="10" t="s">
        <v>45</v>
      </c>
      <c r="J2368" s="12">
        <v>1869</v>
      </c>
      <c r="K2368" s="11">
        <v>20037</v>
      </c>
      <c r="L2368" s="11">
        <v>2155</v>
      </c>
      <c r="M2368" s="14">
        <v>14.6</v>
      </c>
      <c r="N2368" s="13">
        <v>167</v>
      </c>
      <c r="O2368" s="13">
        <v>29</v>
      </c>
      <c r="P2368" s="25">
        <v>0</v>
      </c>
      <c r="Q2368" s="26">
        <v>0</v>
      </c>
      <c r="R2368" s="26">
        <v>0</v>
      </c>
      <c r="S2368" s="27">
        <v>0</v>
      </c>
      <c r="T2368" s="28">
        <v>0</v>
      </c>
      <c r="U2368" s="28">
        <v>0</v>
      </c>
      <c r="V2368" s="12">
        <v>1883.6</v>
      </c>
      <c r="W2368" s="11">
        <v>20204</v>
      </c>
      <c r="X2368" s="11">
        <v>2184</v>
      </c>
    </row>
    <row r="2369" spans="1:24" x14ac:dyDescent="0.35">
      <c r="A2369" s="8">
        <v>2020</v>
      </c>
      <c r="B2369" s="9">
        <v>59809</v>
      </c>
      <c r="C2369" s="10" t="s">
        <v>1725</v>
      </c>
      <c r="D2369" s="8" t="s">
        <v>717</v>
      </c>
      <c r="E2369" s="10" t="s">
        <v>718</v>
      </c>
      <c r="F2369" s="8" t="s">
        <v>711</v>
      </c>
      <c r="G2369" s="10" t="s">
        <v>197</v>
      </c>
      <c r="H2369" s="10" t="s">
        <v>719</v>
      </c>
      <c r="I2369" s="10" t="s">
        <v>45</v>
      </c>
      <c r="J2369" s="12">
        <v>10317.4</v>
      </c>
      <c r="K2369" s="11">
        <v>120582</v>
      </c>
      <c r="L2369" s="11">
        <v>10908</v>
      </c>
      <c r="M2369" s="14">
        <v>708</v>
      </c>
      <c r="N2369" s="13">
        <v>9469</v>
      </c>
      <c r="O2369" s="13">
        <v>413</v>
      </c>
      <c r="P2369" s="25">
        <v>0</v>
      </c>
      <c r="Q2369" s="26">
        <v>0</v>
      </c>
      <c r="R2369" s="26">
        <v>0</v>
      </c>
      <c r="S2369" s="27">
        <v>0</v>
      </c>
      <c r="T2369" s="28">
        <v>0</v>
      </c>
      <c r="U2369" s="28">
        <v>0</v>
      </c>
      <c r="V2369" s="12">
        <v>11025.4</v>
      </c>
      <c r="W2369" s="11">
        <v>130051</v>
      </c>
      <c r="X2369" s="11">
        <v>11321</v>
      </c>
    </row>
    <row r="2370" spans="1:24" x14ac:dyDescent="0.35">
      <c r="A2370" s="8">
        <v>2020</v>
      </c>
      <c r="B2370" s="9">
        <v>59810</v>
      </c>
      <c r="C2370" s="10" t="s">
        <v>1726</v>
      </c>
      <c r="D2370" s="8" t="s">
        <v>717</v>
      </c>
      <c r="E2370" s="10" t="s">
        <v>718</v>
      </c>
      <c r="F2370" s="8" t="s">
        <v>711</v>
      </c>
      <c r="G2370" s="10" t="s">
        <v>63</v>
      </c>
      <c r="H2370" s="10" t="s">
        <v>719</v>
      </c>
      <c r="I2370" s="10" t="s">
        <v>45</v>
      </c>
      <c r="J2370" s="12">
        <v>2111.4</v>
      </c>
      <c r="K2370" s="11">
        <v>19558</v>
      </c>
      <c r="L2370" s="11">
        <v>2228</v>
      </c>
      <c r="M2370" s="14">
        <v>0</v>
      </c>
      <c r="N2370" s="13">
        <v>0</v>
      </c>
      <c r="O2370" s="13">
        <v>0</v>
      </c>
      <c r="P2370" s="25">
        <v>0</v>
      </c>
      <c r="Q2370" s="26">
        <v>0</v>
      </c>
      <c r="R2370" s="26">
        <v>0</v>
      </c>
      <c r="S2370" s="27">
        <v>0</v>
      </c>
      <c r="T2370" s="28">
        <v>0</v>
      </c>
      <c r="U2370" s="28">
        <v>0</v>
      </c>
      <c r="V2370" s="12">
        <v>2111.4</v>
      </c>
      <c r="W2370" s="11">
        <v>19558</v>
      </c>
      <c r="X2370" s="11">
        <v>2228</v>
      </c>
    </row>
    <row r="2371" spans="1:24" x14ac:dyDescent="0.35">
      <c r="A2371" s="8">
        <v>2020</v>
      </c>
      <c r="B2371" s="9">
        <v>59810</v>
      </c>
      <c r="C2371" s="10" t="s">
        <v>1726</v>
      </c>
      <c r="D2371" s="8" t="s">
        <v>717</v>
      </c>
      <c r="E2371" s="10" t="s">
        <v>718</v>
      </c>
      <c r="F2371" s="8" t="s">
        <v>711</v>
      </c>
      <c r="G2371" s="10" t="s">
        <v>56</v>
      </c>
      <c r="H2371" s="10" t="s">
        <v>719</v>
      </c>
      <c r="I2371" s="10" t="s">
        <v>45</v>
      </c>
      <c r="J2371" s="12">
        <v>242.5</v>
      </c>
      <c r="K2371" s="11">
        <v>1626</v>
      </c>
      <c r="L2371" s="11">
        <v>277</v>
      </c>
      <c r="M2371" s="14">
        <v>0</v>
      </c>
      <c r="N2371" s="13">
        <v>0</v>
      </c>
      <c r="O2371" s="13">
        <v>0</v>
      </c>
      <c r="P2371" s="25">
        <v>0</v>
      </c>
      <c r="Q2371" s="26">
        <v>0</v>
      </c>
      <c r="R2371" s="26">
        <v>0</v>
      </c>
      <c r="S2371" s="27">
        <v>0</v>
      </c>
      <c r="T2371" s="28">
        <v>0</v>
      </c>
      <c r="U2371" s="28">
        <v>0</v>
      </c>
      <c r="V2371" s="12">
        <v>242.5</v>
      </c>
      <c r="W2371" s="11">
        <v>1626</v>
      </c>
      <c r="X2371" s="11">
        <v>277</v>
      </c>
    </row>
    <row r="2372" spans="1:24" x14ac:dyDescent="0.35">
      <c r="A2372" s="8">
        <v>2020</v>
      </c>
      <c r="B2372" s="9">
        <v>59810</v>
      </c>
      <c r="C2372" s="10" t="s">
        <v>1726</v>
      </c>
      <c r="D2372" s="8" t="s">
        <v>717</v>
      </c>
      <c r="E2372" s="10" t="s">
        <v>718</v>
      </c>
      <c r="F2372" s="8" t="s">
        <v>711</v>
      </c>
      <c r="G2372" s="10" t="s">
        <v>122</v>
      </c>
      <c r="H2372" s="10" t="s">
        <v>719</v>
      </c>
      <c r="I2372" s="10" t="s">
        <v>123</v>
      </c>
      <c r="J2372" s="12">
        <v>2571</v>
      </c>
      <c r="K2372" s="11">
        <v>20598</v>
      </c>
      <c r="L2372" s="11">
        <v>3434</v>
      </c>
      <c r="M2372" s="14">
        <v>172.5</v>
      </c>
      <c r="N2372" s="13">
        <v>1475</v>
      </c>
      <c r="O2372" s="13">
        <v>45</v>
      </c>
      <c r="P2372" s="25">
        <v>0</v>
      </c>
      <c r="Q2372" s="26">
        <v>0</v>
      </c>
      <c r="R2372" s="26">
        <v>0</v>
      </c>
      <c r="S2372" s="27">
        <v>0</v>
      </c>
      <c r="T2372" s="28">
        <v>0</v>
      </c>
      <c r="U2372" s="28">
        <v>0</v>
      </c>
      <c r="V2372" s="12">
        <v>2743.5</v>
      </c>
      <c r="W2372" s="11">
        <v>22073</v>
      </c>
      <c r="X2372" s="11">
        <v>3479</v>
      </c>
    </row>
    <row r="2373" spans="1:24" x14ac:dyDescent="0.35">
      <c r="A2373" s="8">
        <v>2020</v>
      </c>
      <c r="B2373" s="9">
        <v>59810</v>
      </c>
      <c r="C2373" s="10" t="s">
        <v>1726</v>
      </c>
      <c r="D2373" s="8" t="s">
        <v>717</v>
      </c>
      <c r="E2373" s="10" t="s">
        <v>718</v>
      </c>
      <c r="F2373" s="8" t="s">
        <v>711</v>
      </c>
      <c r="G2373" s="10" t="s">
        <v>197</v>
      </c>
      <c r="H2373" s="10" t="s">
        <v>719</v>
      </c>
      <c r="I2373" s="10" t="s">
        <v>45</v>
      </c>
      <c r="J2373" s="12">
        <v>1681.9</v>
      </c>
      <c r="K2373" s="11">
        <v>18230</v>
      </c>
      <c r="L2373" s="11">
        <v>2056</v>
      </c>
      <c r="M2373" s="14">
        <v>0</v>
      </c>
      <c r="N2373" s="13">
        <v>0</v>
      </c>
      <c r="O2373" s="13">
        <v>0</v>
      </c>
      <c r="P2373" s="25">
        <v>0</v>
      </c>
      <c r="Q2373" s="26">
        <v>0</v>
      </c>
      <c r="R2373" s="26">
        <v>0</v>
      </c>
      <c r="S2373" s="27">
        <v>0</v>
      </c>
      <c r="T2373" s="28">
        <v>0</v>
      </c>
      <c r="U2373" s="28">
        <v>0</v>
      </c>
      <c r="V2373" s="12">
        <v>1681.9</v>
      </c>
      <c r="W2373" s="11">
        <v>18230</v>
      </c>
      <c r="X2373" s="11">
        <v>2056</v>
      </c>
    </row>
    <row r="2374" spans="1:24" x14ac:dyDescent="0.35">
      <c r="A2374" s="8">
        <v>2020</v>
      </c>
      <c r="B2374" s="9">
        <v>59811</v>
      </c>
      <c r="C2374" s="10" t="s">
        <v>1727</v>
      </c>
      <c r="D2374" s="8" t="s">
        <v>717</v>
      </c>
      <c r="E2374" s="10" t="s">
        <v>718</v>
      </c>
      <c r="F2374" s="8" t="s">
        <v>711</v>
      </c>
      <c r="G2374" s="10" t="s">
        <v>163</v>
      </c>
      <c r="H2374" s="10" t="s">
        <v>719</v>
      </c>
      <c r="I2374" s="10" t="s">
        <v>45</v>
      </c>
      <c r="J2374" s="12">
        <v>7881.1</v>
      </c>
      <c r="K2374" s="11">
        <v>96084</v>
      </c>
      <c r="L2374" s="11">
        <v>12282</v>
      </c>
      <c r="M2374" s="14">
        <v>2824.2</v>
      </c>
      <c r="N2374" s="13">
        <v>34431</v>
      </c>
      <c r="O2374" s="13">
        <v>537</v>
      </c>
      <c r="P2374" s="25">
        <v>0</v>
      </c>
      <c r="Q2374" s="26">
        <v>0</v>
      </c>
      <c r="R2374" s="26">
        <v>0</v>
      </c>
      <c r="S2374" s="27">
        <v>0</v>
      </c>
      <c r="T2374" s="28">
        <v>0</v>
      </c>
      <c r="U2374" s="28">
        <v>0</v>
      </c>
      <c r="V2374" s="12">
        <v>10705.3</v>
      </c>
      <c r="W2374" s="11">
        <v>130515</v>
      </c>
      <c r="X2374" s="11">
        <v>12819</v>
      </c>
    </row>
    <row r="2375" spans="1:24" x14ac:dyDescent="0.35">
      <c r="A2375" s="8">
        <v>2020</v>
      </c>
      <c r="B2375" s="9">
        <v>59811</v>
      </c>
      <c r="C2375" s="10" t="s">
        <v>1727</v>
      </c>
      <c r="D2375" s="8" t="s">
        <v>717</v>
      </c>
      <c r="E2375" s="10" t="s">
        <v>718</v>
      </c>
      <c r="F2375" s="8" t="s">
        <v>711</v>
      </c>
      <c r="G2375" s="10" t="s">
        <v>143</v>
      </c>
      <c r="H2375" s="10" t="s">
        <v>719</v>
      </c>
      <c r="I2375" s="10" t="s">
        <v>45</v>
      </c>
      <c r="J2375" s="12">
        <v>4231.3999999999996</v>
      </c>
      <c r="K2375" s="11">
        <v>77397</v>
      </c>
      <c r="L2375" s="11">
        <v>6555</v>
      </c>
      <c r="M2375" s="14">
        <v>4646.8999999999996</v>
      </c>
      <c r="N2375" s="13">
        <v>84999</v>
      </c>
      <c r="O2375" s="13">
        <v>1241</v>
      </c>
      <c r="P2375" s="25">
        <v>0</v>
      </c>
      <c r="Q2375" s="26">
        <v>0</v>
      </c>
      <c r="R2375" s="26">
        <v>0</v>
      </c>
      <c r="S2375" s="27">
        <v>0</v>
      </c>
      <c r="T2375" s="28">
        <v>0</v>
      </c>
      <c r="U2375" s="28">
        <v>0</v>
      </c>
      <c r="V2375" s="12">
        <v>8878.2999999999993</v>
      </c>
      <c r="W2375" s="11">
        <v>162396</v>
      </c>
      <c r="X2375" s="11">
        <v>7796</v>
      </c>
    </row>
    <row r="2376" spans="1:24" x14ac:dyDescent="0.35">
      <c r="A2376" s="8">
        <v>2020</v>
      </c>
      <c r="B2376" s="9">
        <v>59811</v>
      </c>
      <c r="C2376" s="10" t="s">
        <v>1727</v>
      </c>
      <c r="D2376" s="8" t="s">
        <v>717</v>
      </c>
      <c r="E2376" s="10" t="s">
        <v>718</v>
      </c>
      <c r="F2376" s="8" t="s">
        <v>711</v>
      </c>
      <c r="G2376" s="10" t="s">
        <v>197</v>
      </c>
      <c r="H2376" s="10" t="s">
        <v>719</v>
      </c>
      <c r="I2376" s="10" t="s">
        <v>45</v>
      </c>
      <c r="J2376" s="12">
        <v>760.1</v>
      </c>
      <c r="K2376" s="11">
        <v>13376</v>
      </c>
      <c r="L2376" s="11">
        <v>328</v>
      </c>
      <c r="M2376" s="14">
        <v>86.4</v>
      </c>
      <c r="N2376" s="13">
        <v>1520</v>
      </c>
      <c r="O2376" s="13">
        <v>36</v>
      </c>
      <c r="P2376" s="25">
        <v>0</v>
      </c>
      <c r="Q2376" s="26">
        <v>0</v>
      </c>
      <c r="R2376" s="26">
        <v>0</v>
      </c>
      <c r="S2376" s="27">
        <v>0</v>
      </c>
      <c r="T2376" s="28">
        <v>0</v>
      </c>
      <c r="U2376" s="28">
        <v>0</v>
      </c>
      <c r="V2376" s="12">
        <v>846.5</v>
      </c>
      <c r="W2376" s="11">
        <v>14896</v>
      </c>
      <c r="X2376" s="11">
        <v>364</v>
      </c>
    </row>
    <row r="2377" spans="1:24" x14ac:dyDescent="0.35">
      <c r="A2377" s="8">
        <v>2020</v>
      </c>
      <c r="B2377" s="9">
        <v>59812</v>
      </c>
      <c r="C2377" s="10" t="s">
        <v>1728</v>
      </c>
      <c r="D2377" s="8" t="s">
        <v>717</v>
      </c>
      <c r="E2377" s="10" t="s">
        <v>718</v>
      </c>
      <c r="F2377" s="8" t="s">
        <v>711</v>
      </c>
      <c r="G2377" s="10" t="s">
        <v>122</v>
      </c>
      <c r="H2377" s="10" t="s">
        <v>719</v>
      </c>
      <c r="I2377" s="10" t="s">
        <v>123</v>
      </c>
      <c r="J2377" s="12">
        <v>3300</v>
      </c>
      <c r="K2377" s="11">
        <v>60975</v>
      </c>
      <c r="L2377" s="11">
        <v>3990</v>
      </c>
      <c r="M2377" s="14">
        <v>17320</v>
      </c>
      <c r="N2377" s="13">
        <v>322941</v>
      </c>
      <c r="O2377" s="13">
        <v>3357</v>
      </c>
      <c r="P2377" s="25">
        <v>0</v>
      </c>
      <c r="Q2377" s="26">
        <v>0</v>
      </c>
      <c r="R2377" s="26">
        <v>0</v>
      </c>
      <c r="S2377" s="27">
        <v>0</v>
      </c>
      <c r="T2377" s="28">
        <v>0</v>
      </c>
      <c r="U2377" s="28">
        <v>0</v>
      </c>
      <c r="V2377" s="12">
        <v>20620</v>
      </c>
      <c r="W2377" s="11">
        <v>383916</v>
      </c>
      <c r="X2377" s="11">
        <v>7347</v>
      </c>
    </row>
    <row r="2378" spans="1:24" x14ac:dyDescent="0.35">
      <c r="A2378" s="8">
        <v>2020</v>
      </c>
      <c r="B2378" s="9">
        <v>59812</v>
      </c>
      <c r="C2378" s="10" t="s">
        <v>1728</v>
      </c>
      <c r="D2378" s="8" t="s">
        <v>717</v>
      </c>
      <c r="E2378" s="10" t="s">
        <v>718</v>
      </c>
      <c r="F2378" s="8" t="s">
        <v>711</v>
      </c>
      <c r="G2378" s="10" t="s">
        <v>143</v>
      </c>
      <c r="H2378" s="10" t="s">
        <v>719</v>
      </c>
      <c r="I2378" s="10" t="s">
        <v>45</v>
      </c>
      <c r="J2378" s="12">
        <v>688</v>
      </c>
      <c r="K2378" s="11">
        <v>11645</v>
      </c>
      <c r="L2378" s="11">
        <v>1089</v>
      </c>
      <c r="M2378" s="14">
        <v>2419</v>
      </c>
      <c r="N2378" s="13">
        <v>44547</v>
      </c>
      <c r="O2378" s="13">
        <v>827</v>
      </c>
      <c r="P2378" s="25">
        <v>0</v>
      </c>
      <c r="Q2378" s="26">
        <v>0</v>
      </c>
      <c r="R2378" s="26">
        <v>0</v>
      </c>
      <c r="S2378" s="27">
        <v>0</v>
      </c>
      <c r="T2378" s="28">
        <v>0</v>
      </c>
      <c r="U2378" s="28">
        <v>0</v>
      </c>
      <c r="V2378" s="12">
        <v>3107</v>
      </c>
      <c r="W2378" s="11">
        <v>56192</v>
      </c>
      <c r="X2378" s="11">
        <v>1916</v>
      </c>
    </row>
    <row r="2379" spans="1:24" x14ac:dyDescent="0.35">
      <c r="A2379" s="8">
        <v>2020</v>
      </c>
      <c r="B2379" s="9">
        <v>59812</v>
      </c>
      <c r="C2379" s="10" t="s">
        <v>1728</v>
      </c>
      <c r="D2379" s="8" t="s">
        <v>717</v>
      </c>
      <c r="E2379" s="10" t="s">
        <v>718</v>
      </c>
      <c r="F2379" s="8" t="s">
        <v>711</v>
      </c>
      <c r="G2379" s="10" t="s">
        <v>197</v>
      </c>
      <c r="H2379" s="10" t="s">
        <v>719</v>
      </c>
      <c r="I2379" s="10" t="s">
        <v>45</v>
      </c>
      <c r="J2379" s="12">
        <v>3795</v>
      </c>
      <c r="K2379" s="11">
        <v>63733</v>
      </c>
      <c r="L2379" s="11">
        <v>4311</v>
      </c>
      <c r="M2379" s="14">
        <v>2068</v>
      </c>
      <c r="N2379" s="13">
        <v>34003</v>
      </c>
      <c r="O2379" s="13">
        <v>781</v>
      </c>
      <c r="P2379" s="25">
        <v>0</v>
      </c>
      <c r="Q2379" s="26">
        <v>0</v>
      </c>
      <c r="R2379" s="26">
        <v>0</v>
      </c>
      <c r="S2379" s="27">
        <v>0</v>
      </c>
      <c r="T2379" s="28">
        <v>0</v>
      </c>
      <c r="U2379" s="28">
        <v>0</v>
      </c>
      <c r="V2379" s="12">
        <v>5863</v>
      </c>
      <c r="W2379" s="11">
        <v>97736</v>
      </c>
      <c r="X2379" s="11">
        <v>5092</v>
      </c>
    </row>
    <row r="2380" spans="1:24" x14ac:dyDescent="0.35">
      <c r="A2380" s="8">
        <v>2020</v>
      </c>
      <c r="B2380" s="9">
        <v>59818</v>
      </c>
      <c r="C2380" s="10" t="s">
        <v>1729</v>
      </c>
      <c r="D2380" s="8" t="s">
        <v>717</v>
      </c>
      <c r="E2380" s="10" t="s">
        <v>718</v>
      </c>
      <c r="F2380" s="8" t="s">
        <v>711</v>
      </c>
      <c r="G2380" s="10" t="s">
        <v>671</v>
      </c>
      <c r="H2380" s="10" t="s">
        <v>719</v>
      </c>
      <c r="I2380" s="10" t="s">
        <v>764</v>
      </c>
      <c r="J2380" s="12">
        <v>0</v>
      </c>
      <c r="K2380" s="11">
        <v>0</v>
      </c>
      <c r="L2380" s="11">
        <v>0</v>
      </c>
      <c r="M2380" s="14">
        <v>3047.7</v>
      </c>
      <c r="N2380" s="13">
        <v>45192</v>
      </c>
      <c r="O2380" s="13">
        <v>392</v>
      </c>
      <c r="P2380" s="25">
        <v>5921</v>
      </c>
      <c r="Q2380" s="26">
        <v>96216</v>
      </c>
      <c r="R2380" s="26">
        <v>32</v>
      </c>
      <c r="S2380" s="27">
        <v>0</v>
      </c>
      <c r="T2380" s="28">
        <v>0</v>
      </c>
      <c r="U2380" s="28">
        <v>0</v>
      </c>
      <c r="V2380" s="12">
        <v>8968.7000000000007</v>
      </c>
      <c r="W2380" s="11">
        <v>141408</v>
      </c>
      <c r="X2380" s="11">
        <v>424</v>
      </c>
    </row>
    <row r="2381" spans="1:24" x14ac:dyDescent="0.35">
      <c r="A2381" s="8">
        <v>2020</v>
      </c>
      <c r="B2381" s="9">
        <v>59830</v>
      </c>
      <c r="C2381" s="10" t="s">
        <v>1730</v>
      </c>
      <c r="D2381" s="8" t="s">
        <v>717</v>
      </c>
      <c r="E2381" s="10" t="s">
        <v>718</v>
      </c>
      <c r="F2381" s="8" t="s">
        <v>711</v>
      </c>
      <c r="G2381" s="10" t="s">
        <v>94</v>
      </c>
      <c r="H2381" s="10" t="s">
        <v>719</v>
      </c>
      <c r="I2381" s="10" t="s">
        <v>95</v>
      </c>
      <c r="J2381" s="12">
        <v>0</v>
      </c>
      <c r="K2381" s="11">
        <v>0</v>
      </c>
      <c r="L2381" s="11">
        <v>1</v>
      </c>
      <c r="M2381" s="14">
        <v>5.8</v>
      </c>
      <c r="N2381" s="13">
        <v>60</v>
      </c>
      <c r="O2381" s="13">
        <v>9</v>
      </c>
      <c r="P2381" s="25">
        <v>0</v>
      </c>
      <c r="Q2381" s="26">
        <v>0</v>
      </c>
      <c r="R2381" s="26">
        <v>0</v>
      </c>
      <c r="S2381" s="27">
        <v>0</v>
      </c>
      <c r="T2381" s="28">
        <v>0</v>
      </c>
      <c r="U2381" s="28">
        <v>0</v>
      </c>
      <c r="V2381" s="12">
        <v>5.8</v>
      </c>
      <c r="W2381" s="11">
        <v>60</v>
      </c>
      <c r="X2381" s="11">
        <v>10</v>
      </c>
    </row>
    <row r="2382" spans="1:24" x14ac:dyDescent="0.35">
      <c r="A2382" s="8">
        <v>2020</v>
      </c>
      <c r="B2382" s="9">
        <v>59846</v>
      </c>
      <c r="C2382" s="10" t="s">
        <v>1731</v>
      </c>
      <c r="D2382" s="8" t="s">
        <v>717</v>
      </c>
      <c r="E2382" s="10" t="s">
        <v>718</v>
      </c>
      <c r="F2382" s="8" t="s">
        <v>711</v>
      </c>
      <c r="G2382" s="10" t="s">
        <v>143</v>
      </c>
      <c r="H2382" s="10" t="s">
        <v>719</v>
      </c>
      <c r="I2382" s="10" t="s">
        <v>45</v>
      </c>
      <c r="J2382" s="12" t="s">
        <v>25</v>
      </c>
      <c r="K2382" s="11" t="s">
        <v>25</v>
      </c>
      <c r="L2382" s="11" t="s">
        <v>25</v>
      </c>
      <c r="M2382" s="14" t="s">
        <v>25</v>
      </c>
      <c r="N2382" s="13" t="s">
        <v>25</v>
      </c>
      <c r="O2382" s="13" t="s">
        <v>25</v>
      </c>
      <c r="P2382" s="25" t="s">
        <v>25</v>
      </c>
      <c r="Q2382" s="26" t="s">
        <v>25</v>
      </c>
      <c r="R2382" s="26" t="s">
        <v>25</v>
      </c>
      <c r="S2382" s="27" t="s">
        <v>25</v>
      </c>
      <c r="T2382" s="28" t="s">
        <v>25</v>
      </c>
      <c r="U2382" s="28" t="s">
        <v>25</v>
      </c>
      <c r="V2382" s="12" t="s">
        <v>25</v>
      </c>
      <c r="W2382" s="11" t="s">
        <v>25</v>
      </c>
      <c r="X2382" s="11" t="s">
        <v>25</v>
      </c>
    </row>
    <row r="2383" spans="1:24" x14ac:dyDescent="0.35">
      <c r="A2383" s="8">
        <v>2020</v>
      </c>
      <c r="B2383" s="9">
        <v>59847</v>
      </c>
      <c r="C2383" s="10" t="s">
        <v>1732</v>
      </c>
      <c r="D2383" s="8" t="s">
        <v>717</v>
      </c>
      <c r="E2383" s="10" t="s">
        <v>718</v>
      </c>
      <c r="F2383" s="8" t="s">
        <v>711</v>
      </c>
      <c r="G2383" s="10" t="s">
        <v>163</v>
      </c>
      <c r="H2383" s="10" t="s">
        <v>719</v>
      </c>
      <c r="I2383" s="10" t="s">
        <v>45</v>
      </c>
      <c r="J2383" s="12">
        <v>0</v>
      </c>
      <c r="K2383" s="11">
        <v>0</v>
      </c>
      <c r="L2383" s="11">
        <v>0</v>
      </c>
      <c r="M2383" s="14">
        <v>0</v>
      </c>
      <c r="N2383" s="13">
        <v>0</v>
      </c>
      <c r="O2383" s="13">
        <v>0</v>
      </c>
      <c r="P2383" s="25">
        <v>3135.2</v>
      </c>
      <c r="Q2383" s="26">
        <v>66311</v>
      </c>
      <c r="R2383" s="26">
        <v>53</v>
      </c>
      <c r="S2383" s="27">
        <v>0</v>
      </c>
      <c r="T2383" s="28">
        <v>0</v>
      </c>
      <c r="U2383" s="28">
        <v>0</v>
      </c>
      <c r="V2383" s="12">
        <v>3135.2</v>
      </c>
      <c r="W2383" s="11">
        <v>66311</v>
      </c>
      <c r="X2383" s="11">
        <v>53</v>
      </c>
    </row>
    <row r="2384" spans="1:24" x14ac:dyDescent="0.35">
      <c r="A2384" s="8">
        <v>2020</v>
      </c>
      <c r="B2384" s="9">
        <v>59847</v>
      </c>
      <c r="C2384" s="10" t="s">
        <v>1732</v>
      </c>
      <c r="D2384" s="8" t="s">
        <v>717</v>
      </c>
      <c r="E2384" s="10" t="s">
        <v>718</v>
      </c>
      <c r="F2384" s="8" t="s">
        <v>711</v>
      </c>
      <c r="G2384" s="10" t="s">
        <v>143</v>
      </c>
      <c r="H2384" s="10" t="s">
        <v>719</v>
      </c>
      <c r="I2384" s="10" t="s">
        <v>45</v>
      </c>
      <c r="J2384" s="12">
        <v>0</v>
      </c>
      <c r="K2384" s="11">
        <v>0</v>
      </c>
      <c r="L2384" s="11">
        <v>0</v>
      </c>
      <c r="M2384" s="14">
        <v>0</v>
      </c>
      <c r="N2384" s="13">
        <v>0</v>
      </c>
      <c r="O2384" s="13">
        <v>0</v>
      </c>
      <c r="P2384" s="25">
        <v>144.19999999999999</v>
      </c>
      <c r="Q2384" s="26">
        <v>3482</v>
      </c>
      <c r="R2384" s="26">
        <v>3</v>
      </c>
      <c r="S2384" s="27">
        <v>0</v>
      </c>
      <c r="T2384" s="28">
        <v>0</v>
      </c>
      <c r="U2384" s="28">
        <v>0</v>
      </c>
      <c r="V2384" s="12">
        <v>144.19999999999999</v>
      </c>
      <c r="W2384" s="11">
        <v>3482</v>
      </c>
      <c r="X2384" s="11">
        <v>3</v>
      </c>
    </row>
    <row r="2385" spans="1:24" x14ac:dyDescent="0.35">
      <c r="A2385" s="8">
        <v>2020</v>
      </c>
      <c r="B2385" s="9">
        <v>59848</v>
      </c>
      <c r="C2385" s="10" t="s">
        <v>1733</v>
      </c>
      <c r="D2385" s="8" t="s">
        <v>717</v>
      </c>
      <c r="E2385" s="10" t="s">
        <v>718</v>
      </c>
      <c r="F2385" s="8" t="s">
        <v>711</v>
      </c>
      <c r="G2385" s="10" t="s">
        <v>185</v>
      </c>
      <c r="H2385" s="10" t="s">
        <v>719</v>
      </c>
      <c r="I2385" s="10" t="s">
        <v>45</v>
      </c>
      <c r="J2385" s="12">
        <v>68.7</v>
      </c>
      <c r="K2385" s="11">
        <v>433</v>
      </c>
      <c r="L2385" s="11">
        <v>54</v>
      </c>
      <c r="M2385" s="14">
        <v>0</v>
      </c>
      <c r="N2385" s="13">
        <v>0</v>
      </c>
      <c r="O2385" s="13">
        <v>0</v>
      </c>
      <c r="P2385" s="25">
        <v>0</v>
      </c>
      <c r="Q2385" s="26">
        <v>0</v>
      </c>
      <c r="R2385" s="26">
        <v>0</v>
      </c>
      <c r="S2385" s="27">
        <v>0</v>
      </c>
      <c r="T2385" s="28">
        <v>0</v>
      </c>
      <c r="U2385" s="28">
        <v>0</v>
      </c>
      <c r="V2385" s="12">
        <v>68.7</v>
      </c>
      <c r="W2385" s="11">
        <v>433</v>
      </c>
      <c r="X2385" s="11">
        <v>54</v>
      </c>
    </row>
    <row r="2386" spans="1:24" x14ac:dyDescent="0.35">
      <c r="A2386" s="8">
        <v>2020</v>
      </c>
      <c r="B2386" s="9">
        <v>59848</v>
      </c>
      <c r="C2386" s="10" t="s">
        <v>1733</v>
      </c>
      <c r="D2386" s="8" t="s">
        <v>717</v>
      </c>
      <c r="E2386" s="10" t="s">
        <v>718</v>
      </c>
      <c r="F2386" s="8" t="s">
        <v>711</v>
      </c>
      <c r="G2386" s="10" t="s">
        <v>163</v>
      </c>
      <c r="H2386" s="10" t="s">
        <v>719</v>
      </c>
      <c r="I2386" s="10" t="s">
        <v>45</v>
      </c>
      <c r="J2386" s="12">
        <v>124</v>
      </c>
      <c r="K2386" s="11">
        <v>1827</v>
      </c>
      <c r="L2386" s="11">
        <v>303</v>
      </c>
      <c r="M2386" s="14" t="s">
        <v>25</v>
      </c>
      <c r="N2386" s="13" t="s">
        <v>25</v>
      </c>
      <c r="O2386" s="13" t="s">
        <v>25</v>
      </c>
      <c r="P2386" s="25" t="s">
        <v>25</v>
      </c>
      <c r="Q2386" s="26" t="s">
        <v>25</v>
      </c>
      <c r="R2386" s="26" t="s">
        <v>25</v>
      </c>
      <c r="S2386" s="27" t="s">
        <v>25</v>
      </c>
      <c r="T2386" s="28" t="s">
        <v>25</v>
      </c>
      <c r="U2386" s="28" t="s">
        <v>25</v>
      </c>
      <c r="V2386" s="12">
        <v>124</v>
      </c>
      <c r="W2386" s="11">
        <v>1827</v>
      </c>
      <c r="X2386" s="11">
        <v>303</v>
      </c>
    </row>
    <row r="2387" spans="1:24" x14ac:dyDescent="0.35">
      <c r="A2387" s="8">
        <v>2020</v>
      </c>
      <c r="B2387" s="9">
        <v>59848</v>
      </c>
      <c r="C2387" s="10" t="s">
        <v>1733</v>
      </c>
      <c r="D2387" s="8" t="s">
        <v>717</v>
      </c>
      <c r="E2387" s="10" t="s">
        <v>718</v>
      </c>
      <c r="F2387" s="8" t="s">
        <v>711</v>
      </c>
      <c r="G2387" s="10" t="s">
        <v>56</v>
      </c>
      <c r="H2387" s="10" t="s">
        <v>719</v>
      </c>
      <c r="I2387" s="10" t="s">
        <v>45</v>
      </c>
      <c r="J2387" s="12">
        <v>41</v>
      </c>
      <c r="K2387" s="11">
        <v>268</v>
      </c>
      <c r="L2387" s="11">
        <v>47</v>
      </c>
      <c r="M2387" s="14" t="s">
        <v>25</v>
      </c>
      <c r="N2387" s="13" t="s">
        <v>25</v>
      </c>
      <c r="O2387" s="13" t="s">
        <v>25</v>
      </c>
      <c r="P2387" s="25" t="s">
        <v>25</v>
      </c>
      <c r="Q2387" s="26" t="s">
        <v>25</v>
      </c>
      <c r="R2387" s="26" t="s">
        <v>25</v>
      </c>
      <c r="S2387" s="27" t="s">
        <v>25</v>
      </c>
      <c r="T2387" s="28" t="s">
        <v>25</v>
      </c>
      <c r="U2387" s="28" t="s">
        <v>25</v>
      </c>
      <c r="V2387" s="12">
        <v>41</v>
      </c>
      <c r="W2387" s="11">
        <v>268</v>
      </c>
      <c r="X2387" s="11">
        <v>47</v>
      </c>
    </row>
    <row r="2388" spans="1:24" x14ac:dyDescent="0.35">
      <c r="A2388" s="8">
        <v>2020</v>
      </c>
      <c r="B2388" s="9">
        <v>59931</v>
      </c>
      <c r="C2388" s="10" t="s">
        <v>1734</v>
      </c>
      <c r="D2388" s="8" t="s">
        <v>717</v>
      </c>
      <c r="E2388" s="10" t="s">
        <v>718</v>
      </c>
      <c r="F2388" s="8" t="s">
        <v>711</v>
      </c>
      <c r="G2388" s="10" t="s">
        <v>682</v>
      </c>
      <c r="H2388" s="10" t="s">
        <v>719</v>
      </c>
      <c r="I2388" s="10" t="s">
        <v>45</v>
      </c>
      <c r="J2388" s="12">
        <v>95.8</v>
      </c>
      <c r="K2388" s="11">
        <v>1457</v>
      </c>
      <c r="L2388" s="11">
        <v>15</v>
      </c>
      <c r="M2388" s="14">
        <v>2142.3000000000002</v>
      </c>
      <c r="N2388" s="13">
        <v>31169</v>
      </c>
      <c r="O2388" s="13">
        <v>109</v>
      </c>
      <c r="P2388" s="25">
        <v>73.7</v>
      </c>
      <c r="Q2388" s="26">
        <v>1060</v>
      </c>
      <c r="R2388" s="26">
        <v>1</v>
      </c>
      <c r="S2388" s="27">
        <v>0</v>
      </c>
      <c r="T2388" s="28">
        <v>0</v>
      </c>
      <c r="U2388" s="28">
        <v>0</v>
      </c>
      <c r="V2388" s="12">
        <v>2311.8000000000002</v>
      </c>
      <c r="W2388" s="11">
        <v>33686</v>
      </c>
      <c r="X2388" s="11">
        <v>125</v>
      </c>
    </row>
    <row r="2389" spans="1:24" x14ac:dyDescent="0.35">
      <c r="A2389" s="8">
        <v>2020</v>
      </c>
      <c r="B2389" s="9">
        <v>59931</v>
      </c>
      <c r="C2389" s="10" t="s">
        <v>1734</v>
      </c>
      <c r="D2389" s="8" t="s">
        <v>717</v>
      </c>
      <c r="E2389" s="10" t="s">
        <v>718</v>
      </c>
      <c r="F2389" s="8" t="s">
        <v>711</v>
      </c>
      <c r="G2389" s="10" t="s">
        <v>185</v>
      </c>
      <c r="H2389" s="10" t="s">
        <v>719</v>
      </c>
      <c r="I2389" s="10" t="s">
        <v>45</v>
      </c>
      <c r="J2389" s="12">
        <v>8.8000000000000007</v>
      </c>
      <c r="K2389" s="11">
        <v>123</v>
      </c>
      <c r="L2389" s="11">
        <v>8</v>
      </c>
      <c r="M2389" s="14">
        <v>2666</v>
      </c>
      <c r="N2389" s="13">
        <v>43284</v>
      </c>
      <c r="O2389" s="13">
        <v>274</v>
      </c>
      <c r="P2389" s="25">
        <v>454.2</v>
      </c>
      <c r="Q2389" s="26">
        <v>9567</v>
      </c>
      <c r="R2389" s="26">
        <v>2</v>
      </c>
      <c r="S2389" s="27">
        <v>0</v>
      </c>
      <c r="T2389" s="28">
        <v>0</v>
      </c>
      <c r="U2389" s="28">
        <v>0</v>
      </c>
      <c r="V2389" s="12">
        <v>3129</v>
      </c>
      <c r="W2389" s="11">
        <v>52974</v>
      </c>
      <c r="X2389" s="11">
        <v>284</v>
      </c>
    </row>
    <row r="2390" spans="1:24" x14ac:dyDescent="0.35">
      <c r="A2390" s="8">
        <v>2020</v>
      </c>
      <c r="B2390" s="9">
        <v>59931</v>
      </c>
      <c r="C2390" s="10" t="s">
        <v>1734</v>
      </c>
      <c r="D2390" s="8" t="s">
        <v>717</v>
      </c>
      <c r="E2390" s="10" t="s">
        <v>718</v>
      </c>
      <c r="F2390" s="8" t="s">
        <v>711</v>
      </c>
      <c r="G2390" s="10" t="s">
        <v>163</v>
      </c>
      <c r="H2390" s="10" t="s">
        <v>719</v>
      </c>
      <c r="I2390" s="10" t="s">
        <v>45</v>
      </c>
      <c r="J2390" s="12">
        <v>495.1</v>
      </c>
      <c r="K2390" s="11">
        <v>6918</v>
      </c>
      <c r="L2390" s="11">
        <v>523</v>
      </c>
      <c r="M2390" s="14">
        <v>54497.599999999999</v>
      </c>
      <c r="N2390" s="13">
        <v>942307</v>
      </c>
      <c r="O2390" s="13">
        <v>4869</v>
      </c>
      <c r="P2390" s="25">
        <v>58845.1</v>
      </c>
      <c r="Q2390" s="26">
        <v>1066505</v>
      </c>
      <c r="R2390" s="26">
        <v>32</v>
      </c>
      <c r="S2390" s="27">
        <v>0</v>
      </c>
      <c r="T2390" s="28">
        <v>0</v>
      </c>
      <c r="U2390" s="28">
        <v>0</v>
      </c>
      <c r="V2390" s="12">
        <v>113837.8</v>
      </c>
      <c r="W2390" s="11">
        <v>2015730</v>
      </c>
      <c r="X2390" s="11">
        <v>5424</v>
      </c>
    </row>
    <row r="2391" spans="1:24" x14ac:dyDescent="0.35">
      <c r="A2391" s="8">
        <v>2020</v>
      </c>
      <c r="B2391" s="9">
        <v>59931</v>
      </c>
      <c r="C2391" s="10" t="s">
        <v>1734</v>
      </c>
      <c r="D2391" s="8" t="s">
        <v>717</v>
      </c>
      <c r="E2391" s="10" t="s">
        <v>718</v>
      </c>
      <c r="F2391" s="8" t="s">
        <v>711</v>
      </c>
      <c r="G2391" s="10" t="s">
        <v>163</v>
      </c>
      <c r="H2391" s="10" t="s">
        <v>719</v>
      </c>
      <c r="I2391" s="10" t="s">
        <v>36</v>
      </c>
      <c r="J2391" s="12">
        <v>5196.8</v>
      </c>
      <c r="K2391" s="11">
        <v>103755</v>
      </c>
      <c r="L2391" s="11">
        <v>10232</v>
      </c>
      <c r="M2391" s="14">
        <v>15318</v>
      </c>
      <c r="N2391" s="13">
        <v>317952</v>
      </c>
      <c r="O2391" s="13">
        <v>1831</v>
      </c>
      <c r="P2391" s="25">
        <v>19549.3</v>
      </c>
      <c r="Q2391" s="26">
        <v>426053</v>
      </c>
      <c r="R2391" s="26">
        <v>112</v>
      </c>
      <c r="S2391" s="27">
        <v>0</v>
      </c>
      <c r="T2391" s="28">
        <v>0</v>
      </c>
      <c r="U2391" s="28">
        <v>0</v>
      </c>
      <c r="V2391" s="12">
        <v>40064.1</v>
      </c>
      <c r="W2391" s="11">
        <v>847760</v>
      </c>
      <c r="X2391" s="11">
        <v>12175</v>
      </c>
    </row>
    <row r="2392" spans="1:24" x14ac:dyDescent="0.35">
      <c r="A2392" s="8">
        <v>2020</v>
      </c>
      <c r="B2392" s="9">
        <v>59931</v>
      </c>
      <c r="C2392" s="10" t="s">
        <v>1734</v>
      </c>
      <c r="D2392" s="8" t="s">
        <v>717</v>
      </c>
      <c r="E2392" s="10" t="s">
        <v>718</v>
      </c>
      <c r="F2392" s="8" t="s">
        <v>711</v>
      </c>
      <c r="G2392" s="10" t="s">
        <v>63</v>
      </c>
      <c r="H2392" s="10" t="s">
        <v>719</v>
      </c>
      <c r="I2392" s="10" t="s">
        <v>45</v>
      </c>
      <c r="J2392" s="12">
        <v>402</v>
      </c>
      <c r="K2392" s="11">
        <v>6425</v>
      </c>
      <c r="L2392" s="11">
        <v>349</v>
      </c>
      <c r="M2392" s="14">
        <v>21346.400000000001</v>
      </c>
      <c r="N2392" s="13">
        <v>337805</v>
      </c>
      <c r="O2392" s="13">
        <v>2535</v>
      </c>
      <c r="P2392" s="25">
        <v>7773.9</v>
      </c>
      <c r="Q2392" s="26">
        <v>130603</v>
      </c>
      <c r="R2392" s="26">
        <v>25</v>
      </c>
      <c r="S2392" s="27">
        <v>0</v>
      </c>
      <c r="T2392" s="28">
        <v>0</v>
      </c>
      <c r="U2392" s="28">
        <v>0</v>
      </c>
      <c r="V2392" s="12">
        <v>29522.3</v>
      </c>
      <c r="W2392" s="11">
        <v>474833</v>
      </c>
      <c r="X2392" s="11">
        <v>2909</v>
      </c>
    </row>
    <row r="2393" spans="1:24" x14ac:dyDescent="0.35">
      <c r="A2393" s="8">
        <v>2020</v>
      </c>
      <c r="B2393" s="9">
        <v>59931</v>
      </c>
      <c r="C2393" s="10" t="s">
        <v>1734</v>
      </c>
      <c r="D2393" s="8" t="s">
        <v>717</v>
      </c>
      <c r="E2393" s="10" t="s">
        <v>718</v>
      </c>
      <c r="F2393" s="8" t="s">
        <v>711</v>
      </c>
      <c r="G2393" s="10" t="s">
        <v>56</v>
      </c>
      <c r="H2393" s="10" t="s">
        <v>719</v>
      </c>
      <c r="I2393" s="10" t="s">
        <v>45</v>
      </c>
      <c r="J2393" s="12">
        <v>0</v>
      </c>
      <c r="K2393" s="11">
        <v>0</v>
      </c>
      <c r="L2393" s="11">
        <v>0</v>
      </c>
      <c r="M2393" s="14">
        <v>11582.1</v>
      </c>
      <c r="N2393" s="13">
        <v>136064</v>
      </c>
      <c r="O2393" s="13">
        <v>741</v>
      </c>
      <c r="P2393" s="25">
        <v>3526.5</v>
      </c>
      <c r="Q2393" s="26">
        <v>42227</v>
      </c>
      <c r="R2393" s="26">
        <v>7</v>
      </c>
      <c r="S2393" s="27">
        <v>0</v>
      </c>
      <c r="T2393" s="28">
        <v>0</v>
      </c>
      <c r="U2393" s="28">
        <v>0</v>
      </c>
      <c r="V2393" s="12">
        <v>15108.6</v>
      </c>
      <c r="W2393" s="11">
        <v>178291</v>
      </c>
      <c r="X2393" s="11">
        <v>748</v>
      </c>
    </row>
    <row r="2394" spans="1:24" x14ac:dyDescent="0.35">
      <c r="A2394" s="8">
        <v>2020</v>
      </c>
      <c r="B2394" s="9">
        <v>59931</v>
      </c>
      <c r="C2394" s="10" t="s">
        <v>1734</v>
      </c>
      <c r="D2394" s="8" t="s">
        <v>717</v>
      </c>
      <c r="E2394" s="10" t="s">
        <v>718</v>
      </c>
      <c r="F2394" s="8" t="s">
        <v>711</v>
      </c>
      <c r="G2394" s="10" t="s">
        <v>122</v>
      </c>
      <c r="H2394" s="10" t="s">
        <v>719</v>
      </c>
      <c r="I2394" s="10" t="s">
        <v>45</v>
      </c>
      <c r="J2394" s="12">
        <v>0</v>
      </c>
      <c r="K2394" s="11">
        <v>0</v>
      </c>
      <c r="L2394" s="11">
        <v>0</v>
      </c>
      <c r="M2394" s="14">
        <v>499.4</v>
      </c>
      <c r="N2394" s="13">
        <v>10413</v>
      </c>
      <c r="O2394" s="13">
        <v>99</v>
      </c>
      <c r="P2394" s="25">
        <v>0</v>
      </c>
      <c r="Q2394" s="26">
        <v>0</v>
      </c>
      <c r="R2394" s="26">
        <v>0</v>
      </c>
      <c r="S2394" s="27">
        <v>0</v>
      </c>
      <c r="T2394" s="28">
        <v>0</v>
      </c>
      <c r="U2394" s="28">
        <v>0</v>
      </c>
      <c r="V2394" s="12">
        <v>499.4</v>
      </c>
      <c r="W2394" s="11">
        <v>10413</v>
      </c>
      <c r="X2394" s="11">
        <v>99</v>
      </c>
    </row>
    <row r="2395" spans="1:24" x14ac:dyDescent="0.35">
      <c r="A2395" s="8">
        <v>2020</v>
      </c>
      <c r="B2395" s="9">
        <v>59931</v>
      </c>
      <c r="C2395" s="10" t="s">
        <v>1734</v>
      </c>
      <c r="D2395" s="8" t="s">
        <v>717</v>
      </c>
      <c r="E2395" s="10" t="s">
        <v>718</v>
      </c>
      <c r="F2395" s="8" t="s">
        <v>711</v>
      </c>
      <c r="G2395" s="10" t="s">
        <v>143</v>
      </c>
      <c r="H2395" s="10" t="s">
        <v>719</v>
      </c>
      <c r="I2395" s="10" t="s">
        <v>45</v>
      </c>
      <c r="J2395" s="12">
        <v>10719.7</v>
      </c>
      <c r="K2395" s="11">
        <v>207329</v>
      </c>
      <c r="L2395" s="11">
        <v>18974</v>
      </c>
      <c r="M2395" s="14">
        <v>29101</v>
      </c>
      <c r="N2395" s="13">
        <v>604248</v>
      </c>
      <c r="O2395" s="13">
        <v>4338</v>
      </c>
      <c r="P2395" s="25">
        <v>13745.4</v>
      </c>
      <c r="Q2395" s="26">
        <v>308656</v>
      </c>
      <c r="R2395" s="26">
        <v>32</v>
      </c>
      <c r="S2395" s="27">
        <v>0</v>
      </c>
      <c r="T2395" s="28">
        <v>0</v>
      </c>
      <c r="U2395" s="28">
        <v>0</v>
      </c>
      <c r="V2395" s="12">
        <v>53566.1</v>
      </c>
      <c r="W2395" s="11">
        <v>1120233</v>
      </c>
      <c r="X2395" s="11">
        <v>23344</v>
      </c>
    </row>
    <row r="2396" spans="1:24" x14ac:dyDescent="0.35">
      <c r="A2396" s="8">
        <v>2020</v>
      </c>
      <c r="B2396" s="9">
        <v>59931</v>
      </c>
      <c r="C2396" s="10" t="s">
        <v>1734</v>
      </c>
      <c r="D2396" s="8" t="s">
        <v>717</v>
      </c>
      <c r="E2396" s="10" t="s">
        <v>718</v>
      </c>
      <c r="F2396" s="8" t="s">
        <v>711</v>
      </c>
      <c r="G2396" s="10" t="s">
        <v>197</v>
      </c>
      <c r="H2396" s="10" t="s">
        <v>719</v>
      </c>
      <c r="I2396" s="10" t="s">
        <v>45</v>
      </c>
      <c r="J2396" s="12">
        <v>165.3</v>
      </c>
      <c r="K2396" s="11">
        <v>2608</v>
      </c>
      <c r="L2396" s="11">
        <v>248</v>
      </c>
      <c r="M2396" s="14">
        <v>26605.200000000001</v>
      </c>
      <c r="N2396" s="13">
        <v>467947</v>
      </c>
      <c r="O2396" s="13">
        <v>3561</v>
      </c>
      <c r="P2396" s="25">
        <v>9799.5</v>
      </c>
      <c r="Q2396" s="26">
        <v>198148</v>
      </c>
      <c r="R2396" s="26">
        <v>28</v>
      </c>
      <c r="S2396" s="27">
        <v>0</v>
      </c>
      <c r="T2396" s="28">
        <v>0</v>
      </c>
      <c r="U2396" s="28">
        <v>0</v>
      </c>
      <c r="V2396" s="12">
        <v>36570</v>
      </c>
      <c r="W2396" s="11">
        <v>668703</v>
      </c>
      <c r="X2396" s="11">
        <v>3837</v>
      </c>
    </row>
    <row r="2397" spans="1:24" x14ac:dyDescent="0.35">
      <c r="A2397" s="8">
        <v>2020</v>
      </c>
      <c r="B2397" s="9">
        <v>59931</v>
      </c>
      <c r="C2397" s="10" t="s">
        <v>1734</v>
      </c>
      <c r="D2397" s="8" t="s">
        <v>739</v>
      </c>
      <c r="E2397" s="10" t="s">
        <v>710</v>
      </c>
      <c r="F2397" s="8" t="s">
        <v>711</v>
      </c>
      <c r="G2397" s="10" t="s">
        <v>59</v>
      </c>
      <c r="H2397" s="10" t="s">
        <v>719</v>
      </c>
      <c r="I2397" s="10" t="s">
        <v>60</v>
      </c>
      <c r="J2397" s="12">
        <v>11603.2</v>
      </c>
      <c r="K2397" s="11">
        <v>114002</v>
      </c>
      <c r="L2397" s="11">
        <v>7036</v>
      </c>
      <c r="M2397" s="14">
        <v>100184.7</v>
      </c>
      <c r="N2397" s="13">
        <v>1386079</v>
      </c>
      <c r="O2397" s="13">
        <v>8258</v>
      </c>
      <c r="P2397" s="25">
        <v>31382.799999999999</v>
      </c>
      <c r="Q2397" s="26">
        <v>499657</v>
      </c>
      <c r="R2397" s="26">
        <v>85</v>
      </c>
      <c r="S2397" s="27">
        <v>0</v>
      </c>
      <c r="T2397" s="28">
        <v>0</v>
      </c>
      <c r="U2397" s="28">
        <v>0</v>
      </c>
      <c r="V2397" s="12">
        <v>143170.70000000001</v>
      </c>
      <c r="W2397" s="11">
        <v>1999738</v>
      </c>
      <c r="X2397" s="11">
        <v>15379</v>
      </c>
    </row>
    <row r="2398" spans="1:24" x14ac:dyDescent="0.35">
      <c r="A2398" s="8">
        <v>2020</v>
      </c>
      <c r="B2398" s="9">
        <v>59932</v>
      </c>
      <c r="C2398" s="10" t="s">
        <v>1735</v>
      </c>
      <c r="D2398" s="8" t="s">
        <v>717</v>
      </c>
      <c r="E2398" s="10" t="s">
        <v>718</v>
      </c>
      <c r="F2398" s="8" t="s">
        <v>711</v>
      </c>
      <c r="G2398" s="10" t="s">
        <v>163</v>
      </c>
      <c r="H2398" s="10" t="s">
        <v>719</v>
      </c>
      <c r="I2398" s="10" t="s">
        <v>45</v>
      </c>
      <c r="J2398" s="12">
        <v>2358</v>
      </c>
      <c r="K2398" s="11">
        <v>33416</v>
      </c>
      <c r="L2398" s="11">
        <v>4371</v>
      </c>
      <c r="M2398" s="14">
        <v>0</v>
      </c>
      <c r="N2398" s="13">
        <v>0</v>
      </c>
      <c r="O2398" s="13">
        <v>0</v>
      </c>
      <c r="P2398" s="25">
        <v>0</v>
      </c>
      <c r="Q2398" s="26">
        <v>0</v>
      </c>
      <c r="R2398" s="26">
        <v>0</v>
      </c>
      <c r="S2398" s="27">
        <v>0</v>
      </c>
      <c r="T2398" s="28">
        <v>0</v>
      </c>
      <c r="U2398" s="28">
        <v>0</v>
      </c>
      <c r="V2398" s="12">
        <v>2358</v>
      </c>
      <c r="W2398" s="11">
        <v>33416</v>
      </c>
      <c r="X2398" s="11">
        <v>4371</v>
      </c>
    </row>
    <row r="2399" spans="1:24" x14ac:dyDescent="0.35">
      <c r="A2399" s="8">
        <v>2020</v>
      </c>
      <c r="B2399" s="9">
        <v>59932</v>
      </c>
      <c r="C2399" s="10" t="s">
        <v>1735</v>
      </c>
      <c r="D2399" s="8" t="s">
        <v>717</v>
      </c>
      <c r="E2399" s="10" t="s">
        <v>718</v>
      </c>
      <c r="F2399" s="8" t="s">
        <v>711</v>
      </c>
      <c r="G2399" s="10" t="s">
        <v>143</v>
      </c>
      <c r="H2399" s="10" t="s">
        <v>719</v>
      </c>
      <c r="I2399" s="10" t="s">
        <v>45</v>
      </c>
      <c r="J2399" s="12">
        <v>3582</v>
      </c>
      <c r="K2399" s="11">
        <v>62643</v>
      </c>
      <c r="L2399" s="11">
        <v>5329</v>
      </c>
      <c r="M2399" s="14">
        <v>0</v>
      </c>
      <c r="N2399" s="13">
        <v>0</v>
      </c>
      <c r="O2399" s="13">
        <v>0</v>
      </c>
      <c r="P2399" s="25">
        <v>0</v>
      </c>
      <c r="Q2399" s="26">
        <v>0</v>
      </c>
      <c r="R2399" s="26">
        <v>0</v>
      </c>
      <c r="S2399" s="27">
        <v>0</v>
      </c>
      <c r="T2399" s="28">
        <v>0</v>
      </c>
      <c r="U2399" s="28">
        <v>0</v>
      </c>
      <c r="V2399" s="12">
        <v>3582</v>
      </c>
      <c r="W2399" s="11">
        <v>62643</v>
      </c>
      <c r="X2399" s="11">
        <v>5329</v>
      </c>
    </row>
    <row r="2400" spans="1:24" x14ac:dyDescent="0.35">
      <c r="A2400" s="8">
        <v>2020</v>
      </c>
      <c r="B2400" s="9">
        <v>59933</v>
      </c>
      <c r="C2400" s="10" t="s">
        <v>1736</v>
      </c>
      <c r="D2400" s="8" t="s">
        <v>717</v>
      </c>
      <c r="E2400" s="10" t="s">
        <v>718</v>
      </c>
      <c r="F2400" s="8" t="s">
        <v>711</v>
      </c>
      <c r="G2400" s="10" t="s">
        <v>56</v>
      </c>
      <c r="H2400" s="10" t="s">
        <v>719</v>
      </c>
      <c r="I2400" s="10" t="s">
        <v>45</v>
      </c>
      <c r="J2400" s="12">
        <v>202</v>
      </c>
      <c r="K2400" s="11">
        <v>2091</v>
      </c>
      <c r="L2400" s="11">
        <v>186</v>
      </c>
      <c r="M2400" s="14">
        <v>1115</v>
      </c>
      <c r="N2400" s="13">
        <v>11203</v>
      </c>
      <c r="O2400" s="13">
        <v>190</v>
      </c>
      <c r="P2400" s="25">
        <v>0</v>
      </c>
      <c r="Q2400" s="26">
        <v>0</v>
      </c>
      <c r="R2400" s="26">
        <v>0</v>
      </c>
      <c r="S2400" s="27">
        <v>0</v>
      </c>
      <c r="T2400" s="28">
        <v>0</v>
      </c>
      <c r="U2400" s="28">
        <v>0</v>
      </c>
      <c r="V2400" s="12">
        <v>1317</v>
      </c>
      <c r="W2400" s="11">
        <v>13294</v>
      </c>
      <c r="X2400" s="11">
        <v>376</v>
      </c>
    </row>
    <row r="2401" spans="1:24" x14ac:dyDescent="0.35">
      <c r="A2401" s="8">
        <v>2020</v>
      </c>
      <c r="B2401" s="9">
        <v>59933</v>
      </c>
      <c r="C2401" s="10" t="s">
        <v>1736</v>
      </c>
      <c r="D2401" s="8" t="s">
        <v>717</v>
      </c>
      <c r="E2401" s="10" t="s">
        <v>718</v>
      </c>
      <c r="F2401" s="8" t="s">
        <v>711</v>
      </c>
      <c r="G2401" s="10" t="s">
        <v>197</v>
      </c>
      <c r="H2401" s="10" t="s">
        <v>719</v>
      </c>
      <c r="I2401" s="10" t="s">
        <v>45</v>
      </c>
      <c r="J2401" s="12">
        <v>2929</v>
      </c>
      <c r="K2401" s="11">
        <v>43523</v>
      </c>
      <c r="L2401" s="11">
        <v>4468</v>
      </c>
      <c r="M2401" s="14">
        <v>918</v>
      </c>
      <c r="N2401" s="13">
        <v>15170</v>
      </c>
      <c r="O2401" s="13">
        <v>483</v>
      </c>
      <c r="P2401" s="25">
        <v>0</v>
      </c>
      <c r="Q2401" s="26">
        <v>0</v>
      </c>
      <c r="R2401" s="26">
        <v>0</v>
      </c>
      <c r="S2401" s="27">
        <v>0</v>
      </c>
      <c r="T2401" s="28">
        <v>0</v>
      </c>
      <c r="U2401" s="28">
        <v>0</v>
      </c>
      <c r="V2401" s="12">
        <v>3847</v>
      </c>
      <c r="W2401" s="11">
        <v>58693</v>
      </c>
      <c r="X2401" s="11">
        <v>4951</v>
      </c>
    </row>
    <row r="2402" spans="1:24" x14ac:dyDescent="0.35">
      <c r="A2402" s="8">
        <v>2020</v>
      </c>
      <c r="B2402" s="9">
        <v>59933</v>
      </c>
      <c r="C2402" s="10" t="s">
        <v>1736</v>
      </c>
      <c r="D2402" s="8" t="s">
        <v>739</v>
      </c>
      <c r="E2402" s="10" t="s">
        <v>710</v>
      </c>
      <c r="F2402" s="8" t="s">
        <v>711</v>
      </c>
      <c r="G2402" s="10" t="s">
        <v>59</v>
      </c>
      <c r="H2402" s="10" t="s">
        <v>719</v>
      </c>
      <c r="I2402" s="10" t="s">
        <v>60</v>
      </c>
      <c r="J2402" s="12">
        <v>39823</v>
      </c>
      <c r="K2402" s="11">
        <v>683550</v>
      </c>
      <c r="L2402" s="11">
        <v>37318</v>
      </c>
      <c r="M2402" s="14">
        <v>8705</v>
      </c>
      <c r="N2402" s="13">
        <v>152009</v>
      </c>
      <c r="O2402" s="13">
        <v>3099</v>
      </c>
      <c r="P2402" s="25">
        <v>0</v>
      </c>
      <c r="Q2402" s="26">
        <v>0</v>
      </c>
      <c r="R2402" s="26">
        <v>0</v>
      </c>
      <c r="S2402" s="27">
        <v>0</v>
      </c>
      <c r="T2402" s="28">
        <v>0</v>
      </c>
      <c r="U2402" s="28">
        <v>0</v>
      </c>
      <c r="V2402" s="12">
        <v>48528</v>
      </c>
      <c r="W2402" s="11">
        <v>835559</v>
      </c>
      <c r="X2402" s="11">
        <v>40417</v>
      </c>
    </row>
    <row r="2403" spans="1:24" x14ac:dyDescent="0.35">
      <c r="A2403" s="8">
        <v>2020</v>
      </c>
      <c r="B2403" s="9">
        <v>59943</v>
      </c>
      <c r="C2403" s="10" t="s">
        <v>1737</v>
      </c>
      <c r="D2403" s="8" t="s">
        <v>709</v>
      </c>
      <c r="E2403" s="10" t="s">
        <v>710</v>
      </c>
      <c r="F2403" s="8" t="s">
        <v>711</v>
      </c>
      <c r="G2403" s="10" t="s">
        <v>48</v>
      </c>
      <c r="H2403" s="10" t="s">
        <v>1616</v>
      </c>
      <c r="I2403" s="10" t="s">
        <v>49</v>
      </c>
      <c r="J2403" s="12">
        <v>2091</v>
      </c>
      <c r="K2403" s="11">
        <v>16277</v>
      </c>
      <c r="L2403" s="11">
        <v>1472</v>
      </c>
      <c r="M2403" s="14">
        <v>0</v>
      </c>
      <c r="N2403" s="13">
        <v>0</v>
      </c>
      <c r="O2403" s="13">
        <v>0</v>
      </c>
      <c r="P2403" s="25">
        <v>0</v>
      </c>
      <c r="Q2403" s="26">
        <v>0</v>
      </c>
      <c r="R2403" s="26">
        <v>0</v>
      </c>
      <c r="S2403" s="27">
        <v>0</v>
      </c>
      <c r="T2403" s="28">
        <v>0</v>
      </c>
      <c r="U2403" s="28">
        <v>0</v>
      </c>
      <c r="V2403" s="12">
        <v>2091</v>
      </c>
      <c r="W2403" s="11">
        <v>16277</v>
      </c>
      <c r="X2403" s="11">
        <v>1472</v>
      </c>
    </row>
    <row r="2404" spans="1:24" x14ac:dyDescent="0.35">
      <c r="A2404" s="8">
        <v>2020</v>
      </c>
      <c r="B2404" s="9">
        <v>59943</v>
      </c>
      <c r="C2404" s="10" t="s">
        <v>1737</v>
      </c>
      <c r="D2404" s="8" t="s">
        <v>709</v>
      </c>
      <c r="E2404" s="10" t="s">
        <v>710</v>
      </c>
      <c r="F2404" s="8" t="s">
        <v>711</v>
      </c>
      <c r="G2404" s="10" t="s">
        <v>32</v>
      </c>
      <c r="H2404" s="10" t="s">
        <v>1616</v>
      </c>
      <c r="I2404" s="10" t="s">
        <v>33</v>
      </c>
      <c r="J2404" s="12">
        <v>27126</v>
      </c>
      <c r="K2404" s="11">
        <v>138034</v>
      </c>
      <c r="L2404" s="11">
        <v>16819</v>
      </c>
      <c r="M2404" s="14">
        <v>0</v>
      </c>
      <c r="N2404" s="13">
        <v>0</v>
      </c>
      <c r="O2404" s="13">
        <v>0</v>
      </c>
      <c r="P2404" s="25">
        <v>0</v>
      </c>
      <c r="Q2404" s="26">
        <v>0</v>
      </c>
      <c r="R2404" s="26">
        <v>0</v>
      </c>
      <c r="S2404" s="27">
        <v>0</v>
      </c>
      <c r="T2404" s="28">
        <v>0</v>
      </c>
      <c r="U2404" s="28">
        <v>0</v>
      </c>
      <c r="V2404" s="12">
        <v>27126</v>
      </c>
      <c r="W2404" s="11">
        <v>138034</v>
      </c>
      <c r="X2404" s="11">
        <v>16819</v>
      </c>
    </row>
    <row r="2405" spans="1:24" x14ac:dyDescent="0.35">
      <c r="A2405" s="8">
        <v>2020</v>
      </c>
      <c r="B2405" s="9">
        <v>59943</v>
      </c>
      <c r="C2405" s="10" t="s">
        <v>1737</v>
      </c>
      <c r="D2405" s="8" t="s">
        <v>709</v>
      </c>
      <c r="E2405" s="10" t="s">
        <v>710</v>
      </c>
      <c r="F2405" s="8" t="s">
        <v>711</v>
      </c>
      <c r="G2405" s="10" t="s">
        <v>157</v>
      </c>
      <c r="H2405" s="10" t="s">
        <v>1616</v>
      </c>
      <c r="I2405" s="10" t="s">
        <v>272</v>
      </c>
      <c r="J2405" s="12">
        <v>739</v>
      </c>
      <c r="K2405" s="11">
        <v>7783</v>
      </c>
      <c r="L2405" s="11">
        <v>869</v>
      </c>
      <c r="M2405" s="14">
        <v>0</v>
      </c>
      <c r="N2405" s="13">
        <v>0</v>
      </c>
      <c r="O2405" s="13">
        <v>0</v>
      </c>
      <c r="P2405" s="25">
        <v>0</v>
      </c>
      <c r="Q2405" s="26">
        <v>0</v>
      </c>
      <c r="R2405" s="26">
        <v>0</v>
      </c>
      <c r="S2405" s="27">
        <v>0</v>
      </c>
      <c r="T2405" s="28">
        <v>0</v>
      </c>
      <c r="U2405" s="28">
        <v>0</v>
      </c>
      <c r="V2405" s="12">
        <v>739</v>
      </c>
      <c r="W2405" s="11">
        <v>7783</v>
      </c>
      <c r="X2405" s="11">
        <v>869</v>
      </c>
    </row>
    <row r="2406" spans="1:24" x14ac:dyDescent="0.35">
      <c r="A2406" s="8">
        <v>2020</v>
      </c>
      <c r="B2406" s="9">
        <v>59943</v>
      </c>
      <c r="C2406" s="10" t="s">
        <v>1737</v>
      </c>
      <c r="D2406" s="8" t="s">
        <v>709</v>
      </c>
      <c r="E2406" s="10" t="s">
        <v>710</v>
      </c>
      <c r="F2406" s="8" t="s">
        <v>711</v>
      </c>
      <c r="G2406" s="10" t="s">
        <v>94</v>
      </c>
      <c r="H2406" s="10" t="s">
        <v>1616</v>
      </c>
      <c r="I2406" s="10" t="s">
        <v>95</v>
      </c>
      <c r="J2406" s="12">
        <v>465</v>
      </c>
      <c r="K2406" s="11">
        <v>2628</v>
      </c>
      <c r="L2406" s="11">
        <v>429</v>
      </c>
      <c r="M2406" s="14">
        <v>0</v>
      </c>
      <c r="N2406" s="13">
        <v>0</v>
      </c>
      <c r="O2406" s="13">
        <v>0</v>
      </c>
      <c r="P2406" s="25">
        <v>0</v>
      </c>
      <c r="Q2406" s="26">
        <v>0</v>
      </c>
      <c r="R2406" s="26">
        <v>0</v>
      </c>
      <c r="S2406" s="27">
        <v>0</v>
      </c>
      <c r="T2406" s="28">
        <v>0</v>
      </c>
      <c r="U2406" s="28">
        <v>0</v>
      </c>
      <c r="V2406" s="12">
        <v>465</v>
      </c>
      <c r="W2406" s="11">
        <v>2628</v>
      </c>
      <c r="X2406" s="11">
        <v>429</v>
      </c>
    </row>
    <row r="2407" spans="1:24" x14ac:dyDescent="0.35">
      <c r="A2407" s="8">
        <v>2020</v>
      </c>
      <c r="B2407" s="9">
        <v>59943</v>
      </c>
      <c r="C2407" s="10" t="s">
        <v>1737</v>
      </c>
      <c r="D2407" s="8" t="s">
        <v>709</v>
      </c>
      <c r="E2407" s="10" t="s">
        <v>710</v>
      </c>
      <c r="F2407" s="8" t="s">
        <v>711</v>
      </c>
      <c r="G2407" s="10" t="s">
        <v>307</v>
      </c>
      <c r="H2407" s="10" t="s">
        <v>1616</v>
      </c>
      <c r="I2407" s="10" t="s">
        <v>245</v>
      </c>
      <c r="J2407" s="12">
        <v>422</v>
      </c>
      <c r="K2407" s="11">
        <v>2126</v>
      </c>
      <c r="L2407" s="11">
        <v>199</v>
      </c>
      <c r="M2407" s="14">
        <v>0</v>
      </c>
      <c r="N2407" s="13">
        <v>0</v>
      </c>
      <c r="O2407" s="13">
        <v>0</v>
      </c>
      <c r="P2407" s="25">
        <v>0</v>
      </c>
      <c r="Q2407" s="26">
        <v>0</v>
      </c>
      <c r="R2407" s="26">
        <v>0</v>
      </c>
      <c r="S2407" s="27">
        <v>0</v>
      </c>
      <c r="T2407" s="28">
        <v>0</v>
      </c>
      <c r="U2407" s="28">
        <v>0</v>
      </c>
      <c r="V2407" s="12">
        <v>422</v>
      </c>
      <c r="W2407" s="11">
        <v>2126</v>
      </c>
      <c r="X2407" s="11">
        <v>199</v>
      </c>
    </row>
    <row r="2408" spans="1:24" x14ac:dyDescent="0.35">
      <c r="A2408" s="8">
        <v>2020</v>
      </c>
      <c r="B2408" s="9">
        <v>59943</v>
      </c>
      <c r="C2408" s="10" t="s">
        <v>1737</v>
      </c>
      <c r="D2408" s="8" t="s">
        <v>709</v>
      </c>
      <c r="E2408" s="10" t="s">
        <v>710</v>
      </c>
      <c r="F2408" s="8" t="s">
        <v>711</v>
      </c>
      <c r="G2408" s="10" t="s">
        <v>338</v>
      </c>
      <c r="H2408" s="10" t="s">
        <v>1616</v>
      </c>
      <c r="I2408" s="10" t="s">
        <v>36</v>
      </c>
      <c r="J2408" s="12">
        <v>38</v>
      </c>
      <c r="K2408" s="11">
        <v>514</v>
      </c>
      <c r="L2408" s="11">
        <v>66</v>
      </c>
      <c r="M2408" s="14">
        <v>0</v>
      </c>
      <c r="N2408" s="13">
        <v>0</v>
      </c>
      <c r="O2408" s="13">
        <v>0</v>
      </c>
      <c r="P2408" s="25">
        <v>0</v>
      </c>
      <c r="Q2408" s="26">
        <v>0</v>
      </c>
      <c r="R2408" s="26">
        <v>0</v>
      </c>
      <c r="S2408" s="27">
        <v>0</v>
      </c>
      <c r="T2408" s="28">
        <v>0</v>
      </c>
      <c r="U2408" s="28">
        <v>0</v>
      </c>
      <c r="V2408" s="12">
        <v>38</v>
      </c>
      <c r="W2408" s="11">
        <v>514</v>
      </c>
      <c r="X2408" s="11">
        <v>66</v>
      </c>
    </row>
    <row r="2409" spans="1:24" x14ac:dyDescent="0.35">
      <c r="A2409" s="8">
        <v>2020</v>
      </c>
      <c r="B2409" s="9">
        <v>59943</v>
      </c>
      <c r="C2409" s="10" t="s">
        <v>1737</v>
      </c>
      <c r="D2409" s="8" t="s">
        <v>709</v>
      </c>
      <c r="E2409" s="10" t="s">
        <v>710</v>
      </c>
      <c r="F2409" s="8" t="s">
        <v>711</v>
      </c>
      <c r="G2409" s="10" t="s">
        <v>139</v>
      </c>
      <c r="H2409" s="10" t="s">
        <v>1616</v>
      </c>
      <c r="I2409" s="10" t="s">
        <v>95</v>
      </c>
      <c r="J2409" s="12">
        <v>867</v>
      </c>
      <c r="K2409" s="11">
        <v>4930</v>
      </c>
      <c r="L2409" s="11">
        <v>878</v>
      </c>
      <c r="M2409" s="14">
        <v>0</v>
      </c>
      <c r="N2409" s="13">
        <v>0</v>
      </c>
      <c r="O2409" s="13">
        <v>0</v>
      </c>
      <c r="P2409" s="25">
        <v>0</v>
      </c>
      <c r="Q2409" s="26">
        <v>0</v>
      </c>
      <c r="R2409" s="26">
        <v>0</v>
      </c>
      <c r="S2409" s="27">
        <v>0</v>
      </c>
      <c r="T2409" s="28">
        <v>0</v>
      </c>
      <c r="U2409" s="28">
        <v>0</v>
      </c>
      <c r="V2409" s="12">
        <v>867</v>
      </c>
      <c r="W2409" s="11">
        <v>4930</v>
      </c>
      <c r="X2409" s="11">
        <v>878</v>
      </c>
    </row>
    <row r="2410" spans="1:24" x14ac:dyDescent="0.35">
      <c r="A2410" s="8">
        <v>2020</v>
      </c>
      <c r="B2410" s="9">
        <v>59943</v>
      </c>
      <c r="C2410" s="10" t="s">
        <v>1737</v>
      </c>
      <c r="D2410" s="8" t="s">
        <v>709</v>
      </c>
      <c r="E2410" s="10" t="s">
        <v>710</v>
      </c>
      <c r="F2410" s="8" t="s">
        <v>711</v>
      </c>
      <c r="G2410" s="10" t="s">
        <v>63</v>
      </c>
      <c r="H2410" s="10" t="s">
        <v>1616</v>
      </c>
      <c r="I2410" s="10" t="s">
        <v>45</v>
      </c>
      <c r="J2410" s="12">
        <v>210</v>
      </c>
      <c r="K2410" s="11">
        <v>1586</v>
      </c>
      <c r="L2410" s="11">
        <v>218</v>
      </c>
      <c r="M2410" s="14">
        <v>0</v>
      </c>
      <c r="N2410" s="13">
        <v>0</v>
      </c>
      <c r="O2410" s="13">
        <v>0</v>
      </c>
      <c r="P2410" s="25">
        <v>0</v>
      </c>
      <c r="Q2410" s="26">
        <v>0</v>
      </c>
      <c r="R2410" s="26">
        <v>0</v>
      </c>
      <c r="S2410" s="27">
        <v>0</v>
      </c>
      <c r="T2410" s="28">
        <v>0</v>
      </c>
      <c r="U2410" s="28">
        <v>0</v>
      </c>
      <c r="V2410" s="12">
        <v>210</v>
      </c>
      <c r="W2410" s="11">
        <v>1586</v>
      </c>
      <c r="X2410" s="11">
        <v>218</v>
      </c>
    </row>
    <row r="2411" spans="1:24" x14ac:dyDescent="0.35">
      <c r="A2411" s="8">
        <v>2020</v>
      </c>
      <c r="B2411" s="9">
        <v>59943</v>
      </c>
      <c r="C2411" s="10" t="s">
        <v>1737</v>
      </c>
      <c r="D2411" s="8" t="s">
        <v>709</v>
      </c>
      <c r="E2411" s="10" t="s">
        <v>710</v>
      </c>
      <c r="F2411" s="8" t="s">
        <v>711</v>
      </c>
      <c r="G2411" s="10" t="s">
        <v>56</v>
      </c>
      <c r="H2411" s="10" t="s">
        <v>1616</v>
      </c>
      <c r="I2411" s="10" t="s">
        <v>45</v>
      </c>
      <c r="J2411" s="12">
        <v>3290</v>
      </c>
      <c r="K2411" s="11">
        <v>22143</v>
      </c>
      <c r="L2411" s="11">
        <v>2729</v>
      </c>
      <c r="M2411" s="14">
        <v>0</v>
      </c>
      <c r="N2411" s="13">
        <v>0</v>
      </c>
      <c r="O2411" s="13">
        <v>0</v>
      </c>
      <c r="P2411" s="25">
        <v>0</v>
      </c>
      <c r="Q2411" s="26">
        <v>0</v>
      </c>
      <c r="R2411" s="26">
        <v>0</v>
      </c>
      <c r="S2411" s="27">
        <v>0</v>
      </c>
      <c r="T2411" s="28">
        <v>0</v>
      </c>
      <c r="U2411" s="28">
        <v>0</v>
      </c>
      <c r="V2411" s="12">
        <v>3290</v>
      </c>
      <c r="W2411" s="11">
        <v>22143</v>
      </c>
      <c r="X2411" s="11">
        <v>2729</v>
      </c>
    </row>
    <row r="2412" spans="1:24" x14ac:dyDescent="0.35">
      <c r="A2412" s="8">
        <v>2020</v>
      </c>
      <c r="B2412" s="9">
        <v>59943</v>
      </c>
      <c r="C2412" s="10" t="s">
        <v>1737</v>
      </c>
      <c r="D2412" s="8" t="s">
        <v>709</v>
      </c>
      <c r="E2412" s="10" t="s">
        <v>710</v>
      </c>
      <c r="F2412" s="8" t="s">
        <v>711</v>
      </c>
      <c r="G2412" s="10" t="s">
        <v>91</v>
      </c>
      <c r="H2412" s="10" t="s">
        <v>1616</v>
      </c>
      <c r="I2412" s="10" t="s">
        <v>394</v>
      </c>
      <c r="J2412" s="12">
        <v>152</v>
      </c>
      <c r="K2412" s="11">
        <v>1199</v>
      </c>
      <c r="L2412" s="11">
        <v>105</v>
      </c>
      <c r="M2412" s="14">
        <v>0</v>
      </c>
      <c r="N2412" s="13">
        <v>0</v>
      </c>
      <c r="O2412" s="13">
        <v>0</v>
      </c>
      <c r="P2412" s="25">
        <v>0</v>
      </c>
      <c r="Q2412" s="26">
        <v>0</v>
      </c>
      <c r="R2412" s="26">
        <v>0</v>
      </c>
      <c r="S2412" s="27">
        <v>0</v>
      </c>
      <c r="T2412" s="28">
        <v>0</v>
      </c>
      <c r="U2412" s="28">
        <v>0</v>
      </c>
      <c r="V2412" s="12">
        <v>152</v>
      </c>
      <c r="W2412" s="11">
        <v>1199</v>
      </c>
      <c r="X2412" s="11">
        <v>105</v>
      </c>
    </row>
    <row r="2413" spans="1:24" x14ac:dyDescent="0.35">
      <c r="A2413" s="8">
        <v>2020</v>
      </c>
      <c r="B2413" s="9">
        <v>59943</v>
      </c>
      <c r="C2413" s="10" t="s">
        <v>1737</v>
      </c>
      <c r="D2413" s="8" t="s">
        <v>709</v>
      </c>
      <c r="E2413" s="10" t="s">
        <v>710</v>
      </c>
      <c r="F2413" s="8" t="s">
        <v>711</v>
      </c>
      <c r="G2413" s="10" t="s">
        <v>122</v>
      </c>
      <c r="H2413" s="10" t="s">
        <v>1616</v>
      </c>
      <c r="I2413" s="10" t="s">
        <v>95</v>
      </c>
      <c r="J2413" s="12">
        <v>1334</v>
      </c>
      <c r="K2413" s="11">
        <v>7540</v>
      </c>
      <c r="L2413" s="11">
        <v>1077</v>
      </c>
      <c r="M2413" s="14">
        <v>0</v>
      </c>
      <c r="N2413" s="13">
        <v>0</v>
      </c>
      <c r="O2413" s="13">
        <v>0</v>
      </c>
      <c r="P2413" s="25">
        <v>0</v>
      </c>
      <c r="Q2413" s="26">
        <v>0</v>
      </c>
      <c r="R2413" s="26">
        <v>0</v>
      </c>
      <c r="S2413" s="27">
        <v>0</v>
      </c>
      <c r="T2413" s="28">
        <v>0</v>
      </c>
      <c r="U2413" s="28">
        <v>0</v>
      </c>
      <c r="V2413" s="12">
        <v>1334</v>
      </c>
      <c r="W2413" s="11">
        <v>7540</v>
      </c>
      <c r="X2413" s="11">
        <v>1077</v>
      </c>
    </row>
    <row r="2414" spans="1:24" x14ac:dyDescent="0.35">
      <c r="A2414" s="8">
        <v>2020</v>
      </c>
      <c r="B2414" s="9">
        <v>59943</v>
      </c>
      <c r="C2414" s="10" t="s">
        <v>1737</v>
      </c>
      <c r="D2414" s="8" t="s">
        <v>709</v>
      </c>
      <c r="E2414" s="10" t="s">
        <v>710</v>
      </c>
      <c r="F2414" s="8" t="s">
        <v>711</v>
      </c>
      <c r="G2414" s="10" t="s">
        <v>122</v>
      </c>
      <c r="H2414" s="10" t="s">
        <v>1616</v>
      </c>
      <c r="I2414" s="10" t="s">
        <v>45</v>
      </c>
      <c r="J2414" s="12">
        <v>572</v>
      </c>
      <c r="K2414" s="11">
        <v>3232</v>
      </c>
      <c r="L2414" s="11">
        <v>566</v>
      </c>
      <c r="M2414" s="14">
        <v>0</v>
      </c>
      <c r="N2414" s="13">
        <v>0</v>
      </c>
      <c r="O2414" s="13">
        <v>0</v>
      </c>
      <c r="P2414" s="25">
        <v>0</v>
      </c>
      <c r="Q2414" s="26">
        <v>0</v>
      </c>
      <c r="R2414" s="26">
        <v>0</v>
      </c>
      <c r="S2414" s="27">
        <v>0</v>
      </c>
      <c r="T2414" s="28">
        <v>0</v>
      </c>
      <c r="U2414" s="28">
        <v>0</v>
      </c>
      <c r="V2414" s="12">
        <v>572</v>
      </c>
      <c r="W2414" s="11">
        <v>3232</v>
      </c>
      <c r="X2414" s="11">
        <v>566</v>
      </c>
    </row>
    <row r="2415" spans="1:24" x14ac:dyDescent="0.35">
      <c r="A2415" s="8">
        <v>2020</v>
      </c>
      <c r="B2415" s="9">
        <v>59958</v>
      </c>
      <c r="C2415" s="10" t="s">
        <v>1738</v>
      </c>
      <c r="D2415" s="8" t="s">
        <v>717</v>
      </c>
      <c r="E2415" s="10" t="s">
        <v>718</v>
      </c>
      <c r="F2415" s="8" t="s">
        <v>711</v>
      </c>
      <c r="G2415" s="10" t="s">
        <v>163</v>
      </c>
      <c r="H2415" s="10" t="s">
        <v>719</v>
      </c>
      <c r="I2415" s="10" t="s">
        <v>45</v>
      </c>
      <c r="J2415" s="12">
        <v>5699</v>
      </c>
      <c r="K2415" s="11">
        <v>49882</v>
      </c>
      <c r="L2415" s="11">
        <v>5381</v>
      </c>
      <c r="M2415" s="14">
        <v>2396</v>
      </c>
      <c r="N2415" s="13">
        <v>40493</v>
      </c>
      <c r="O2415" s="13">
        <v>301</v>
      </c>
      <c r="P2415" s="25">
        <v>0</v>
      </c>
      <c r="Q2415" s="26">
        <v>0</v>
      </c>
      <c r="R2415" s="26">
        <v>0</v>
      </c>
      <c r="S2415" s="27">
        <v>0</v>
      </c>
      <c r="T2415" s="28">
        <v>0</v>
      </c>
      <c r="U2415" s="28" t="s">
        <v>25</v>
      </c>
      <c r="V2415" s="12">
        <v>8095</v>
      </c>
      <c r="W2415" s="11">
        <v>90375</v>
      </c>
      <c r="X2415" s="11">
        <v>5682</v>
      </c>
    </row>
    <row r="2416" spans="1:24" x14ac:dyDescent="0.35">
      <c r="A2416" s="8">
        <v>2020</v>
      </c>
      <c r="B2416" s="9">
        <v>59972</v>
      </c>
      <c r="C2416" s="10" t="s">
        <v>1739</v>
      </c>
      <c r="D2416" s="8" t="s">
        <v>717</v>
      </c>
      <c r="E2416" s="10" t="s">
        <v>718</v>
      </c>
      <c r="F2416" s="8" t="s">
        <v>711</v>
      </c>
      <c r="G2416" s="10" t="s">
        <v>32</v>
      </c>
      <c r="H2416" s="10" t="s">
        <v>719</v>
      </c>
      <c r="I2416" s="10" t="s">
        <v>33</v>
      </c>
      <c r="J2416" s="12" t="s">
        <v>25</v>
      </c>
      <c r="K2416" s="11" t="s">
        <v>25</v>
      </c>
      <c r="L2416" s="11" t="s">
        <v>25</v>
      </c>
      <c r="M2416" s="14">
        <v>21173.1</v>
      </c>
      <c r="N2416" s="13">
        <v>310534</v>
      </c>
      <c r="O2416" s="13">
        <v>473</v>
      </c>
      <c r="P2416" s="25" t="s">
        <v>25</v>
      </c>
      <c r="Q2416" s="26" t="s">
        <v>25</v>
      </c>
      <c r="R2416" s="26" t="s">
        <v>25</v>
      </c>
      <c r="S2416" s="27" t="s">
        <v>25</v>
      </c>
      <c r="T2416" s="28" t="s">
        <v>25</v>
      </c>
      <c r="U2416" s="28" t="s">
        <v>25</v>
      </c>
      <c r="V2416" s="12">
        <v>21173.1</v>
      </c>
      <c r="W2416" s="11">
        <v>310534</v>
      </c>
      <c r="X2416" s="11">
        <v>473</v>
      </c>
    </row>
    <row r="2417" spans="1:24" x14ac:dyDescent="0.35">
      <c r="A2417" s="8">
        <v>2020</v>
      </c>
      <c r="B2417" s="9">
        <v>59993</v>
      </c>
      <c r="C2417" s="10" t="s">
        <v>1740</v>
      </c>
      <c r="D2417" s="8" t="s">
        <v>717</v>
      </c>
      <c r="E2417" s="10" t="s">
        <v>718</v>
      </c>
      <c r="F2417" s="8" t="s">
        <v>711</v>
      </c>
      <c r="G2417" s="10" t="s">
        <v>94</v>
      </c>
      <c r="H2417" s="10" t="s">
        <v>719</v>
      </c>
      <c r="I2417" s="10" t="s">
        <v>95</v>
      </c>
      <c r="J2417" s="12">
        <v>11744.2</v>
      </c>
      <c r="K2417" s="11">
        <v>109135</v>
      </c>
      <c r="L2417" s="11">
        <v>12004</v>
      </c>
      <c r="M2417" s="14">
        <v>3588.9</v>
      </c>
      <c r="N2417" s="13">
        <v>35008</v>
      </c>
      <c r="O2417" s="13">
        <v>996</v>
      </c>
      <c r="P2417" s="25">
        <v>0</v>
      </c>
      <c r="Q2417" s="26">
        <v>0</v>
      </c>
      <c r="R2417" s="26">
        <v>0</v>
      </c>
      <c r="S2417" s="27">
        <v>0</v>
      </c>
      <c r="T2417" s="28">
        <v>0</v>
      </c>
      <c r="U2417" s="28">
        <v>0</v>
      </c>
      <c r="V2417" s="12">
        <v>15333.1</v>
      </c>
      <c r="W2417" s="11">
        <v>144143</v>
      </c>
      <c r="X2417" s="11">
        <v>13000</v>
      </c>
    </row>
    <row r="2418" spans="1:24" x14ac:dyDescent="0.35">
      <c r="A2418" s="8">
        <v>2020</v>
      </c>
      <c r="B2418" s="9">
        <v>59993</v>
      </c>
      <c r="C2418" s="10" t="s">
        <v>1740</v>
      </c>
      <c r="D2418" s="8" t="s">
        <v>717</v>
      </c>
      <c r="E2418" s="10" t="s">
        <v>718</v>
      </c>
      <c r="F2418" s="8" t="s">
        <v>711</v>
      </c>
      <c r="G2418" s="10" t="s">
        <v>139</v>
      </c>
      <c r="H2418" s="10" t="s">
        <v>719</v>
      </c>
      <c r="I2418" s="10" t="s">
        <v>95</v>
      </c>
      <c r="J2418" s="12">
        <v>4377.3</v>
      </c>
      <c r="K2418" s="11">
        <v>27825</v>
      </c>
      <c r="L2418" s="11">
        <v>4565</v>
      </c>
      <c r="M2418" s="14">
        <v>51.9</v>
      </c>
      <c r="N2418" s="13">
        <v>402</v>
      </c>
      <c r="O2418" s="13">
        <v>45</v>
      </c>
      <c r="P2418" s="25">
        <v>0</v>
      </c>
      <c r="Q2418" s="26">
        <v>0</v>
      </c>
      <c r="R2418" s="26">
        <v>0</v>
      </c>
      <c r="S2418" s="27">
        <v>0</v>
      </c>
      <c r="T2418" s="28">
        <v>0</v>
      </c>
      <c r="U2418" s="28">
        <v>0</v>
      </c>
      <c r="V2418" s="12">
        <v>4429.2</v>
      </c>
      <c r="W2418" s="11">
        <v>28227</v>
      </c>
      <c r="X2418" s="11">
        <v>4610</v>
      </c>
    </row>
    <row r="2419" spans="1:24" x14ac:dyDescent="0.35">
      <c r="A2419" s="8">
        <v>2020</v>
      </c>
      <c r="B2419" s="9">
        <v>59993</v>
      </c>
      <c r="C2419" s="10" t="s">
        <v>1740</v>
      </c>
      <c r="D2419" s="8" t="s">
        <v>717</v>
      </c>
      <c r="E2419" s="10" t="s">
        <v>718</v>
      </c>
      <c r="F2419" s="8" t="s">
        <v>711</v>
      </c>
      <c r="G2419" s="10" t="s">
        <v>63</v>
      </c>
      <c r="H2419" s="10" t="s">
        <v>719</v>
      </c>
      <c r="I2419" s="10" t="s">
        <v>45</v>
      </c>
      <c r="J2419" s="12">
        <v>1391.1</v>
      </c>
      <c r="K2419" s="11">
        <v>13446</v>
      </c>
      <c r="L2419" s="11">
        <v>1394</v>
      </c>
      <c r="M2419" s="14">
        <v>33.700000000000003</v>
      </c>
      <c r="N2419" s="13">
        <v>301</v>
      </c>
      <c r="O2419" s="13">
        <v>8</v>
      </c>
      <c r="P2419" s="25">
        <v>0</v>
      </c>
      <c r="Q2419" s="26">
        <v>0</v>
      </c>
      <c r="R2419" s="26">
        <v>0</v>
      </c>
      <c r="S2419" s="27">
        <v>0</v>
      </c>
      <c r="T2419" s="28">
        <v>0</v>
      </c>
      <c r="U2419" s="28">
        <v>0</v>
      </c>
      <c r="V2419" s="12">
        <v>1424.8</v>
      </c>
      <c r="W2419" s="11">
        <v>13747</v>
      </c>
      <c r="X2419" s="11">
        <v>1402</v>
      </c>
    </row>
    <row r="2420" spans="1:24" x14ac:dyDescent="0.35">
      <c r="A2420" s="8">
        <v>2020</v>
      </c>
      <c r="B2420" s="9">
        <v>59993</v>
      </c>
      <c r="C2420" s="10" t="s">
        <v>1740</v>
      </c>
      <c r="D2420" s="8" t="s">
        <v>717</v>
      </c>
      <c r="E2420" s="10" t="s">
        <v>718</v>
      </c>
      <c r="F2420" s="8" t="s">
        <v>711</v>
      </c>
      <c r="G2420" s="10" t="s">
        <v>56</v>
      </c>
      <c r="H2420" s="10" t="s">
        <v>719</v>
      </c>
      <c r="I2420" s="10" t="s">
        <v>45</v>
      </c>
      <c r="J2420" s="12">
        <v>614.20000000000005</v>
      </c>
      <c r="K2420" s="11">
        <v>4120</v>
      </c>
      <c r="L2420" s="11">
        <v>912</v>
      </c>
      <c r="M2420" s="14">
        <v>0</v>
      </c>
      <c r="N2420" s="13">
        <v>0</v>
      </c>
      <c r="O2420" s="13">
        <v>0</v>
      </c>
      <c r="P2420" s="25">
        <v>0</v>
      </c>
      <c r="Q2420" s="26">
        <v>0</v>
      </c>
      <c r="R2420" s="26">
        <v>0</v>
      </c>
      <c r="S2420" s="27">
        <v>0</v>
      </c>
      <c r="T2420" s="28">
        <v>0</v>
      </c>
      <c r="U2420" s="28">
        <v>0</v>
      </c>
      <c r="V2420" s="12">
        <v>614.20000000000005</v>
      </c>
      <c r="W2420" s="11">
        <v>4120</v>
      </c>
      <c r="X2420" s="11">
        <v>912</v>
      </c>
    </row>
    <row r="2421" spans="1:24" x14ac:dyDescent="0.35">
      <c r="A2421" s="8">
        <v>2020</v>
      </c>
      <c r="B2421" s="9">
        <v>59993</v>
      </c>
      <c r="C2421" s="10" t="s">
        <v>1740</v>
      </c>
      <c r="D2421" s="8" t="s">
        <v>717</v>
      </c>
      <c r="E2421" s="10" t="s">
        <v>718</v>
      </c>
      <c r="F2421" s="8" t="s">
        <v>711</v>
      </c>
      <c r="G2421" s="10" t="s">
        <v>143</v>
      </c>
      <c r="H2421" s="10" t="s">
        <v>719</v>
      </c>
      <c r="I2421" s="10" t="s">
        <v>45</v>
      </c>
      <c r="J2421" s="12">
        <v>938.3</v>
      </c>
      <c r="K2421" s="11">
        <v>9715</v>
      </c>
      <c r="L2421" s="11">
        <v>958</v>
      </c>
      <c r="M2421" s="14">
        <v>10</v>
      </c>
      <c r="N2421" s="13">
        <v>139</v>
      </c>
      <c r="O2421" s="13">
        <v>1</v>
      </c>
      <c r="P2421" s="25">
        <v>0</v>
      </c>
      <c r="Q2421" s="26">
        <v>0</v>
      </c>
      <c r="R2421" s="26">
        <v>0</v>
      </c>
      <c r="S2421" s="27">
        <v>0</v>
      </c>
      <c r="T2421" s="28">
        <v>0</v>
      </c>
      <c r="U2421" s="28">
        <v>0</v>
      </c>
      <c r="V2421" s="12">
        <v>948.3</v>
      </c>
      <c r="W2421" s="11">
        <v>9854</v>
      </c>
      <c r="X2421" s="11">
        <v>959</v>
      </c>
    </row>
    <row r="2422" spans="1:24" x14ac:dyDescent="0.35">
      <c r="A2422" s="8">
        <v>2020</v>
      </c>
      <c r="B2422" s="9">
        <v>59993</v>
      </c>
      <c r="C2422" s="10" t="s">
        <v>1740</v>
      </c>
      <c r="D2422" s="8" t="s">
        <v>717</v>
      </c>
      <c r="E2422" s="10" t="s">
        <v>718</v>
      </c>
      <c r="F2422" s="8" t="s">
        <v>711</v>
      </c>
      <c r="G2422" s="10" t="s">
        <v>197</v>
      </c>
      <c r="H2422" s="10" t="s">
        <v>719</v>
      </c>
      <c r="I2422" s="10" t="s">
        <v>45</v>
      </c>
      <c r="J2422" s="12">
        <v>3200.7</v>
      </c>
      <c r="K2422" s="11">
        <v>28956</v>
      </c>
      <c r="L2422" s="11">
        <v>3285</v>
      </c>
      <c r="M2422" s="14">
        <v>571.79999999999995</v>
      </c>
      <c r="N2422" s="13">
        <v>7235</v>
      </c>
      <c r="O2422" s="13">
        <v>146</v>
      </c>
      <c r="P2422" s="25">
        <v>0</v>
      </c>
      <c r="Q2422" s="26">
        <v>0</v>
      </c>
      <c r="R2422" s="26">
        <v>0</v>
      </c>
      <c r="S2422" s="27">
        <v>0</v>
      </c>
      <c r="T2422" s="28">
        <v>0</v>
      </c>
      <c r="U2422" s="28">
        <v>0</v>
      </c>
      <c r="V2422" s="12">
        <v>3772.5</v>
      </c>
      <c r="W2422" s="11">
        <v>36191</v>
      </c>
      <c r="X2422" s="11">
        <v>3431</v>
      </c>
    </row>
    <row r="2423" spans="1:24" x14ac:dyDescent="0.35">
      <c r="A2423" s="8">
        <v>2020</v>
      </c>
      <c r="B2423" s="9">
        <v>59993</v>
      </c>
      <c r="C2423" s="10" t="s">
        <v>1740</v>
      </c>
      <c r="D2423" s="8" t="s">
        <v>717</v>
      </c>
      <c r="E2423" s="10" t="s">
        <v>718</v>
      </c>
      <c r="F2423" s="8" t="s">
        <v>711</v>
      </c>
      <c r="G2423" s="10" t="s">
        <v>390</v>
      </c>
      <c r="H2423" s="10" t="s">
        <v>719</v>
      </c>
      <c r="I2423" s="10" t="s">
        <v>95</v>
      </c>
      <c r="J2423" s="12">
        <v>589.6</v>
      </c>
      <c r="K2423" s="11">
        <v>3674</v>
      </c>
      <c r="L2423" s="11">
        <v>554</v>
      </c>
      <c r="M2423" s="14">
        <v>25</v>
      </c>
      <c r="N2423" s="13">
        <v>256</v>
      </c>
      <c r="O2423" s="13">
        <v>9</v>
      </c>
      <c r="P2423" s="25">
        <v>0</v>
      </c>
      <c r="Q2423" s="26">
        <v>0</v>
      </c>
      <c r="R2423" s="26">
        <v>0</v>
      </c>
      <c r="S2423" s="27">
        <v>0</v>
      </c>
      <c r="T2423" s="28">
        <v>0</v>
      </c>
      <c r="U2423" s="28">
        <v>0</v>
      </c>
      <c r="V2423" s="12">
        <v>614.6</v>
      </c>
      <c r="W2423" s="11">
        <v>3930</v>
      </c>
      <c r="X2423" s="11">
        <v>563</v>
      </c>
    </row>
    <row r="2424" spans="1:24" x14ac:dyDescent="0.35">
      <c r="A2424" s="8">
        <v>2020</v>
      </c>
      <c r="B2424" s="9">
        <v>60025</v>
      </c>
      <c r="C2424" s="10" t="s">
        <v>1741</v>
      </c>
      <c r="D2424" s="8" t="s">
        <v>709</v>
      </c>
      <c r="E2424" s="10" t="s">
        <v>710</v>
      </c>
      <c r="F2424" s="8" t="s">
        <v>711</v>
      </c>
      <c r="G2424" s="10" t="s">
        <v>48</v>
      </c>
      <c r="H2424" s="10" t="s">
        <v>1616</v>
      </c>
      <c r="I2424" s="10" t="s">
        <v>591</v>
      </c>
      <c r="J2424" s="12">
        <v>126</v>
      </c>
      <c r="K2424" s="11">
        <v>704</v>
      </c>
      <c r="L2424" s="11">
        <v>82</v>
      </c>
      <c r="M2424" s="14">
        <v>115.3</v>
      </c>
      <c r="N2424" s="13">
        <v>1890</v>
      </c>
      <c r="O2424" s="13">
        <v>4</v>
      </c>
      <c r="P2424" s="25">
        <v>0</v>
      </c>
      <c r="Q2424" s="26">
        <v>0</v>
      </c>
      <c r="R2424" s="26">
        <v>0</v>
      </c>
      <c r="S2424" s="27">
        <v>0</v>
      </c>
      <c r="T2424" s="28">
        <v>0</v>
      </c>
      <c r="U2424" s="28">
        <v>0</v>
      </c>
      <c r="V2424" s="12">
        <v>241.3</v>
      </c>
      <c r="W2424" s="11">
        <v>2594</v>
      </c>
      <c r="X2424" s="11">
        <v>86</v>
      </c>
    </row>
    <row r="2425" spans="1:24" x14ac:dyDescent="0.35">
      <c r="A2425" s="8">
        <v>2020</v>
      </c>
      <c r="B2425" s="9">
        <v>60025</v>
      </c>
      <c r="C2425" s="10" t="s">
        <v>1741</v>
      </c>
      <c r="D2425" s="8" t="s">
        <v>709</v>
      </c>
      <c r="E2425" s="10" t="s">
        <v>710</v>
      </c>
      <c r="F2425" s="8" t="s">
        <v>711</v>
      </c>
      <c r="G2425" s="10" t="s">
        <v>32</v>
      </c>
      <c r="H2425" s="10" t="s">
        <v>1616</v>
      </c>
      <c r="I2425" s="10" t="s">
        <v>33</v>
      </c>
      <c r="J2425" s="12">
        <v>214.5</v>
      </c>
      <c r="K2425" s="11">
        <v>953</v>
      </c>
      <c r="L2425" s="11">
        <v>212</v>
      </c>
      <c r="M2425" s="14">
        <v>294.60000000000002</v>
      </c>
      <c r="N2425" s="13">
        <v>2250</v>
      </c>
      <c r="O2425" s="13">
        <v>4</v>
      </c>
      <c r="P2425" s="25">
        <v>0</v>
      </c>
      <c r="Q2425" s="26">
        <v>0</v>
      </c>
      <c r="R2425" s="26">
        <v>0</v>
      </c>
      <c r="S2425" s="27">
        <v>0</v>
      </c>
      <c r="T2425" s="28">
        <v>0</v>
      </c>
      <c r="U2425" s="28">
        <v>0</v>
      </c>
      <c r="V2425" s="12">
        <v>509.1</v>
      </c>
      <c r="W2425" s="11">
        <v>3203</v>
      </c>
      <c r="X2425" s="11">
        <v>216</v>
      </c>
    </row>
    <row r="2426" spans="1:24" x14ac:dyDescent="0.35">
      <c r="A2426" s="8">
        <v>2020</v>
      </c>
      <c r="B2426" s="9">
        <v>60025</v>
      </c>
      <c r="C2426" s="10" t="s">
        <v>1741</v>
      </c>
      <c r="D2426" s="8" t="s">
        <v>709</v>
      </c>
      <c r="E2426" s="10" t="s">
        <v>710</v>
      </c>
      <c r="F2426" s="8" t="s">
        <v>711</v>
      </c>
      <c r="G2426" s="10" t="s">
        <v>157</v>
      </c>
      <c r="H2426" s="10" t="s">
        <v>1616</v>
      </c>
      <c r="I2426" s="10" t="s">
        <v>158</v>
      </c>
      <c r="J2426" s="12">
        <v>27.8</v>
      </c>
      <c r="K2426" s="11">
        <v>204</v>
      </c>
      <c r="L2426" s="11">
        <v>66</v>
      </c>
      <c r="M2426" s="14">
        <v>202.5</v>
      </c>
      <c r="N2426" s="13">
        <v>4229</v>
      </c>
      <c r="O2426" s="13">
        <v>27</v>
      </c>
      <c r="P2426" s="25">
        <v>0</v>
      </c>
      <c r="Q2426" s="26">
        <v>0</v>
      </c>
      <c r="R2426" s="26">
        <v>0</v>
      </c>
      <c r="S2426" s="27">
        <v>0</v>
      </c>
      <c r="T2426" s="28">
        <v>0</v>
      </c>
      <c r="U2426" s="28">
        <v>0</v>
      </c>
      <c r="V2426" s="12">
        <v>230.3</v>
      </c>
      <c r="W2426" s="11">
        <v>4433</v>
      </c>
      <c r="X2426" s="11">
        <v>93</v>
      </c>
    </row>
    <row r="2427" spans="1:24" x14ac:dyDescent="0.35">
      <c r="A2427" s="8">
        <v>2020</v>
      </c>
      <c r="B2427" s="9">
        <v>60025</v>
      </c>
      <c r="C2427" s="10" t="s">
        <v>1741</v>
      </c>
      <c r="D2427" s="8" t="s">
        <v>709</v>
      </c>
      <c r="E2427" s="10" t="s">
        <v>710</v>
      </c>
      <c r="F2427" s="8" t="s">
        <v>711</v>
      </c>
      <c r="G2427" s="10" t="s">
        <v>94</v>
      </c>
      <c r="H2427" s="10" t="s">
        <v>1616</v>
      </c>
      <c r="I2427" s="10" t="s">
        <v>95</v>
      </c>
      <c r="J2427" s="12">
        <v>73.5</v>
      </c>
      <c r="K2427" s="11">
        <v>454</v>
      </c>
      <c r="L2427" s="11">
        <v>99</v>
      </c>
      <c r="M2427" s="14">
        <v>160.69999999999999</v>
      </c>
      <c r="N2427" s="13">
        <v>916</v>
      </c>
      <c r="O2427" s="13">
        <v>3</v>
      </c>
      <c r="P2427" s="25">
        <v>0</v>
      </c>
      <c r="Q2427" s="26">
        <v>0</v>
      </c>
      <c r="R2427" s="26">
        <v>0</v>
      </c>
      <c r="S2427" s="27">
        <v>0</v>
      </c>
      <c r="T2427" s="28">
        <v>0</v>
      </c>
      <c r="U2427" s="28">
        <v>0</v>
      </c>
      <c r="V2427" s="12">
        <v>234.2</v>
      </c>
      <c r="W2427" s="11">
        <v>1370</v>
      </c>
      <c r="X2427" s="11">
        <v>102</v>
      </c>
    </row>
    <row r="2428" spans="1:24" x14ac:dyDescent="0.35">
      <c r="A2428" s="8">
        <v>2020</v>
      </c>
      <c r="B2428" s="9">
        <v>60025</v>
      </c>
      <c r="C2428" s="10" t="s">
        <v>1741</v>
      </c>
      <c r="D2428" s="8" t="s">
        <v>709</v>
      </c>
      <c r="E2428" s="10" t="s">
        <v>710</v>
      </c>
      <c r="F2428" s="8" t="s">
        <v>711</v>
      </c>
      <c r="G2428" s="10" t="s">
        <v>118</v>
      </c>
      <c r="H2428" s="10" t="s">
        <v>1616</v>
      </c>
      <c r="I2428" s="10" t="s">
        <v>237</v>
      </c>
      <c r="J2428" s="12" t="s">
        <v>25</v>
      </c>
      <c r="K2428" s="11" t="s">
        <v>25</v>
      </c>
      <c r="L2428" s="11" t="s">
        <v>25</v>
      </c>
      <c r="M2428" s="14">
        <v>98.3</v>
      </c>
      <c r="N2428" s="13">
        <v>504</v>
      </c>
      <c r="O2428" s="13">
        <v>1</v>
      </c>
      <c r="P2428" s="25">
        <v>0</v>
      </c>
      <c r="Q2428" s="26">
        <v>0</v>
      </c>
      <c r="R2428" s="26">
        <v>0</v>
      </c>
      <c r="S2428" s="27">
        <v>0</v>
      </c>
      <c r="T2428" s="28">
        <v>0</v>
      </c>
      <c r="U2428" s="28">
        <v>0</v>
      </c>
      <c r="V2428" s="12">
        <v>98.3</v>
      </c>
      <c r="W2428" s="11">
        <v>504</v>
      </c>
      <c r="X2428" s="11">
        <v>1</v>
      </c>
    </row>
    <row r="2429" spans="1:24" x14ac:dyDescent="0.35">
      <c r="A2429" s="8">
        <v>2020</v>
      </c>
      <c r="B2429" s="9">
        <v>60025</v>
      </c>
      <c r="C2429" s="10" t="s">
        <v>1741</v>
      </c>
      <c r="D2429" s="8" t="s">
        <v>709</v>
      </c>
      <c r="E2429" s="10" t="s">
        <v>710</v>
      </c>
      <c r="F2429" s="8" t="s">
        <v>711</v>
      </c>
      <c r="G2429" s="10" t="s">
        <v>307</v>
      </c>
      <c r="H2429" s="10" t="s">
        <v>1616</v>
      </c>
      <c r="I2429" s="10" t="s">
        <v>245</v>
      </c>
      <c r="J2429" s="12">
        <v>45.7</v>
      </c>
      <c r="K2429" s="11">
        <v>163</v>
      </c>
      <c r="L2429" s="11">
        <v>22</v>
      </c>
      <c r="M2429" s="14">
        <v>0</v>
      </c>
      <c r="N2429" s="13">
        <v>0</v>
      </c>
      <c r="O2429" s="13">
        <v>0</v>
      </c>
      <c r="P2429" s="25">
        <v>0</v>
      </c>
      <c r="Q2429" s="26">
        <v>0</v>
      </c>
      <c r="R2429" s="26">
        <v>0</v>
      </c>
      <c r="S2429" s="27">
        <v>0</v>
      </c>
      <c r="T2429" s="28">
        <v>0</v>
      </c>
      <c r="U2429" s="28">
        <v>0</v>
      </c>
      <c r="V2429" s="12">
        <v>45.7</v>
      </c>
      <c r="W2429" s="11">
        <v>163</v>
      </c>
      <c r="X2429" s="11">
        <v>22</v>
      </c>
    </row>
    <row r="2430" spans="1:24" x14ac:dyDescent="0.35">
      <c r="A2430" s="8">
        <v>2020</v>
      </c>
      <c r="B2430" s="9">
        <v>60025</v>
      </c>
      <c r="C2430" s="10" t="s">
        <v>1741</v>
      </c>
      <c r="D2430" s="8" t="s">
        <v>709</v>
      </c>
      <c r="E2430" s="10" t="s">
        <v>710</v>
      </c>
      <c r="F2430" s="8" t="s">
        <v>711</v>
      </c>
      <c r="G2430" s="10" t="s">
        <v>139</v>
      </c>
      <c r="H2430" s="10" t="s">
        <v>1616</v>
      </c>
      <c r="I2430" s="10" t="s">
        <v>95</v>
      </c>
      <c r="J2430" s="12">
        <v>44.6</v>
      </c>
      <c r="K2430" s="11">
        <v>318</v>
      </c>
      <c r="L2430" s="11">
        <v>75</v>
      </c>
      <c r="M2430" s="14">
        <v>15.5</v>
      </c>
      <c r="N2430" s="13">
        <v>83</v>
      </c>
      <c r="O2430" s="13">
        <v>1</v>
      </c>
      <c r="P2430" s="25">
        <v>0</v>
      </c>
      <c r="Q2430" s="26">
        <v>0</v>
      </c>
      <c r="R2430" s="26">
        <v>0</v>
      </c>
      <c r="S2430" s="27">
        <v>0</v>
      </c>
      <c r="T2430" s="28">
        <v>0</v>
      </c>
      <c r="U2430" s="28">
        <v>0</v>
      </c>
      <c r="V2430" s="12">
        <v>60.1</v>
      </c>
      <c r="W2430" s="11">
        <v>401</v>
      </c>
      <c r="X2430" s="11">
        <v>76</v>
      </c>
    </row>
    <row r="2431" spans="1:24" x14ac:dyDescent="0.35">
      <c r="A2431" s="8">
        <v>2020</v>
      </c>
      <c r="B2431" s="9">
        <v>60025</v>
      </c>
      <c r="C2431" s="10" t="s">
        <v>1741</v>
      </c>
      <c r="D2431" s="8" t="s">
        <v>709</v>
      </c>
      <c r="E2431" s="10" t="s">
        <v>710</v>
      </c>
      <c r="F2431" s="8" t="s">
        <v>711</v>
      </c>
      <c r="G2431" s="10" t="s">
        <v>63</v>
      </c>
      <c r="H2431" s="10" t="s">
        <v>1616</v>
      </c>
      <c r="I2431" s="10" t="s">
        <v>45</v>
      </c>
      <c r="J2431" s="12">
        <v>31.6</v>
      </c>
      <c r="K2431" s="11">
        <v>233</v>
      </c>
      <c r="L2431" s="11">
        <v>39</v>
      </c>
      <c r="M2431" s="14">
        <v>23.6</v>
      </c>
      <c r="N2431" s="13">
        <v>236</v>
      </c>
      <c r="O2431" s="13">
        <v>1</v>
      </c>
      <c r="P2431" s="25">
        <v>0</v>
      </c>
      <c r="Q2431" s="26">
        <v>0</v>
      </c>
      <c r="R2431" s="26">
        <v>0</v>
      </c>
      <c r="S2431" s="27">
        <v>0</v>
      </c>
      <c r="T2431" s="28">
        <v>0</v>
      </c>
      <c r="U2431" s="28">
        <v>0</v>
      </c>
      <c r="V2431" s="12">
        <v>55.2</v>
      </c>
      <c r="W2431" s="11">
        <v>469</v>
      </c>
      <c r="X2431" s="11">
        <v>40</v>
      </c>
    </row>
    <row r="2432" spans="1:24" x14ac:dyDescent="0.35">
      <c r="A2432" s="8">
        <v>2020</v>
      </c>
      <c r="B2432" s="9">
        <v>60025</v>
      </c>
      <c r="C2432" s="10" t="s">
        <v>1741</v>
      </c>
      <c r="D2432" s="8" t="s">
        <v>709</v>
      </c>
      <c r="E2432" s="10" t="s">
        <v>710</v>
      </c>
      <c r="F2432" s="8" t="s">
        <v>711</v>
      </c>
      <c r="G2432" s="10" t="s">
        <v>56</v>
      </c>
      <c r="H2432" s="10" t="s">
        <v>1616</v>
      </c>
      <c r="I2432" s="10" t="s">
        <v>45</v>
      </c>
      <c r="J2432" s="12">
        <v>35.4</v>
      </c>
      <c r="K2432" s="11">
        <v>237</v>
      </c>
      <c r="L2432" s="11">
        <v>50</v>
      </c>
      <c r="M2432" s="14">
        <v>58.8</v>
      </c>
      <c r="N2432" s="13">
        <v>703</v>
      </c>
      <c r="O2432" s="13">
        <v>3</v>
      </c>
      <c r="P2432" s="25">
        <v>0</v>
      </c>
      <c r="Q2432" s="26">
        <v>0</v>
      </c>
      <c r="R2432" s="26">
        <v>0</v>
      </c>
      <c r="S2432" s="27">
        <v>0</v>
      </c>
      <c r="T2432" s="28">
        <v>0</v>
      </c>
      <c r="U2432" s="28">
        <v>0</v>
      </c>
      <c r="V2432" s="12">
        <v>94.2</v>
      </c>
      <c r="W2432" s="11">
        <v>940</v>
      </c>
      <c r="X2432" s="11">
        <v>53</v>
      </c>
    </row>
    <row r="2433" spans="1:24" x14ac:dyDescent="0.35">
      <c r="A2433" s="8">
        <v>2020</v>
      </c>
      <c r="B2433" s="9">
        <v>60025</v>
      </c>
      <c r="C2433" s="10" t="s">
        <v>1741</v>
      </c>
      <c r="D2433" s="8" t="s">
        <v>709</v>
      </c>
      <c r="E2433" s="10" t="s">
        <v>710</v>
      </c>
      <c r="F2433" s="8" t="s">
        <v>711</v>
      </c>
      <c r="G2433" s="10" t="s">
        <v>91</v>
      </c>
      <c r="H2433" s="10" t="s">
        <v>1616</v>
      </c>
      <c r="I2433" s="10" t="s">
        <v>394</v>
      </c>
      <c r="J2433" s="12">
        <v>4.8</v>
      </c>
      <c r="K2433" s="11">
        <v>43</v>
      </c>
      <c r="L2433" s="11">
        <v>8</v>
      </c>
      <c r="M2433" s="14">
        <v>0</v>
      </c>
      <c r="N2433" s="13">
        <v>0</v>
      </c>
      <c r="O2433" s="13">
        <v>0</v>
      </c>
      <c r="P2433" s="25">
        <v>0</v>
      </c>
      <c r="Q2433" s="26">
        <v>0</v>
      </c>
      <c r="R2433" s="26">
        <v>0</v>
      </c>
      <c r="S2433" s="27">
        <v>0</v>
      </c>
      <c r="T2433" s="28">
        <v>0</v>
      </c>
      <c r="U2433" s="28">
        <v>0</v>
      </c>
      <c r="V2433" s="12">
        <v>4.8</v>
      </c>
      <c r="W2433" s="11">
        <v>43</v>
      </c>
      <c r="X2433" s="11">
        <v>8</v>
      </c>
    </row>
    <row r="2434" spans="1:24" x14ac:dyDescent="0.35">
      <c r="A2434" s="8">
        <v>2020</v>
      </c>
      <c r="B2434" s="9">
        <v>60025</v>
      </c>
      <c r="C2434" s="10" t="s">
        <v>1741</v>
      </c>
      <c r="D2434" s="8" t="s">
        <v>709</v>
      </c>
      <c r="E2434" s="10" t="s">
        <v>710</v>
      </c>
      <c r="F2434" s="8" t="s">
        <v>711</v>
      </c>
      <c r="G2434" s="10" t="s">
        <v>122</v>
      </c>
      <c r="H2434" s="10" t="s">
        <v>1616</v>
      </c>
      <c r="I2434" s="10" t="s">
        <v>123</v>
      </c>
      <c r="J2434" s="12">
        <v>26.2</v>
      </c>
      <c r="K2434" s="11">
        <v>150</v>
      </c>
      <c r="L2434" s="11">
        <v>46</v>
      </c>
      <c r="M2434" s="14">
        <v>60.2</v>
      </c>
      <c r="N2434" s="13">
        <v>424</v>
      </c>
      <c r="O2434" s="13">
        <v>1</v>
      </c>
      <c r="P2434" s="25">
        <v>0</v>
      </c>
      <c r="Q2434" s="26">
        <v>0</v>
      </c>
      <c r="R2434" s="26">
        <v>0</v>
      </c>
      <c r="S2434" s="27">
        <v>0</v>
      </c>
      <c r="T2434" s="28">
        <v>0</v>
      </c>
      <c r="U2434" s="28">
        <v>0</v>
      </c>
      <c r="V2434" s="12">
        <v>86.4</v>
      </c>
      <c r="W2434" s="11">
        <v>574</v>
      </c>
      <c r="X2434" s="11">
        <v>47</v>
      </c>
    </row>
    <row r="2435" spans="1:24" x14ac:dyDescent="0.35">
      <c r="A2435" s="8">
        <v>2020</v>
      </c>
      <c r="B2435" s="9">
        <v>60025</v>
      </c>
      <c r="C2435" s="10" t="s">
        <v>1741</v>
      </c>
      <c r="D2435" s="8" t="s">
        <v>709</v>
      </c>
      <c r="E2435" s="10" t="s">
        <v>710</v>
      </c>
      <c r="F2435" s="8" t="s">
        <v>711</v>
      </c>
      <c r="G2435" s="10" t="s">
        <v>105</v>
      </c>
      <c r="H2435" s="10" t="s">
        <v>1616</v>
      </c>
      <c r="I2435" s="10" t="s">
        <v>95</v>
      </c>
      <c r="J2435" s="12" t="s">
        <v>25</v>
      </c>
      <c r="K2435" s="11" t="s">
        <v>25</v>
      </c>
      <c r="L2435" s="11" t="s">
        <v>25</v>
      </c>
      <c r="M2435" s="14">
        <v>830.5</v>
      </c>
      <c r="N2435" s="13">
        <v>4726</v>
      </c>
      <c r="O2435" s="13">
        <v>6</v>
      </c>
      <c r="P2435" s="25">
        <v>0</v>
      </c>
      <c r="Q2435" s="26">
        <v>0</v>
      </c>
      <c r="R2435" s="26">
        <v>0</v>
      </c>
      <c r="S2435" s="27">
        <v>0</v>
      </c>
      <c r="T2435" s="28">
        <v>0</v>
      </c>
      <c r="U2435" s="28">
        <v>0</v>
      </c>
      <c r="V2435" s="12">
        <v>830.5</v>
      </c>
      <c r="W2435" s="11">
        <v>4726</v>
      </c>
      <c r="X2435" s="11">
        <v>6</v>
      </c>
    </row>
    <row r="2436" spans="1:24" x14ac:dyDescent="0.35">
      <c r="A2436" s="8">
        <v>2020</v>
      </c>
      <c r="B2436" s="9">
        <v>60041</v>
      </c>
      <c r="C2436" s="10" t="s">
        <v>1742</v>
      </c>
      <c r="D2436" s="8" t="s">
        <v>717</v>
      </c>
      <c r="E2436" s="10" t="s">
        <v>718</v>
      </c>
      <c r="F2436" s="8" t="s">
        <v>711</v>
      </c>
      <c r="G2436" s="10" t="s">
        <v>63</v>
      </c>
      <c r="H2436" s="10" t="s">
        <v>719</v>
      </c>
      <c r="I2436" s="10" t="s">
        <v>45</v>
      </c>
      <c r="J2436" s="12">
        <v>74.5</v>
      </c>
      <c r="K2436" s="11">
        <v>895</v>
      </c>
      <c r="L2436" s="11">
        <v>104</v>
      </c>
      <c r="M2436" s="14">
        <v>0</v>
      </c>
      <c r="N2436" s="13">
        <v>0</v>
      </c>
      <c r="O2436" s="13">
        <v>0</v>
      </c>
      <c r="P2436" s="25">
        <v>0</v>
      </c>
      <c r="Q2436" s="26">
        <v>0</v>
      </c>
      <c r="R2436" s="26">
        <v>0</v>
      </c>
      <c r="S2436" s="27">
        <v>0</v>
      </c>
      <c r="T2436" s="28">
        <v>0</v>
      </c>
      <c r="U2436" s="28">
        <v>0</v>
      </c>
      <c r="V2436" s="12">
        <v>74.5</v>
      </c>
      <c r="W2436" s="11">
        <v>895</v>
      </c>
      <c r="X2436" s="11">
        <v>104</v>
      </c>
    </row>
    <row r="2437" spans="1:24" x14ac:dyDescent="0.35">
      <c r="A2437" s="8">
        <v>2020</v>
      </c>
      <c r="B2437" s="9">
        <v>60041</v>
      </c>
      <c r="C2437" s="10" t="s">
        <v>1742</v>
      </c>
      <c r="D2437" s="8" t="s">
        <v>717</v>
      </c>
      <c r="E2437" s="10" t="s">
        <v>718</v>
      </c>
      <c r="F2437" s="8" t="s">
        <v>711</v>
      </c>
      <c r="G2437" s="10" t="s">
        <v>143</v>
      </c>
      <c r="H2437" s="10" t="s">
        <v>719</v>
      </c>
      <c r="I2437" s="10" t="s">
        <v>45</v>
      </c>
      <c r="J2437" s="12">
        <v>1274.4000000000001</v>
      </c>
      <c r="K2437" s="11">
        <v>24474</v>
      </c>
      <c r="L2437" s="11">
        <v>2128</v>
      </c>
      <c r="M2437" s="14">
        <v>0</v>
      </c>
      <c r="N2437" s="13">
        <v>0</v>
      </c>
      <c r="O2437" s="13">
        <v>0</v>
      </c>
      <c r="P2437" s="25">
        <v>0</v>
      </c>
      <c r="Q2437" s="26">
        <v>0</v>
      </c>
      <c r="R2437" s="26">
        <v>0</v>
      </c>
      <c r="S2437" s="27">
        <v>0</v>
      </c>
      <c r="T2437" s="28">
        <v>0</v>
      </c>
      <c r="U2437" s="28">
        <v>0</v>
      </c>
      <c r="V2437" s="12">
        <v>1274.4000000000001</v>
      </c>
      <c r="W2437" s="11">
        <v>24474</v>
      </c>
      <c r="X2437" s="11">
        <v>2128</v>
      </c>
    </row>
    <row r="2438" spans="1:24" x14ac:dyDescent="0.35">
      <c r="A2438" s="8">
        <v>2020</v>
      </c>
      <c r="B2438" s="9">
        <v>60041</v>
      </c>
      <c r="C2438" s="10" t="s">
        <v>1742</v>
      </c>
      <c r="D2438" s="8" t="s">
        <v>717</v>
      </c>
      <c r="E2438" s="10" t="s">
        <v>718</v>
      </c>
      <c r="F2438" s="8" t="s">
        <v>711</v>
      </c>
      <c r="G2438" s="10" t="s">
        <v>197</v>
      </c>
      <c r="H2438" s="10" t="s">
        <v>719</v>
      </c>
      <c r="I2438" s="10" t="s">
        <v>45</v>
      </c>
      <c r="J2438" s="12">
        <v>3888</v>
      </c>
      <c r="K2438" s="11">
        <v>54816</v>
      </c>
      <c r="L2438" s="11">
        <v>5470</v>
      </c>
      <c r="M2438" s="14">
        <v>0</v>
      </c>
      <c r="N2438" s="13">
        <v>0</v>
      </c>
      <c r="O2438" s="13">
        <v>0</v>
      </c>
      <c r="P2438" s="25">
        <v>0</v>
      </c>
      <c r="Q2438" s="26">
        <v>0</v>
      </c>
      <c r="R2438" s="26">
        <v>0</v>
      </c>
      <c r="S2438" s="27">
        <v>0</v>
      </c>
      <c r="T2438" s="28">
        <v>0</v>
      </c>
      <c r="U2438" s="28">
        <v>0</v>
      </c>
      <c r="V2438" s="12">
        <v>3888</v>
      </c>
      <c r="W2438" s="11">
        <v>54816</v>
      </c>
      <c r="X2438" s="11">
        <v>5470</v>
      </c>
    </row>
    <row r="2439" spans="1:24" x14ac:dyDescent="0.35">
      <c r="A2439" s="8">
        <v>2020</v>
      </c>
      <c r="B2439" s="9">
        <v>60053</v>
      </c>
      <c r="C2439" s="10" t="s">
        <v>1743</v>
      </c>
      <c r="D2439" s="8" t="s">
        <v>717</v>
      </c>
      <c r="E2439" s="10" t="s">
        <v>718</v>
      </c>
      <c r="F2439" s="8" t="s">
        <v>711</v>
      </c>
      <c r="G2439" s="10" t="s">
        <v>56</v>
      </c>
      <c r="H2439" s="10" t="s">
        <v>719</v>
      </c>
      <c r="I2439" s="10" t="s">
        <v>123</v>
      </c>
      <c r="J2439" s="12">
        <v>14.7</v>
      </c>
      <c r="K2439" s="11">
        <v>145</v>
      </c>
      <c r="L2439" s="11">
        <v>21</v>
      </c>
      <c r="M2439" s="14">
        <v>42365.4</v>
      </c>
      <c r="N2439" s="13">
        <v>509541</v>
      </c>
      <c r="O2439" s="13">
        <v>2794</v>
      </c>
      <c r="P2439" s="25">
        <v>0</v>
      </c>
      <c r="Q2439" s="26">
        <v>0</v>
      </c>
      <c r="R2439" s="26">
        <v>0</v>
      </c>
      <c r="S2439" s="27">
        <v>0</v>
      </c>
      <c r="T2439" s="28">
        <v>0</v>
      </c>
      <c r="U2439" s="28">
        <v>0</v>
      </c>
      <c r="V2439" s="12">
        <v>42380.1</v>
      </c>
      <c r="W2439" s="11">
        <v>509686</v>
      </c>
      <c r="X2439" s="11">
        <v>2815</v>
      </c>
    </row>
    <row r="2440" spans="1:24" x14ac:dyDescent="0.35">
      <c r="A2440" s="8">
        <v>2020</v>
      </c>
      <c r="B2440" s="9">
        <v>60053</v>
      </c>
      <c r="C2440" s="10" t="s">
        <v>1743</v>
      </c>
      <c r="D2440" s="8" t="s">
        <v>717</v>
      </c>
      <c r="E2440" s="10" t="s">
        <v>718</v>
      </c>
      <c r="F2440" s="8" t="s">
        <v>711</v>
      </c>
      <c r="G2440" s="10" t="s">
        <v>122</v>
      </c>
      <c r="H2440" s="10" t="s">
        <v>719</v>
      </c>
      <c r="I2440" s="10" t="s">
        <v>123</v>
      </c>
      <c r="J2440" s="12">
        <v>5189.7</v>
      </c>
      <c r="K2440" s="11">
        <v>59221</v>
      </c>
      <c r="L2440" s="11">
        <v>2143</v>
      </c>
      <c r="M2440" s="14">
        <v>49132.9</v>
      </c>
      <c r="N2440" s="13">
        <v>628686</v>
      </c>
      <c r="O2440" s="13">
        <v>4766</v>
      </c>
      <c r="P2440" s="25">
        <v>0</v>
      </c>
      <c r="Q2440" s="26">
        <v>0</v>
      </c>
      <c r="R2440" s="26">
        <v>0</v>
      </c>
      <c r="S2440" s="27">
        <v>0</v>
      </c>
      <c r="T2440" s="28">
        <v>0</v>
      </c>
      <c r="U2440" s="28">
        <v>0</v>
      </c>
      <c r="V2440" s="12">
        <v>54322.6</v>
      </c>
      <c r="W2440" s="11">
        <v>687907</v>
      </c>
      <c r="X2440" s="11">
        <v>6909</v>
      </c>
    </row>
    <row r="2441" spans="1:24" x14ac:dyDescent="0.35">
      <c r="A2441" s="8">
        <v>2020</v>
      </c>
      <c r="B2441" s="9">
        <v>60101</v>
      </c>
      <c r="C2441" s="10" t="s">
        <v>1744</v>
      </c>
      <c r="D2441" s="8" t="s">
        <v>717</v>
      </c>
      <c r="E2441" s="10" t="s">
        <v>718</v>
      </c>
      <c r="F2441" s="8" t="s">
        <v>711</v>
      </c>
      <c r="G2441" s="10" t="s">
        <v>197</v>
      </c>
      <c r="H2441" s="10" t="s">
        <v>719</v>
      </c>
      <c r="I2441" s="10" t="s">
        <v>45</v>
      </c>
      <c r="J2441" s="12">
        <v>1484.2</v>
      </c>
      <c r="K2441" s="11">
        <v>22518</v>
      </c>
      <c r="L2441" s="11">
        <v>2322</v>
      </c>
      <c r="M2441" s="14">
        <v>313.39999999999998</v>
      </c>
      <c r="N2441" s="13">
        <v>5358</v>
      </c>
      <c r="O2441" s="13">
        <v>130</v>
      </c>
      <c r="P2441" s="25">
        <v>0</v>
      </c>
      <c r="Q2441" s="26">
        <v>0</v>
      </c>
      <c r="R2441" s="26">
        <v>0</v>
      </c>
      <c r="S2441" s="27">
        <v>0</v>
      </c>
      <c r="T2441" s="28">
        <v>0</v>
      </c>
      <c r="U2441" s="28">
        <v>0</v>
      </c>
      <c r="V2441" s="12">
        <v>1797.6</v>
      </c>
      <c r="W2441" s="11">
        <v>27876</v>
      </c>
      <c r="X2441" s="11">
        <v>2452</v>
      </c>
    </row>
    <row r="2442" spans="1:24" x14ac:dyDescent="0.35">
      <c r="A2442" s="8">
        <v>2020</v>
      </c>
      <c r="B2442" s="9">
        <v>60124</v>
      </c>
      <c r="C2442" s="10" t="s">
        <v>1745</v>
      </c>
      <c r="D2442" s="8" t="s">
        <v>717</v>
      </c>
      <c r="E2442" s="10" t="s">
        <v>718</v>
      </c>
      <c r="F2442" s="8" t="s">
        <v>711</v>
      </c>
      <c r="G2442" s="10" t="s">
        <v>63</v>
      </c>
      <c r="H2442" s="10" t="s">
        <v>719</v>
      </c>
      <c r="I2442" s="10" t="s">
        <v>45</v>
      </c>
      <c r="J2442" s="12">
        <v>1756</v>
      </c>
      <c r="K2442" s="11">
        <v>17348</v>
      </c>
      <c r="L2442" s="11">
        <v>2582</v>
      </c>
      <c r="M2442" s="14">
        <v>18</v>
      </c>
      <c r="N2442" s="13">
        <v>170</v>
      </c>
      <c r="O2442" s="13">
        <v>16</v>
      </c>
      <c r="P2442" s="25">
        <v>0</v>
      </c>
      <c r="Q2442" s="26">
        <v>0</v>
      </c>
      <c r="R2442" s="26">
        <v>0</v>
      </c>
      <c r="S2442" s="27">
        <v>0</v>
      </c>
      <c r="T2442" s="28">
        <v>0</v>
      </c>
      <c r="U2442" s="28">
        <v>0</v>
      </c>
      <c r="V2442" s="12">
        <v>1774</v>
      </c>
      <c r="W2442" s="11">
        <v>17518</v>
      </c>
      <c r="X2442" s="11">
        <v>2598</v>
      </c>
    </row>
    <row r="2443" spans="1:24" x14ac:dyDescent="0.35">
      <c r="A2443" s="8">
        <v>2020</v>
      </c>
      <c r="B2443" s="9">
        <v>60124</v>
      </c>
      <c r="C2443" s="10" t="s">
        <v>1745</v>
      </c>
      <c r="D2443" s="8" t="s">
        <v>717</v>
      </c>
      <c r="E2443" s="10" t="s">
        <v>718</v>
      </c>
      <c r="F2443" s="8" t="s">
        <v>711</v>
      </c>
      <c r="G2443" s="10" t="s">
        <v>56</v>
      </c>
      <c r="H2443" s="10" t="s">
        <v>719</v>
      </c>
      <c r="I2443" s="10" t="s">
        <v>45</v>
      </c>
      <c r="J2443" s="12">
        <v>1405</v>
      </c>
      <c r="K2443" s="11">
        <v>10981</v>
      </c>
      <c r="L2443" s="11">
        <v>1555</v>
      </c>
      <c r="M2443" s="14">
        <v>14</v>
      </c>
      <c r="N2443" s="13">
        <v>106</v>
      </c>
      <c r="O2443" s="13">
        <v>13</v>
      </c>
      <c r="P2443" s="25">
        <v>0</v>
      </c>
      <c r="Q2443" s="26">
        <v>0</v>
      </c>
      <c r="R2443" s="26">
        <v>0</v>
      </c>
      <c r="S2443" s="27">
        <v>0</v>
      </c>
      <c r="T2443" s="28">
        <v>0</v>
      </c>
      <c r="U2443" s="28">
        <v>0</v>
      </c>
      <c r="V2443" s="12">
        <v>1419</v>
      </c>
      <c r="W2443" s="11">
        <v>11087</v>
      </c>
      <c r="X2443" s="11">
        <v>1568</v>
      </c>
    </row>
    <row r="2444" spans="1:24" x14ac:dyDescent="0.35">
      <c r="A2444" s="8">
        <v>2020</v>
      </c>
      <c r="B2444" s="9">
        <v>60124</v>
      </c>
      <c r="C2444" s="10" t="s">
        <v>1745</v>
      </c>
      <c r="D2444" s="8" t="s">
        <v>717</v>
      </c>
      <c r="E2444" s="10" t="s">
        <v>718</v>
      </c>
      <c r="F2444" s="8" t="s">
        <v>711</v>
      </c>
      <c r="G2444" s="10" t="s">
        <v>197</v>
      </c>
      <c r="H2444" s="10" t="s">
        <v>719</v>
      </c>
      <c r="I2444" s="10" t="s">
        <v>45</v>
      </c>
      <c r="J2444" s="12">
        <v>2176</v>
      </c>
      <c r="K2444" s="11">
        <v>22915</v>
      </c>
      <c r="L2444" s="11">
        <v>2672</v>
      </c>
      <c r="M2444" s="14">
        <v>21</v>
      </c>
      <c r="N2444" s="13">
        <v>218</v>
      </c>
      <c r="O2444" s="13">
        <v>22</v>
      </c>
      <c r="P2444" s="25">
        <v>0</v>
      </c>
      <c r="Q2444" s="26">
        <v>0</v>
      </c>
      <c r="R2444" s="26">
        <v>0</v>
      </c>
      <c r="S2444" s="27">
        <v>0</v>
      </c>
      <c r="T2444" s="28">
        <v>0</v>
      </c>
      <c r="U2444" s="28">
        <v>0</v>
      </c>
      <c r="V2444" s="12">
        <v>2197</v>
      </c>
      <c r="W2444" s="11">
        <v>23133</v>
      </c>
      <c r="X2444" s="11">
        <v>2694</v>
      </c>
    </row>
    <row r="2445" spans="1:24" x14ac:dyDescent="0.35">
      <c r="A2445" s="8">
        <v>2020</v>
      </c>
      <c r="B2445" s="9">
        <v>60181</v>
      </c>
      <c r="C2445" s="10" t="s">
        <v>1746</v>
      </c>
      <c r="D2445" s="8" t="s">
        <v>717</v>
      </c>
      <c r="E2445" s="10" t="s">
        <v>718</v>
      </c>
      <c r="F2445" s="8" t="s">
        <v>711</v>
      </c>
      <c r="G2445" s="10" t="s">
        <v>32</v>
      </c>
      <c r="H2445" s="10" t="s">
        <v>1600</v>
      </c>
      <c r="I2445" s="10" t="s">
        <v>33</v>
      </c>
      <c r="J2445" s="12">
        <v>106208.5</v>
      </c>
      <c r="K2445" s="11">
        <v>1289325</v>
      </c>
      <c r="L2445" s="11">
        <v>348509</v>
      </c>
      <c r="M2445" s="14">
        <v>111273.9</v>
      </c>
      <c r="N2445" s="13">
        <v>1413466</v>
      </c>
      <c r="O2445" s="13">
        <v>31750</v>
      </c>
      <c r="P2445" s="25">
        <v>17165</v>
      </c>
      <c r="Q2445" s="26">
        <v>220926</v>
      </c>
      <c r="R2445" s="26">
        <v>33</v>
      </c>
      <c r="S2445" s="27" t="s">
        <v>25</v>
      </c>
      <c r="T2445" s="28" t="s">
        <v>25</v>
      </c>
      <c r="U2445" s="28" t="s">
        <v>25</v>
      </c>
      <c r="V2445" s="12">
        <v>234647.4</v>
      </c>
      <c r="W2445" s="11">
        <v>2923717</v>
      </c>
      <c r="X2445" s="11">
        <v>380292</v>
      </c>
    </row>
    <row r="2446" spans="1:24" x14ac:dyDescent="0.35">
      <c r="A2446" s="8">
        <v>2020</v>
      </c>
      <c r="B2446" s="9">
        <v>60202</v>
      </c>
      <c r="C2446" s="10" t="s">
        <v>1747</v>
      </c>
      <c r="D2446" s="8" t="s">
        <v>739</v>
      </c>
      <c r="E2446" s="10" t="s">
        <v>710</v>
      </c>
      <c r="F2446" s="8" t="s">
        <v>711</v>
      </c>
      <c r="G2446" s="10" t="s">
        <v>59</v>
      </c>
      <c r="H2446" s="10" t="s">
        <v>719</v>
      </c>
      <c r="I2446" s="10" t="s">
        <v>60</v>
      </c>
      <c r="J2446" s="12">
        <v>0</v>
      </c>
      <c r="K2446" s="11">
        <v>0</v>
      </c>
      <c r="L2446" s="11">
        <v>0</v>
      </c>
      <c r="M2446" s="14">
        <v>0</v>
      </c>
      <c r="N2446" s="13">
        <v>0</v>
      </c>
      <c r="O2446" s="13">
        <v>0</v>
      </c>
      <c r="P2446" s="25">
        <v>97.6</v>
      </c>
      <c r="Q2446" s="26">
        <v>3776</v>
      </c>
      <c r="R2446" s="26">
        <v>29</v>
      </c>
      <c r="S2446" s="27">
        <v>0</v>
      </c>
      <c r="T2446" s="28">
        <v>0</v>
      </c>
      <c r="U2446" s="28">
        <v>0</v>
      </c>
      <c r="V2446" s="12">
        <v>97.6</v>
      </c>
      <c r="W2446" s="11">
        <v>3776</v>
      </c>
      <c r="X2446" s="11">
        <v>29</v>
      </c>
    </row>
    <row r="2447" spans="1:24" x14ac:dyDescent="0.35">
      <c r="A2447" s="8">
        <v>2020</v>
      </c>
      <c r="B2447" s="9">
        <v>60218</v>
      </c>
      <c r="C2447" s="10" t="s">
        <v>1748</v>
      </c>
      <c r="D2447" s="8" t="s">
        <v>717</v>
      </c>
      <c r="E2447" s="10" t="s">
        <v>718</v>
      </c>
      <c r="F2447" s="8" t="s">
        <v>711</v>
      </c>
      <c r="G2447" s="10" t="s">
        <v>682</v>
      </c>
      <c r="H2447" s="10" t="s">
        <v>719</v>
      </c>
      <c r="I2447" s="10" t="s">
        <v>45</v>
      </c>
      <c r="J2447" s="12">
        <v>1387.8</v>
      </c>
      <c r="K2447" s="11">
        <v>12604</v>
      </c>
      <c r="L2447" s="11">
        <v>1618</v>
      </c>
      <c r="M2447" s="14">
        <v>0.4</v>
      </c>
      <c r="N2447" s="13">
        <v>4</v>
      </c>
      <c r="O2447" s="13">
        <v>2</v>
      </c>
      <c r="P2447" s="25">
        <v>0</v>
      </c>
      <c r="Q2447" s="26">
        <v>0</v>
      </c>
      <c r="R2447" s="26">
        <v>0</v>
      </c>
      <c r="S2447" s="27">
        <v>0</v>
      </c>
      <c r="T2447" s="28">
        <v>0</v>
      </c>
      <c r="U2447" s="28">
        <v>0</v>
      </c>
      <c r="V2447" s="12">
        <v>1388.2</v>
      </c>
      <c r="W2447" s="11">
        <v>12608</v>
      </c>
      <c r="X2447" s="11">
        <v>1620</v>
      </c>
    </row>
    <row r="2448" spans="1:24" x14ac:dyDescent="0.35">
      <c r="A2448" s="8">
        <v>2020</v>
      </c>
      <c r="B2448" s="9">
        <v>60218</v>
      </c>
      <c r="C2448" s="10" t="s">
        <v>1748</v>
      </c>
      <c r="D2448" s="8" t="s">
        <v>717</v>
      </c>
      <c r="E2448" s="10" t="s">
        <v>718</v>
      </c>
      <c r="F2448" s="8" t="s">
        <v>711</v>
      </c>
      <c r="G2448" s="10" t="s">
        <v>163</v>
      </c>
      <c r="H2448" s="10" t="s">
        <v>719</v>
      </c>
      <c r="I2448" s="10" t="s">
        <v>45</v>
      </c>
      <c r="J2448" s="12">
        <v>73.099999999999994</v>
      </c>
      <c r="K2448" s="11">
        <v>795</v>
      </c>
      <c r="L2448" s="11">
        <v>106</v>
      </c>
      <c r="M2448" s="14">
        <v>0</v>
      </c>
      <c r="N2448" s="13">
        <v>0</v>
      </c>
      <c r="O2448" s="13">
        <v>0</v>
      </c>
      <c r="P2448" s="25">
        <v>0</v>
      </c>
      <c r="Q2448" s="26">
        <v>0</v>
      </c>
      <c r="R2448" s="26">
        <v>0</v>
      </c>
      <c r="S2448" s="27">
        <v>0</v>
      </c>
      <c r="T2448" s="28">
        <v>0</v>
      </c>
      <c r="U2448" s="28">
        <v>0</v>
      </c>
      <c r="V2448" s="12">
        <v>73.099999999999994</v>
      </c>
      <c r="W2448" s="11">
        <v>795</v>
      </c>
      <c r="X2448" s="11">
        <v>106</v>
      </c>
    </row>
    <row r="2449" spans="1:24" x14ac:dyDescent="0.35">
      <c r="A2449" s="8">
        <v>2020</v>
      </c>
      <c r="B2449" s="9">
        <v>60218</v>
      </c>
      <c r="C2449" s="10" t="s">
        <v>1748</v>
      </c>
      <c r="D2449" s="8" t="s">
        <v>717</v>
      </c>
      <c r="E2449" s="10" t="s">
        <v>718</v>
      </c>
      <c r="F2449" s="8" t="s">
        <v>711</v>
      </c>
      <c r="G2449" s="10" t="s">
        <v>63</v>
      </c>
      <c r="H2449" s="10" t="s">
        <v>719</v>
      </c>
      <c r="I2449" s="10" t="s">
        <v>45</v>
      </c>
      <c r="J2449" s="12">
        <v>2005.6</v>
      </c>
      <c r="K2449" s="11">
        <v>17145</v>
      </c>
      <c r="L2449" s="11">
        <v>2784</v>
      </c>
      <c r="M2449" s="14">
        <v>46.6</v>
      </c>
      <c r="N2449" s="13">
        <v>483</v>
      </c>
      <c r="O2449" s="13">
        <v>12</v>
      </c>
      <c r="P2449" s="25">
        <v>0</v>
      </c>
      <c r="Q2449" s="26">
        <v>0</v>
      </c>
      <c r="R2449" s="26">
        <v>0</v>
      </c>
      <c r="S2449" s="27">
        <v>0</v>
      </c>
      <c r="T2449" s="28">
        <v>0</v>
      </c>
      <c r="U2449" s="28">
        <v>0</v>
      </c>
      <c r="V2449" s="12">
        <v>2052.1999999999998</v>
      </c>
      <c r="W2449" s="11">
        <v>17628</v>
      </c>
      <c r="X2449" s="11">
        <v>2796</v>
      </c>
    </row>
    <row r="2450" spans="1:24" x14ac:dyDescent="0.35">
      <c r="A2450" s="8">
        <v>2020</v>
      </c>
      <c r="B2450" s="9">
        <v>60218</v>
      </c>
      <c r="C2450" s="10" t="s">
        <v>1748</v>
      </c>
      <c r="D2450" s="8" t="s">
        <v>717</v>
      </c>
      <c r="E2450" s="10" t="s">
        <v>718</v>
      </c>
      <c r="F2450" s="8" t="s">
        <v>711</v>
      </c>
      <c r="G2450" s="10" t="s">
        <v>56</v>
      </c>
      <c r="H2450" s="10" t="s">
        <v>719</v>
      </c>
      <c r="I2450" s="10" t="s">
        <v>45</v>
      </c>
      <c r="J2450" s="12">
        <v>3770.1</v>
      </c>
      <c r="K2450" s="11">
        <v>26743</v>
      </c>
      <c r="L2450" s="11">
        <v>5113</v>
      </c>
      <c r="M2450" s="14">
        <v>1135.9000000000001</v>
      </c>
      <c r="N2450" s="13">
        <v>8125</v>
      </c>
      <c r="O2450" s="13">
        <v>279</v>
      </c>
      <c r="P2450" s="25">
        <v>0</v>
      </c>
      <c r="Q2450" s="26">
        <v>0</v>
      </c>
      <c r="R2450" s="26">
        <v>0</v>
      </c>
      <c r="S2450" s="27">
        <v>0</v>
      </c>
      <c r="T2450" s="28">
        <v>0</v>
      </c>
      <c r="U2450" s="28">
        <v>0</v>
      </c>
      <c r="V2450" s="12">
        <v>4906</v>
      </c>
      <c r="W2450" s="11">
        <v>34868</v>
      </c>
      <c r="X2450" s="11">
        <v>5392</v>
      </c>
    </row>
    <row r="2451" spans="1:24" x14ac:dyDescent="0.35">
      <c r="A2451" s="8">
        <v>2020</v>
      </c>
      <c r="B2451" s="9">
        <v>60218</v>
      </c>
      <c r="C2451" s="10" t="s">
        <v>1748</v>
      </c>
      <c r="D2451" s="8" t="s">
        <v>717</v>
      </c>
      <c r="E2451" s="10" t="s">
        <v>718</v>
      </c>
      <c r="F2451" s="8" t="s">
        <v>711</v>
      </c>
      <c r="G2451" s="10" t="s">
        <v>143</v>
      </c>
      <c r="H2451" s="10" t="s">
        <v>719</v>
      </c>
      <c r="I2451" s="10" t="s">
        <v>45</v>
      </c>
      <c r="J2451" s="12">
        <v>319.5</v>
      </c>
      <c r="K2451" s="11">
        <v>3191</v>
      </c>
      <c r="L2451" s="11">
        <v>408</v>
      </c>
      <c r="M2451" s="14">
        <v>2.1</v>
      </c>
      <c r="N2451" s="13">
        <v>19</v>
      </c>
      <c r="O2451" s="13">
        <v>1</v>
      </c>
      <c r="P2451" s="25">
        <v>0</v>
      </c>
      <c r="Q2451" s="26">
        <v>0</v>
      </c>
      <c r="R2451" s="26">
        <v>0</v>
      </c>
      <c r="S2451" s="27">
        <v>0</v>
      </c>
      <c r="T2451" s="28">
        <v>0</v>
      </c>
      <c r="U2451" s="28">
        <v>0</v>
      </c>
      <c r="V2451" s="12">
        <v>321.60000000000002</v>
      </c>
      <c r="W2451" s="11">
        <v>3210</v>
      </c>
      <c r="X2451" s="11">
        <v>409</v>
      </c>
    </row>
    <row r="2452" spans="1:24" x14ac:dyDescent="0.35">
      <c r="A2452" s="8">
        <v>2020</v>
      </c>
      <c r="B2452" s="9">
        <v>60218</v>
      </c>
      <c r="C2452" s="10" t="s">
        <v>1748</v>
      </c>
      <c r="D2452" s="8" t="s">
        <v>717</v>
      </c>
      <c r="E2452" s="10" t="s">
        <v>718</v>
      </c>
      <c r="F2452" s="8" t="s">
        <v>711</v>
      </c>
      <c r="G2452" s="10" t="s">
        <v>197</v>
      </c>
      <c r="H2452" s="10" t="s">
        <v>719</v>
      </c>
      <c r="I2452" s="10" t="s">
        <v>45</v>
      </c>
      <c r="J2452" s="12">
        <v>2223.5</v>
      </c>
      <c r="K2452" s="11">
        <v>22143</v>
      </c>
      <c r="L2452" s="11">
        <v>3173</v>
      </c>
      <c r="M2452" s="14">
        <v>123.2</v>
      </c>
      <c r="N2452" s="13">
        <v>1278</v>
      </c>
      <c r="O2452" s="13">
        <v>72</v>
      </c>
      <c r="P2452" s="25">
        <v>0</v>
      </c>
      <c r="Q2452" s="26">
        <v>0</v>
      </c>
      <c r="R2452" s="26">
        <v>0</v>
      </c>
      <c r="S2452" s="27">
        <v>0</v>
      </c>
      <c r="T2452" s="28">
        <v>0</v>
      </c>
      <c r="U2452" s="28">
        <v>0</v>
      </c>
      <c r="V2452" s="12">
        <v>2346.6999999999998</v>
      </c>
      <c r="W2452" s="11">
        <v>23421</v>
      </c>
      <c r="X2452" s="11">
        <v>3245</v>
      </c>
    </row>
    <row r="2453" spans="1:24" x14ac:dyDescent="0.35">
      <c r="A2453" s="8">
        <v>2020</v>
      </c>
      <c r="B2453" s="9">
        <v>60219</v>
      </c>
      <c r="C2453" s="10" t="s">
        <v>1749</v>
      </c>
      <c r="D2453" s="8" t="s">
        <v>717</v>
      </c>
      <c r="E2453" s="10" t="s">
        <v>718</v>
      </c>
      <c r="F2453" s="8" t="s">
        <v>711</v>
      </c>
      <c r="G2453" s="10" t="s">
        <v>163</v>
      </c>
      <c r="H2453" s="10" t="s">
        <v>719</v>
      </c>
      <c r="I2453" s="10" t="s">
        <v>45</v>
      </c>
      <c r="J2453" s="12">
        <v>0.1</v>
      </c>
      <c r="K2453" s="11">
        <v>2</v>
      </c>
      <c r="L2453" s="11">
        <v>11</v>
      </c>
      <c r="M2453" s="14">
        <v>0.1</v>
      </c>
      <c r="N2453" s="13">
        <v>1</v>
      </c>
      <c r="O2453" s="13">
        <v>1</v>
      </c>
      <c r="P2453" s="25">
        <v>0</v>
      </c>
      <c r="Q2453" s="26">
        <v>0</v>
      </c>
      <c r="R2453" s="26">
        <v>0</v>
      </c>
      <c r="S2453" s="27">
        <v>0</v>
      </c>
      <c r="T2453" s="28">
        <v>0</v>
      </c>
      <c r="U2453" s="28">
        <v>0</v>
      </c>
      <c r="V2453" s="12">
        <v>0.2</v>
      </c>
      <c r="W2453" s="11">
        <v>3</v>
      </c>
      <c r="X2453" s="11">
        <v>12</v>
      </c>
    </row>
    <row r="2454" spans="1:24" x14ac:dyDescent="0.35">
      <c r="A2454" s="8">
        <v>2020</v>
      </c>
      <c r="B2454" s="9">
        <v>60219</v>
      </c>
      <c r="C2454" s="10" t="s">
        <v>1749</v>
      </c>
      <c r="D2454" s="8" t="s">
        <v>717</v>
      </c>
      <c r="E2454" s="10" t="s">
        <v>718</v>
      </c>
      <c r="F2454" s="8" t="s">
        <v>711</v>
      </c>
      <c r="G2454" s="10" t="s">
        <v>56</v>
      </c>
      <c r="H2454" s="10" t="s">
        <v>719</v>
      </c>
      <c r="I2454" s="10" t="s">
        <v>45</v>
      </c>
      <c r="J2454" s="12">
        <v>0.5</v>
      </c>
      <c r="K2454" s="11">
        <v>4</v>
      </c>
      <c r="L2454" s="11">
        <v>11</v>
      </c>
      <c r="M2454" s="14">
        <v>0</v>
      </c>
      <c r="N2454" s="13">
        <v>0</v>
      </c>
      <c r="O2454" s="13">
        <v>0</v>
      </c>
      <c r="P2454" s="25">
        <v>0</v>
      </c>
      <c r="Q2454" s="26">
        <v>0</v>
      </c>
      <c r="R2454" s="26">
        <v>0</v>
      </c>
      <c r="S2454" s="27">
        <v>0</v>
      </c>
      <c r="T2454" s="28">
        <v>0</v>
      </c>
      <c r="U2454" s="28">
        <v>0</v>
      </c>
      <c r="V2454" s="12">
        <v>0.5</v>
      </c>
      <c r="W2454" s="11">
        <v>4</v>
      </c>
      <c r="X2454" s="11">
        <v>11</v>
      </c>
    </row>
    <row r="2455" spans="1:24" x14ac:dyDescent="0.35">
      <c r="A2455" s="8">
        <v>2020</v>
      </c>
      <c r="B2455" s="9">
        <v>60219</v>
      </c>
      <c r="C2455" s="10" t="s">
        <v>1749</v>
      </c>
      <c r="D2455" s="8" t="s">
        <v>717</v>
      </c>
      <c r="E2455" s="10" t="s">
        <v>718</v>
      </c>
      <c r="F2455" s="8" t="s">
        <v>711</v>
      </c>
      <c r="G2455" s="10" t="s">
        <v>143</v>
      </c>
      <c r="H2455" s="10" t="s">
        <v>719</v>
      </c>
      <c r="I2455" s="10" t="s">
        <v>45</v>
      </c>
      <c r="J2455" s="12">
        <v>0.7</v>
      </c>
      <c r="K2455" s="11">
        <v>13</v>
      </c>
      <c r="L2455" s="11">
        <v>20</v>
      </c>
      <c r="M2455" s="14">
        <v>0</v>
      </c>
      <c r="N2455" s="13">
        <v>1</v>
      </c>
      <c r="O2455" s="13">
        <v>1</v>
      </c>
      <c r="P2455" s="25">
        <v>0</v>
      </c>
      <c r="Q2455" s="26">
        <v>0</v>
      </c>
      <c r="R2455" s="26">
        <v>0</v>
      </c>
      <c r="S2455" s="27">
        <v>0</v>
      </c>
      <c r="T2455" s="28">
        <v>0</v>
      </c>
      <c r="U2455" s="28">
        <v>0</v>
      </c>
      <c r="V2455" s="12">
        <v>0.7</v>
      </c>
      <c r="W2455" s="11">
        <v>14</v>
      </c>
      <c r="X2455" s="11">
        <v>21</v>
      </c>
    </row>
    <row r="2456" spans="1:24" x14ac:dyDescent="0.35">
      <c r="A2456" s="8">
        <v>2020</v>
      </c>
      <c r="B2456" s="9">
        <v>60219</v>
      </c>
      <c r="C2456" s="10" t="s">
        <v>1749</v>
      </c>
      <c r="D2456" s="8" t="s">
        <v>717</v>
      </c>
      <c r="E2456" s="10" t="s">
        <v>718</v>
      </c>
      <c r="F2456" s="8" t="s">
        <v>711</v>
      </c>
      <c r="G2456" s="10" t="s">
        <v>197</v>
      </c>
      <c r="H2456" s="10" t="s">
        <v>719</v>
      </c>
      <c r="I2456" s="10" t="s">
        <v>45</v>
      </c>
      <c r="J2456" s="12">
        <v>0.3</v>
      </c>
      <c r="K2456" s="11">
        <v>4</v>
      </c>
      <c r="L2456" s="11">
        <v>39</v>
      </c>
      <c r="M2456" s="14">
        <v>0.6</v>
      </c>
      <c r="N2456" s="13">
        <v>8</v>
      </c>
      <c r="O2456" s="13">
        <v>106</v>
      </c>
      <c r="P2456" s="25">
        <v>0</v>
      </c>
      <c r="Q2456" s="26">
        <v>0</v>
      </c>
      <c r="R2456" s="26">
        <v>0</v>
      </c>
      <c r="S2456" s="27">
        <v>0</v>
      </c>
      <c r="T2456" s="28">
        <v>0</v>
      </c>
      <c r="U2456" s="28">
        <v>0</v>
      </c>
      <c r="V2456" s="12">
        <v>0.9</v>
      </c>
      <c r="W2456" s="11">
        <v>12</v>
      </c>
      <c r="X2456" s="11">
        <v>145</v>
      </c>
    </row>
    <row r="2457" spans="1:24" x14ac:dyDescent="0.35">
      <c r="A2457" s="8">
        <v>2020</v>
      </c>
      <c r="B2457" s="9">
        <v>60402</v>
      </c>
      <c r="C2457" s="10" t="s">
        <v>1750</v>
      </c>
      <c r="D2457" s="8" t="s">
        <v>717</v>
      </c>
      <c r="E2457" s="10" t="s">
        <v>718</v>
      </c>
      <c r="F2457" s="8" t="s">
        <v>711</v>
      </c>
      <c r="G2457" s="10" t="s">
        <v>32</v>
      </c>
      <c r="H2457" s="10" t="s">
        <v>1600</v>
      </c>
      <c r="I2457" s="10" t="s">
        <v>33</v>
      </c>
      <c r="J2457" s="12">
        <v>116403.7</v>
      </c>
      <c r="K2457" s="11">
        <v>1467752</v>
      </c>
      <c r="L2457" s="11">
        <v>266938</v>
      </c>
      <c r="M2457" s="14">
        <v>127508.2</v>
      </c>
      <c r="N2457" s="13">
        <v>1656645</v>
      </c>
      <c r="O2457" s="13">
        <v>28265</v>
      </c>
      <c r="P2457" s="25">
        <v>22964.6</v>
      </c>
      <c r="Q2457" s="26">
        <v>331890</v>
      </c>
      <c r="R2457" s="26">
        <v>288</v>
      </c>
      <c r="S2457" s="27">
        <v>0</v>
      </c>
      <c r="T2457" s="28">
        <v>0</v>
      </c>
      <c r="U2457" s="28">
        <v>0</v>
      </c>
      <c r="V2457" s="12">
        <v>266876.5</v>
      </c>
      <c r="W2457" s="11">
        <v>3456287</v>
      </c>
      <c r="X2457" s="11">
        <v>295491</v>
      </c>
    </row>
    <row r="2458" spans="1:24" x14ac:dyDescent="0.35">
      <c r="A2458" s="8">
        <v>2020</v>
      </c>
      <c r="B2458" s="9">
        <v>60482</v>
      </c>
      <c r="C2458" s="10" t="s">
        <v>1751</v>
      </c>
      <c r="D2458" s="8" t="s">
        <v>709</v>
      </c>
      <c r="E2458" s="10" t="s">
        <v>710</v>
      </c>
      <c r="F2458" s="8" t="s">
        <v>711</v>
      </c>
      <c r="G2458" s="10" t="s">
        <v>174</v>
      </c>
      <c r="H2458" s="10" t="s">
        <v>714</v>
      </c>
      <c r="I2458" s="10" t="s">
        <v>54</v>
      </c>
      <c r="J2458" s="12">
        <v>33546</v>
      </c>
      <c r="K2458" s="11">
        <v>254552</v>
      </c>
      <c r="L2458" s="11">
        <v>21550</v>
      </c>
      <c r="M2458" s="14">
        <v>19795</v>
      </c>
      <c r="N2458" s="13">
        <v>157935</v>
      </c>
      <c r="O2458" s="13">
        <v>4391</v>
      </c>
      <c r="P2458" s="25">
        <v>14581</v>
      </c>
      <c r="Q2458" s="26">
        <v>206642</v>
      </c>
      <c r="R2458" s="26">
        <v>26</v>
      </c>
      <c r="S2458" s="27">
        <v>0</v>
      </c>
      <c r="T2458" s="28">
        <v>0</v>
      </c>
      <c r="U2458" s="28">
        <v>0</v>
      </c>
      <c r="V2458" s="12">
        <v>67922</v>
      </c>
      <c r="W2458" s="11">
        <v>619129</v>
      </c>
      <c r="X2458" s="11">
        <v>25967</v>
      </c>
    </row>
    <row r="2459" spans="1:24" x14ac:dyDescent="0.35">
      <c r="A2459" s="8">
        <v>2020</v>
      </c>
      <c r="B2459" s="9">
        <v>60579</v>
      </c>
      <c r="C2459" s="10" t="s">
        <v>1752</v>
      </c>
      <c r="D2459" s="8" t="s">
        <v>717</v>
      </c>
      <c r="E2459" s="10" t="s">
        <v>718</v>
      </c>
      <c r="F2459" s="8" t="s">
        <v>711</v>
      </c>
      <c r="G2459" s="10" t="s">
        <v>143</v>
      </c>
      <c r="H2459" s="10" t="s">
        <v>719</v>
      </c>
      <c r="I2459" s="10" t="s">
        <v>45</v>
      </c>
      <c r="J2459" s="12">
        <v>3947</v>
      </c>
      <c r="K2459" s="11">
        <v>51838</v>
      </c>
      <c r="L2459" s="11">
        <v>6601</v>
      </c>
      <c r="M2459" s="14">
        <v>1894</v>
      </c>
      <c r="N2459" s="13">
        <v>24955</v>
      </c>
      <c r="O2459" s="13">
        <v>643</v>
      </c>
      <c r="P2459" s="25">
        <v>0</v>
      </c>
      <c r="Q2459" s="26">
        <v>0</v>
      </c>
      <c r="R2459" s="26">
        <v>0</v>
      </c>
      <c r="S2459" s="27">
        <v>0</v>
      </c>
      <c r="T2459" s="28">
        <v>0</v>
      </c>
      <c r="U2459" s="28">
        <v>0</v>
      </c>
      <c r="V2459" s="12">
        <v>5841</v>
      </c>
      <c r="W2459" s="11">
        <v>76793</v>
      </c>
      <c r="X2459" s="11">
        <v>7244</v>
      </c>
    </row>
    <row r="2460" spans="1:24" x14ac:dyDescent="0.35">
      <c r="A2460" s="8">
        <v>2020</v>
      </c>
      <c r="B2460" s="9">
        <v>60583</v>
      </c>
      <c r="C2460" s="10" t="s">
        <v>1753</v>
      </c>
      <c r="D2460" s="8" t="s">
        <v>717</v>
      </c>
      <c r="E2460" s="10" t="s">
        <v>718</v>
      </c>
      <c r="F2460" s="8" t="s">
        <v>711</v>
      </c>
      <c r="G2460" s="10" t="s">
        <v>94</v>
      </c>
      <c r="H2460" s="10" t="s">
        <v>719</v>
      </c>
      <c r="I2460" s="10" t="s">
        <v>95</v>
      </c>
      <c r="J2460" s="12">
        <v>0</v>
      </c>
      <c r="K2460" s="11">
        <v>0</v>
      </c>
      <c r="L2460" s="11">
        <v>0</v>
      </c>
      <c r="M2460" s="14">
        <v>526.1</v>
      </c>
      <c r="N2460" s="13">
        <v>4798</v>
      </c>
      <c r="O2460" s="13">
        <v>72</v>
      </c>
      <c r="P2460" s="25">
        <v>0</v>
      </c>
      <c r="Q2460" s="26">
        <v>0</v>
      </c>
      <c r="R2460" s="26">
        <v>0</v>
      </c>
      <c r="S2460" s="27">
        <v>0</v>
      </c>
      <c r="T2460" s="28">
        <v>0</v>
      </c>
      <c r="U2460" s="28">
        <v>0</v>
      </c>
      <c r="V2460" s="12">
        <v>526.1</v>
      </c>
      <c r="W2460" s="11">
        <v>4798</v>
      </c>
      <c r="X2460" s="11">
        <v>72</v>
      </c>
    </row>
    <row r="2461" spans="1:24" x14ac:dyDescent="0.35">
      <c r="A2461" s="8">
        <v>2020</v>
      </c>
      <c r="B2461" s="9">
        <v>60583</v>
      </c>
      <c r="C2461" s="10" t="s">
        <v>1753</v>
      </c>
      <c r="D2461" s="8" t="s">
        <v>717</v>
      </c>
      <c r="E2461" s="10" t="s">
        <v>718</v>
      </c>
      <c r="F2461" s="8" t="s">
        <v>711</v>
      </c>
      <c r="G2461" s="10" t="s">
        <v>682</v>
      </c>
      <c r="H2461" s="10" t="s">
        <v>719</v>
      </c>
      <c r="I2461" s="10" t="s">
        <v>45</v>
      </c>
      <c r="J2461" s="12">
        <v>0</v>
      </c>
      <c r="K2461" s="11">
        <v>0</v>
      </c>
      <c r="L2461" s="11">
        <v>0</v>
      </c>
      <c r="M2461" s="14">
        <v>461.1</v>
      </c>
      <c r="N2461" s="13">
        <v>3483</v>
      </c>
      <c r="O2461" s="13">
        <v>76</v>
      </c>
      <c r="P2461" s="25">
        <v>0</v>
      </c>
      <c r="Q2461" s="26">
        <v>0</v>
      </c>
      <c r="R2461" s="26">
        <v>0</v>
      </c>
      <c r="S2461" s="27">
        <v>0</v>
      </c>
      <c r="T2461" s="28">
        <v>0</v>
      </c>
      <c r="U2461" s="28">
        <v>0</v>
      </c>
      <c r="V2461" s="12">
        <v>461.1</v>
      </c>
      <c r="W2461" s="11">
        <v>3483</v>
      </c>
      <c r="X2461" s="11">
        <v>76</v>
      </c>
    </row>
    <row r="2462" spans="1:24" x14ac:dyDescent="0.35">
      <c r="A2462" s="8">
        <v>2020</v>
      </c>
      <c r="B2462" s="9">
        <v>60583</v>
      </c>
      <c r="C2462" s="10" t="s">
        <v>1753</v>
      </c>
      <c r="D2462" s="8" t="s">
        <v>717</v>
      </c>
      <c r="E2462" s="10" t="s">
        <v>718</v>
      </c>
      <c r="F2462" s="8" t="s">
        <v>711</v>
      </c>
      <c r="G2462" s="10" t="s">
        <v>185</v>
      </c>
      <c r="H2462" s="10" t="s">
        <v>719</v>
      </c>
      <c r="I2462" s="10" t="s">
        <v>45</v>
      </c>
      <c r="J2462" s="12">
        <v>0</v>
      </c>
      <c r="K2462" s="11">
        <v>0</v>
      </c>
      <c r="L2462" s="11">
        <v>0</v>
      </c>
      <c r="M2462" s="14">
        <v>345.6</v>
      </c>
      <c r="N2462" s="13">
        <v>3229</v>
      </c>
      <c r="O2462" s="13">
        <v>347</v>
      </c>
      <c r="P2462" s="25">
        <v>0</v>
      </c>
      <c r="Q2462" s="26">
        <v>0</v>
      </c>
      <c r="R2462" s="26">
        <v>0</v>
      </c>
      <c r="S2462" s="27">
        <v>0</v>
      </c>
      <c r="T2462" s="28">
        <v>0</v>
      </c>
      <c r="U2462" s="28">
        <v>0</v>
      </c>
      <c r="V2462" s="12">
        <v>345.6</v>
      </c>
      <c r="W2462" s="11">
        <v>3229</v>
      </c>
      <c r="X2462" s="11">
        <v>347</v>
      </c>
    </row>
    <row r="2463" spans="1:24" x14ac:dyDescent="0.35">
      <c r="A2463" s="8">
        <v>2020</v>
      </c>
      <c r="B2463" s="9">
        <v>60583</v>
      </c>
      <c r="C2463" s="10" t="s">
        <v>1753</v>
      </c>
      <c r="D2463" s="8" t="s">
        <v>717</v>
      </c>
      <c r="E2463" s="10" t="s">
        <v>718</v>
      </c>
      <c r="F2463" s="8" t="s">
        <v>711</v>
      </c>
      <c r="G2463" s="10" t="s">
        <v>163</v>
      </c>
      <c r="H2463" s="10" t="s">
        <v>719</v>
      </c>
      <c r="I2463" s="10" t="s">
        <v>45</v>
      </c>
      <c r="J2463" s="12">
        <v>0</v>
      </c>
      <c r="K2463" s="11">
        <v>0</v>
      </c>
      <c r="L2463" s="11">
        <v>0</v>
      </c>
      <c r="M2463" s="14">
        <v>1431</v>
      </c>
      <c r="N2463" s="13">
        <v>14793</v>
      </c>
      <c r="O2463" s="13">
        <v>1306</v>
      </c>
      <c r="P2463" s="25">
        <v>0</v>
      </c>
      <c r="Q2463" s="26">
        <v>0</v>
      </c>
      <c r="R2463" s="26">
        <v>0</v>
      </c>
      <c r="S2463" s="27">
        <v>0</v>
      </c>
      <c r="T2463" s="28">
        <v>0</v>
      </c>
      <c r="U2463" s="28">
        <v>0</v>
      </c>
      <c r="V2463" s="12">
        <v>1431</v>
      </c>
      <c r="W2463" s="11">
        <v>14793</v>
      </c>
      <c r="X2463" s="11">
        <v>1306</v>
      </c>
    </row>
    <row r="2464" spans="1:24" x14ac:dyDescent="0.35">
      <c r="A2464" s="8">
        <v>2020</v>
      </c>
      <c r="B2464" s="9">
        <v>60583</v>
      </c>
      <c r="C2464" s="10" t="s">
        <v>1753</v>
      </c>
      <c r="D2464" s="8" t="s">
        <v>717</v>
      </c>
      <c r="E2464" s="10" t="s">
        <v>718</v>
      </c>
      <c r="F2464" s="8" t="s">
        <v>711</v>
      </c>
      <c r="G2464" s="10" t="s">
        <v>139</v>
      </c>
      <c r="H2464" s="10" t="s">
        <v>719</v>
      </c>
      <c r="I2464" s="10" t="s">
        <v>95</v>
      </c>
      <c r="J2464" s="12">
        <v>0</v>
      </c>
      <c r="K2464" s="11">
        <v>0</v>
      </c>
      <c r="L2464" s="11">
        <v>0</v>
      </c>
      <c r="M2464" s="14">
        <v>9213</v>
      </c>
      <c r="N2464" s="13">
        <v>63155</v>
      </c>
      <c r="O2464" s="13">
        <v>4088</v>
      </c>
      <c r="P2464" s="25">
        <v>0</v>
      </c>
      <c r="Q2464" s="26">
        <v>0</v>
      </c>
      <c r="R2464" s="26">
        <v>0</v>
      </c>
      <c r="S2464" s="27">
        <v>0</v>
      </c>
      <c r="T2464" s="28">
        <v>0</v>
      </c>
      <c r="U2464" s="28">
        <v>0</v>
      </c>
      <c r="V2464" s="12">
        <v>9213</v>
      </c>
      <c r="W2464" s="11">
        <v>63155</v>
      </c>
      <c r="X2464" s="11">
        <v>4088</v>
      </c>
    </row>
    <row r="2465" spans="1:24" x14ac:dyDescent="0.35">
      <c r="A2465" s="8">
        <v>2020</v>
      </c>
      <c r="B2465" s="9">
        <v>60583</v>
      </c>
      <c r="C2465" s="10" t="s">
        <v>1753</v>
      </c>
      <c r="D2465" s="8" t="s">
        <v>717</v>
      </c>
      <c r="E2465" s="10" t="s">
        <v>718</v>
      </c>
      <c r="F2465" s="8" t="s">
        <v>711</v>
      </c>
      <c r="G2465" s="10" t="s">
        <v>63</v>
      </c>
      <c r="H2465" s="10" t="s">
        <v>719</v>
      </c>
      <c r="I2465" s="10" t="s">
        <v>45</v>
      </c>
      <c r="J2465" s="12">
        <v>0</v>
      </c>
      <c r="K2465" s="11">
        <v>0</v>
      </c>
      <c r="L2465" s="11">
        <v>0</v>
      </c>
      <c r="M2465" s="14">
        <v>6907.6</v>
      </c>
      <c r="N2465" s="13">
        <v>56437</v>
      </c>
      <c r="O2465" s="13">
        <v>5829</v>
      </c>
      <c r="P2465" s="25">
        <v>0</v>
      </c>
      <c r="Q2465" s="26">
        <v>0</v>
      </c>
      <c r="R2465" s="26">
        <v>0</v>
      </c>
      <c r="S2465" s="27">
        <v>0</v>
      </c>
      <c r="T2465" s="28">
        <v>0</v>
      </c>
      <c r="U2465" s="28">
        <v>0</v>
      </c>
      <c r="V2465" s="12">
        <v>6907.6</v>
      </c>
      <c r="W2465" s="11">
        <v>56437</v>
      </c>
      <c r="X2465" s="11">
        <v>5829</v>
      </c>
    </row>
    <row r="2466" spans="1:24" x14ac:dyDescent="0.35">
      <c r="A2466" s="8">
        <v>2020</v>
      </c>
      <c r="B2466" s="9">
        <v>60583</v>
      </c>
      <c r="C2466" s="10" t="s">
        <v>1753</v>
      </c>
      <c r="D2466" s="8" t="s">
        <v>717</v>
      </c>
      <c r="E2466" s="10" t="s">
        <v>718</v>
      </c>
      <c r="F2466" s="8" t="s">
        <v>711</v>
      </c>
      <c r="G2466" s="10" t="s">
        <v>56</v>
      </c>
      <c r="H2466" s="10" t="s">
        <v>719</v>
      </c>
      <c r="I2466" s="10" t="s">
        <v>45</v>
      </c>
      <c r="J2466" s="12">
        <v>0</v>
      </c>
      <c r="K2466" s="11">
        <v>0</v>
      </c>
      <c r="L2466" s="11">
        <v>0</v>
      </c>
      <c r="M2466" s="14">
        <v>7752.7</v>
      </c>
      <c r="N2466" s="13">
        <v>53318</v>
      </c>
      <c r="O2466" s="13">
        <v>4972</v>
      </c>
      <c r="P2466" s="25">
        <v>0</v>
      </c>
      <c r="Q2466" s="26">
        <v>0</v>
      </c>
      <c r="R2466" s="26">
        <v>0</v>
      </c>
      <c r="S2466" s="27">
        <v>0</v>
      </c>
      <c r="T2466" s="28">
        <v>0</v>
      </c>
      <c r="U2466" s="28">
        <v>0</v>
      </c>
      <c r="V2466" s="12">
        <v>7752.7</v>
      </c>
      <c r="W2466" s="11">
        <v>53318</v>
      </c>
      <c r="X2466" s="11">
        <v>4972</v>
      </c>
    </row>
    <row r="2467" spans="1:24" x14ac:dyDescent="0.35">
      <c r="A2467" s="8">
        <v>2020</v>
      </c>
      <c r="B2467" s="9">
        <v>60583</v>
      </c>
      <c r="C2467" s="10" t="s">
        <v>1753</v>
      </c>
      <c r="D2467" s="8" t="s">
        <v>717</v>
      </c>
      <c r="E2467" s="10" t="s">
        <v>718</v>
      </c>
      <c r="F2467" s="8" t="s">
        <v>711</v>
      </c>
      <c r="G2467" s="10" t="s">
        <v>122</v>
      </c>
      <c r="H2467" s="10" t="s">
        <v>719</v>
      </c>
      <c r="I2467" s="10" t="s">
        <v>123</v>
      </c>
      <c r="J2467" s="12">
        <v>1835.5</v>
      </c>
      <c r="K2467" s="11">
        <v>14545</v>
      </c>
      <c r="L2467" s="11">
        <v>2072</v>
      </c>
      <c r="M2467" s="14">
        <v>9788</v>
      </c>
      <c r="N2467" s="13">
        <v>77109</v>
      </c>
      <c r="O2467" s="13">
        <v>11303</v>
      </c>
      <c r="P2467" s="25">
        <v>0</v>
      </c>
      <c r="Q2467" s="26">
        <v>0</v>
      </c>
      <c r="R2467" s="26">
        <v>0</v>
      </c>
      <c r="S2467" s="27">
        <v>0</v>
      </c>
      <c r="T2467" s="28">
        <v>0</v>
      </c>
      <c r="U2467" s="28">
        <v>0</v>
      </c>
      <c r="V2467" s="12">
        <v>11623.5</v>
      </c>
      <c r="W2467" s="11">
        <v>91654</v>
      </c>
      <c r="X2467" s="11">
        <v>13375</v>
      </c>
    </row>
    <row r="2468" spans="1:24" x14ac:dyDescent="0.35">
      <c r="A2468" s="8">
        <v>2020</v>
      </c>
      <c r="B2468" s="9">
        <v>60583</v>
      </c>
      <c r="C2468" s="10" t="s">
        <v>1753</v>
      </c>
      <c r="D2468" s="8" t="s">
        <v>717</v>
      </c>
      <c r="E2468" s="10" t="s">
        <v>718</v>
      </c>
      <c r="F2468" s="8" t="s">
        <v>711</v>
      </c>
      <c r="G2468" s="10" t="s">
        <v>143</v>
      </c>
      <c r="H2468" s="10" t="s">
        <v>719</v>
      </c>
      <c r="I2468" s="10" t="s">
        <v>45</v>
      </c>
      <c r="J2468" s="12">
        <v>0</v>
      </c>
      <c r="K2468" s="11">
        <v>0</v>
      </c>
      <c r="L2468" s="11">
        <v>0</v>
      </c>
      <c r="M2468" s="14">
        <v>1821.7</v>
      </c>
      <c r="N2468" s="13">
        <v>19169</v>
      </c>
      <c r="O2468" s="13">
        <v>1501</v>
      </c>
      <c r="P2468" s="25">
        <v>0</v>
      </c>
      <c r="Q2468" s="26">
        <v>0</v>
      </c>
      <c r="R2468" s="26">
        <v>0</v>
      </c>
      <c r="S2468" s="27">
        <v>0</v>
      </c>
      <c r="T2468" s="28">
        <v>0</v>
      </c>
      <c r="U2468" s="28">
        <v>0</v>
      </c>
      <c r="V2468" s="12">
        <v>1821.7</v>
      </c>
      <c r="W2468" s="11">
        <v>19169</v>
      </c>
      <c r="X2468" s="11">
        <v>1501</v>
      </c>
    </row>
    <row r="2469" spans="1:24" x14ac:dyDescent="0.35">
      <c r="A2469" s="8">
        <v>2020</v>
      </c>
      <c r="B2469" s="9">
        <v>60583</v>
      </c>
      <c r="C2469" s="10" t="s">
        <v>1753</v>
      </c>
      <c r="D2469" s="8" t="s">
        <v>717</v>
      </c>
      <c r="E2469" s="10" t="s">
        <v>718</v>
      </c>
      <c r="F2469" s="8" t="s">
        <v>711</v>
      </c>
      <c r="G2469" s="10" t="s">
        <v>197</v>
      </c>
      <c r="H2469" s="10" t="s">
        <v>719</v>
      </c>
      <c r="I2469" s="10" t="s">
        <v>45</v>
      </c>
      <c r="J2469" s="12">
        <v>0</v>
      </c>
      <c r="K2469" s="11">
        <v>0</v>
      </c>
      <c r="L2469" s="11">
        <v>0</v>
      </c>
      <c r="M2469" s="14">
        <v>3834.6</v>
      </c>
      <c r="N2469" s="13">
        <v>30519</v>
      </c>
      <c r="O2469" s="13">
        <v>2778</v>
      </c>
      <c r="P2469" s="25">
        <v>0</v>
      </c>
      <c r="Q2469" s="26">
        <v>0</v>
      </c>
      <c r="R2469" s="26">
        <v>0</v>
      </c>
      <c r="S2469" s="27">
        <v>0</v>
      </c>
      <c r="T2469" s="28">
        <v>0</v>
      </c>
      <c r="U2469" s="28">
        <v>0</v>
      </c>
      <c r="V2469" s="12">
        <v>3834.6</v>
      </c>
      <c r="W2469" s="11">
        <v>30519</v>
      </c>
      <c r="X2469" s="11">
        <v>2778</v>
      </c>
    </row>
    <row r="2470" spans="1:24" x14ac:dyDescent="0.35">
      <c r="A2470" s="8">
        <v>2020</v>
      </c>
      <c r="B2470" s="9">
        <v>60631</v>
      </c>
      <c r="C2470" s="10" t="s">
        <v>690</v>
      </c>
      <c r="D2470" s="8" t="s">
        <v>709</v>
      </c>
      <c r="E2470" s="10" t="s">
        <v>710</v>
      </c>
      <c r="F2470" s="8" t="s">
        <v>711</v>
      </c>
      <c r="G2470" s="10" t="s">
        <v>70</v>
      </c>
      <c r="H2470" s="10" t="s">
        <v>722</v>
      </c>
      <c r="I2470" s="10" t="s">
        <v>36</v>
      </c>
      <c r="J2470" s="12">
        <v>34808.9</v>
      </c>
      <c r="K2470" s="11">
        <v>245517</v>
      </c>
      <c r="L2470" s="11">
        <v>32849</v>
      </c>
      <c r="M2470" s="14">
        <v>16396.599999999999</v>
      </c>
      <c r="N2470" s="13">
        <v>124265</v>
      </c>
      <c r="O2470" s="13">
        <v>4012</v>
      </c>
      <c r="P2470" s="25">
        <v>73294.8</v>
      </c>
      <c r="Q2470" s="26">
        <v>1338695</v>
      </c>
      <c r="R2470" s="26">
        <v>35</v>
      </c>
      <c r="S2470" s="27">
        <v>0</v>
      </c>
      <c r="T2470" s="28">
        <v>0</v>
      </c>
      <c r="U2470" s="28">
        <v>0</v>
      </c>
      <c r="V2470" s="12">
        <v>124500.3</v>
      </c>
      <c r="W2470" s="11">
        <v>1708477</v>
      </c>
      <c r="X2470" s="11">
        <v>36896</v>
      </c>
    </row>
    <row r="2471" spans="1:24" x14ac:dyDescent="0.35">
      <c r="A2471" s="8">
        <v>2020</v>
      </c>
      <c r="B2471" s="9">
        <v>60631</v>
      </c>
      <c r="C2471" s="10" t="s">
        <v>690</v>
      </c>
      <c r="D2471" s="8" t="s">
        <v>751</v>
      </c>
      <c r="E2471" s="10" t="s">
        <v>752</v>
      </c>
      <c r="F2471" s="8" t="s">
        <v>711</v>
      </c>
      <c r="G2471" s="10" t="s">
        <v>70</v>
      </c>
      <c r="H2471" s="10" t="s">
        <v>722</v>
      </c>
      <c r="I2471" s="10" t="s">
        <v>36</v>
      </c>
      <c r="J2471" s="12">
        <v>0</v>
      </c>
      <c r="K2471" s="11">
        <v>0</v>
      </c>
      <c r="L2471" s="11">
        <v>0</v>
      </c>
      <c r="M2471" s="14">
        <v>1599.1</v>
      </c>
      <c r="N2471" s="13">
        <v>48537</v>
      </c>
      <c r="O2471" s="13">
        <v>66</v>
      </c>
      <c r="P2471" s="25">
        <v>1070</v>
      </c>
      <c r="Q2471" s="26">
        <v>217509</v>
      </c>
      <c r="R2471" s="26">
        <v>18</v>
      </c>
      <c r="S2471" s="27">
        <v>0</v>
      </c>
      <c r="T2471" s="28">
        <v>0</v>
      </c>
      <c r="U2471" s="28">
        <v>0</v>
      </c>
      <c r="V2471" s="12">
        <v>2669.1</v>
      </c>
      <c r="W2471" s="11">
        <v>266046</v>
      </c>
      <c r="X2471" s="11">
        <v>84</v>
      </c>
    </row>
    <row r="2472" spans="1:24" x14ac:dyDescent="0.35">
      <c r="A2472" s="8">
        <v>2020</v>
      </c>
      <c r="B2472" s="9">
        <v>60696</v>
      </c>
      <c r="C2472" s="10" t="s">
        <v>1754</v>
      </c>
      <c r="D2472" s="8" t="s">
        <v>717</v>
      </c>
      <c r="E2472" s="10" t="s">
        <v>718</v>
      </c>
      <c r="F2472" s="8" t="s">
        <v>711</v>
      </c>
      <c r="G2472" s="10" t="s">
        <v>163</v>
      </c>
      <c r="H2472" s="10" t="s">
        <v>719</v>
      </c>
      <c r="I2472" s="10" t="s">
        <v>36</v>
      </c>
      <c r="J2472" s="12">
        <v>11624.4</v>
      </c>
      <c r="K2472" s="11">
        <v>109903</v>
      </c>
      <c r="L2472" s="11">
        <v>15267</v>
      </c>
      <c r="M2472" s="14">
        <v>501.9</v>
      </c>
      <c r="N2472" s="13">
        <v>7311</v>
      </c>
      <c r="O2472" s="13">
        <v>124</v>
      </c>
      <c r="P2472" s="25">
        <v>0</v>
      </c>
      <c r="Q2472" s="26">
        <v>0</v>
      </c>
      <c r="R2472" s="26">
        <v>0</v>
      </c>
      <c r="S2472" s="27">
        <v>0</v>
      </c>
      <c r="T2472" s="28">
        <v>0</v>
      </c>
      <c r="U2472" s="28">
        <v>0</v>
      </c>
      <c r="V2472" s="12">
        <v>12126.3</v>
      </c>
      <c r="W2472" s="11">
        <v>117214</v>
      </c>
      <c r="X2472" s="11">
        <v>15391</v>
      </c>
    </row>
    <row r="2473" spans="1:24" x14ac:dyDescent="0.35">
      <c r="A2473" s="8">
        <v>2020</v>
      </c>
      <c r="B2473" s="9">
        <v>60696</v>
      </c>
      <c r="C2473" s="10" t="s">
        <v>1754</v>
      </c>
      <c r="D2473" s="8" t="s">
        <v>717</v>
      </c>
      <c r="E2473" s="10" t="s">
        <v>718</v>
      </c>
      <c r="F2473" s="8" t="s">
        <v>711</v>
      </c>
      <c r="G2473" s="10" t="s">
        <v>56</v>
      </c>
      <c r="H2473" s="10" t="s">
        <v>719</v>
      </c>
      <c r="I2473" s="10" t="s">
        <v>45</v>
      </c>
      <c r="J2473" s="12">
        <v>417.1</v>
      </c>
      <c r="K2473" s="11">
        <v>2654</v>
      </c>
      <c r="L2473" s="11">
        <v>534</v>
      </c>
      <c r="M2473" s="14">
        <v>0</v>
      </c>
      <c r="N2473" s="13">
        <v>0</v>
      </c>
      <c r="O2473" s="13">
        <v>0</v>
      </c>
      <c r="P2473" s="25">
        <v>0</v>
      </c>
      <c r="Q2473" s="26">
        <v>0</v>
      </c>
      <c r="R2473" s="26">
        <v>0</v>
      </c>
      <c r="S2473" s="27">
        <v>0</v>
      </c>
      <c r="T2473" s="28">
        <v>0</v>
      </c>
      <c r="U2473" s="28">
        <v>0</v>
      </c>
      <c r="V2473" s="12">
        <v>417.1</v>
      </c>
      <c r="W2473" s="11">
        <v>2654</v>
      </c>
      <c r="X2473" s="11">
        <v>534</v>
      </c>
    </row>
    <row r="2474" spans="1:24" x14ac:dyDescent="0.35">
      <c r="A2474" s="8">
        <v>2020</v>
      </c>
      <c r="B2474" s="9">
        <v>60696</v>
      </c>
      <c r="C2474" s="10" t="s">
        <v>1754</v>
      </c>
      <c r="D2474" s="8" t="s">
        <v>717</v>
      </c>
      <c r="E2474" s="10" t="s">
        <v>718</v>
      </c>
      <c r="F2474" s="8" t="s">
        <v>711</v>
      </c>
      <c r="G2474" s="10" t="s">
        <v>143</v>
      </c>
      <c r="H2474" s="10" t="s">
        <v>719</v>
      </c>
      <c r="I2474" s="10" t="s">
        <v>45</v>
      </c>
      <c r="J2474" s="12">
        <v>5179.1000000000004</v>
      </c>
      <c r="K2474" s="11">
        <v>48503</v>
      </c>
      <c r="L2474" s="11">
        <v>6889</v>
      </c>
      <c r="M2474" s="14">
        <v>8.9</v>
      </c>
      <c r="N2474" s="13">
        <v>115</v>
      </c>
      <c r="O2474" s="13">
        <v>1</v>
      </c>
      <c r="P2474" s="25">
        <v>0</v>
      </c>
      <c r="Q2474" s="26">
        <v>0</v>
      </c>
      <c r="R2474" s="26">
        <v>0</v>
      </c>
      <c r="S2474" s="27">
        <v>0</v>
      </c>
      <c r="T2474" s="28">
        <v>0</v>
      </c>
      <c r="U2474" s="28">
        <v>0</v>
      </c>
      <c r="V2474" s="12">
        <v>5188</v>
      </c>
      <c r="W2474" s="11">
        <v>48618</v>
      </c>
      <c r="X2474" s="11">
        <v>6890</v>
      </c>
    </row>
    <row r="2475" spans="1:24" x14ac:dyDescent="0.35">
      <c r="A2475" s="8">
        <v>2020</v>
      </c>
      <c r="B2475" s="9">
        <v>60696</v>
      </c>
      <c r="C2475" s="10" t="s">
        <v>1754</v>
      </c>
      <c r="D2475" s="8" t="s">
        <v>717</v>
      </c>
      <c r="E2475" s="10" t="s">
        <v>718</v>
      </c>
      <c r="F2475" s="8" t="s">
        <v>711</v>
      </c>
      <c r="G2475" s="10" t="s">
        <v>197</v>
      </c>
      <c r="H2475" s="10" t="s">
        <v>719</v>
      </c>
      <c r="I2475" s="10" t="s">
        <v>45</v>
      </c>
      <c r="J2475" s="12">
        <v>4841.8</v>
      </c>
      <c r="K2475" s="11">
        <v>48221</v>
      </c>
      <c r="L2475" s="11">
        <v>5854</v>
      </c>
      <c r="M2475" s="14">
        <v>69.400000000000006</v>
      </c>
      <c r="N2475" s="13">
        <v>1009</v>
      </c>
      <c r="O2475" s="13">
        <v>37</v>
      </c>
      <c r="P2475" s="25">
        <v>0</v>
      </c>
      <c r="Q2475" s="26">
        <v>0</v>
      </c>
      <c r="R2475" s="26">
        <v>0</v>
      </c>
      <c r="S2475" s="27">
        <v>0</v>
      </c>
      <c r="T2475" s="28">
        <v>0</v>
      </c>
      <c r="U2475" s="28">
        <v>0</v>
      </c>
      <c r="V2475" s="12">
        <v>4911.2</v>
      </c>
      <c r="W2475" s="11">
        <v>49230</v>
      </c>
      <c r="X2475" s="11">
        <v>5891</v>
      </c>
    </row>
    <row r="2476" spans="1:24" x14ac:dyDescent="0.35">
      <c r="A2476" s="8">
        <v>2020</v>
      </c>
      <c r="B2476" s="9">
        <v>60758</v>
      </c>
      <c r="C2476" s="10" t="s">
        <v>1755</v>
      </c>
      <c r="D2476" s="8" t="s">
        <v>717</v>
      </c>
      <c r="E2476" s="10" t="s">
        <v>718</v>
      </c>
      <c r="F2476" s="8" t="s">
        <v>711</v>
      </c>
      <c r="G2476" s="10" t="s">
        <v>32</v>
      </c>
      <c r="H2476" s="10" t="s">
        <v>1600</v>
      </c>
      <c r="I2476" s="10" t="s">
        <v>33</v>
      </c>
      <c r="J2476" s="12">
        <v>13704</v>
      </c>
      <c r="K2476" s="11">
        <v>185293</v>
      </c>
      <c r="L2476" s="11">
        <v>22928</v>
      </c>
      <c r="M2476" s="14">
        <v>4104</v>
      </c>
      <c r="N2476" s="13">
        <v>58474</v>
      </c>
      <c r="O2476" s="13">
        <v>2404</v>
      </c>
      <c r="P2476" s="25">
        <v>1128</v>
      </c>
      <c r="Q2476" s="26">
        <v>18387</v>
      </c>
      <c r="R2476" s="26">
        <v>75</v>
      </c>
      <c r="S2476" s="27">
        <v>0</v>
      </c>
      <c r="T2476" s="28">
        <v>0</v>
      </c>
      <c r="U2476" s="28">
        <v>0</v>
      </c>
      <c r="V2476" s="12">
        <v>18936</v>
      </c>
      <c r="W2476" s="11">
        <v>262154</v>
      </c>
      <c r="X2476" s="11">
        <v>25407</v>
      </c>
    </row>
    <row r="2477" spans="1:24" x14ac:dyDescent="0.35">
      <c r="A2477" s="8">
        <v>2020</v>
      </c>
      <c r="B2477" s="9">
        <v>60759</v>
      </c>
      <c r="C2477" s="10" t="s">
        <v>1756</v>
      </c>
      <c r="D2477" s="8" t="s">
        <v>717</v>
      </c>
      <c r="E2477" s="10" t="s">
        <v>718</v>
      </c>
      <c r="F2477" s="8" t="s">
        <v>711</v>
      </c>
      <c r="G2477" s="10" t="s">
        <v>32</v>
      </c>
      <c r="H2477" s="10" t="s">
        <v>1600</v>
      </c>
      <c r="I2477" s="10" t="s">
        <v>33</v>
      </c>
      <c r="J2477" s="12">
        <v>118912</v>
      </c>
      <c r="K2477" s="11">
        <v>1484079</v>
      </c>
      <c r="L2477" s="11">
        <v>243426</v>
      </c>
      <c r="M2477" s="14">
        <v>127861</v>
      </c>
      <c r="N2477" s="13">
        <v>1626192</v>
      </c>
      <c r="O2477" s="13">
        <v>26553</v>
      </c>
      <c r="P2477" s="25">
        <v>47734</v>
      </c>
      <c r="Q2477" s="26">
        <v>727288</v>
      </c>
      <c r="R2477" s="26">
        <v>882</v>
      </c>
      <c r="S2477" s="27">
        <v>0</v>
      </c>
      <c r="T2477" s="28">
        <v>0</v>
      </c>
      <c r="U2477" s="28">
        <v>0</v>
      </c>
      <c r="V2477" s="12">
        <v>294507</v>
      </c>
      <c r="W2477" s="11">
        <v>3837559</v>
      </c>
      <c r="X2477" s="11">
        <v>270861</v>
      </c>
    </row>
    <row r="2478" spans="1:24" x14ac:dyDescent="0.35">
      <c r="A2478" s="8">
        <v>2020</v>
      </c>
      <c r="B2478" s="9">
        <v>60839</v>
      </c>
      <c r="C2478" s="10" t="s">
        <v>1757</v>
      </c>
      <c r="D2478" s="8" t="s">
        <v>709</v>
      </c>
      <c r="E2478" s="10" t="s">
        <v>710</v>
      </c>
      <c r="F2478" s="8" t="s">
        <v>711</v>
      </c>
      <c r="G2478" s="10" t="s">
        <v>301</v>
      </c>
      <c r="H2478" s="10" t="s">
        <v>714</v>
      </c>
      <c r="I2478" s="10" t="s">
        <v>54</v>
      </c>
      <c r="J2478" s="12">
        <v>16818</v>
      </c>
      <c r="K2478" s="11">
        <v>114534</v>
      </c>
      <c r="L2478" s="11">
        <v>12498</v>
      </c>
      <c r="M2478" s="14">
        <v>17521</v>
      </c>
      <c r="N2478" s="13">
        <v>124073</v>
      </c>
      <c r="O2478" s="13">
        <v>4344</v>
      </c>
      <c r="P2478" s="25">
        <v>30736</v>
      </c>
      <c r="Q2478" s="26">
        <v>525264</v>
      </c>
      <c r="R2478" s="26">
        <v>84</v>
      </c>
      <c r="S2478" s="27" t="s">
        <v>25</v>
      </c>
      <c r="T2478" s="28" t="s">
        <v>25</v>
      </c>
      <c r="U2478" s="28" t="s">
        <v>25</v>
      </c>
      <c r="V2478" s="12">
        <v>65075</v>
      </c>
      <c r="W2478" s="11">
        <v>763871</v>
      </c>
      <c r="X2478" s="11">
        <v>16926</v>
      </c>
    </row>
    <row r="2479" spans="1:24" x14ac:dyDescent="0.35">
      <c r="A2479" s="8">
        <v>2020</v>
      </c>
      <c r="B2479" s="9">
        <v>60868</v>
      </c>
      <c r="C2479" s="10" t="s">
        <v>1758</v>
      </c>
      <c r="D2479" s="8" t="s">
        <v>717</v>
      </c>
      <c r="E2479" s="10" t="s">
        <v>718</v>
      </c>
      <c r="F2479" s="8" t="s">
        <v>711</v>
      </c>
      <c r="G2479" s="10" t="s">
        <v>32</v>
      </c>
      <c r="H2479" s="10" t="s">
        <v>1600</v>
      </c>
      <c r="I2479" s="10" t="s">
        <v>33</v>
      </c>
      <c r="J2479" s="12">
        <v>26509.8</v>
      </c>
      <c r="K2479" s="11">
        <v>325048</v>
      </c>
      <c r="L2479" s="11">
        <v>46737</v>
      </c>
      <c r="M2479" s="14">
        <v>16564.400000000001</v>
      </c>
      <c r="N2479" s="13">
        <v>214100</v>
      </c>
      <c r="O2479" s="13">
        <v>4102</v>
      </c>
      <c r="P2479" s="25">
        <v>7489.4</v>
      </c>
      <c r="Q2479" s="26">
        <v>102285</v>
      </c>
      <c r="R2479" s="26">
        <v>862</v>
      </c>
      <c r="S2479" s="27">
        <v>0</v>
      </c>
      <c r="T2479" s="28">
        <v>0</v>
      </c>
      <c r="U2479" s="28">
        <v>0</v>
      </c>
      <c r="V2479" s="12">
        <v>50563.6</v>
      </c>
      <c r="W2479" s="11">
        <v>641433</v>
      </c>
      <c r="X2479" s="11">
        <v>51701</v>
      </c>
    </row>
    <row r="2480" spans="1:24" x14ac:dyDescent="0.35">
      <c r="A2480" s="8">
        <v>2020</v>
      </c>
      <c r="B2480" s="9">
        <v>60870</v>
      </c>
      <c r="C2480" s="10" t="s">
        <v>1759</v>
      </c>
      <c r="D2480" s="8" t="s">
        <v>717</v>
      </c>
      <c r="E2480" s="10" t="s">
        <v>718</v>
      </c>
      <c r="F2480" s="8" t="s">
        <v>711</v>
      </c>
      <c r="G2480" s="10" t="s">
        <v>56</v>
      </c>
      <c r="H2480" s="10" t="s">
        <v>719</v>
      </c>
      <c r="I2480" s="10" t="s">
        <v>45</v>
      </c>
      <c r="J2480" s="12">
        <v>0</v>
      </c>
      <c r="K2480" s="11">
        <v>0</v>
      </c>
      <c r="L2480" s="11">
        <v>0</v>
      </c>
      <c r="M2480" s="14">
        <v>3545.9</v>
      </c>
      <c r="N2480" s="13">
        <v>45724</v>
      </c>
      <c r="O2480" s="13">
        <v>40</v>
      </c>
      <c r="P2480" s="25">
        <v>0</v>
      </c>
      <c r="Q2480" s="26">
        <v>0</v>
      </c>
      <c r="R2480" s="26">
        <v>0</v>
      </c>
      <c r="S2480" s="27">
        <v>0</v>
      </c>
      <c r="T2480" s="28">
        <v>0</v>
      </c>
      <c r="U2480" s="28">
        <v>0</v>
      </c>
      <c r="V2480" s="12">
        <v>3545.9</v>
      </c>
      <c r="W2480" s="11">
        <v>45724</v>
      </c>
      <c r="X2480" s="11">
        <v>40</v>
      </c>
    </row>
    <row r="2481" spans="1:24" x14ac:dyDescent="0.35">
      <c r="A2481" s="8">
        <v>2020</v>
      </c>
      <c r="B2481" s="9">
        <v>60870</v>
      </c>
      <c r="C2481" s="10" t="s">
        <v>1759</v>
      </c>
      <c r="D2481" s="8" t="s">
        <v>717</v>
      </c>
      <c r="E2481" s="10" t="s">
        <v>718</v>
      </c>
      <c r="F2481" s="8" t="s">
        <v>711</v>
      </c>
      <c r="G2481" s="10" t="s">
        <v>197</v>
      </c>
      <c r="H2481" s="10" t="s">
        <v>719</v>
      </c>
      <c r="I2481" s="10" t="s">
        <v>45</v>
      </c>
      <c r="J2481" s="12">
        <v>0</v>
      </c>
      <c r="K2481" s="11">
        <v>0</v>
      </c>
      <c r="L2481" s="11">
        <v>0</v>
      </c>
      <c r="M2481" s="14">
        <v>1730</v>
      </c>
      <c r="N2481" s="13">
        <v>26971</v>
      </c>
      <c r="O2481" s="13">
        <v>81</v>
      </c>
      <c r="P2481" s="25">
        <v>0</v>
      </c>
      <c r="Q2481" s="26">
        <v>0</v>
      </c>
      <c r="R2481" s="26">
        <v>0</v>
      </c>
      <c r="S2481" s="27">
        <v>0</v>
      </c>
      <c r="T2481" s="28">
        <v>0</v>
      </c>
      <c r="U2481" s="28">
        <v>0</v>
      </c>
      <c r="V2481" s="12">
        <v>1730</v>
      </c>
      <c r="W2481" s="11">
        <v>26971</v>
      </c>
      <c r="X2481" s="11">
        <v>81</v>
      </c>
    </row>
    <row r="2482" spans="1:24" x14ac:dyDescent="0.35">
      <c r="A2482" s="8">
        <v>2020</v>
      </c>
      <c r="B2482" s="9">
        <v>60914</v>
      </c>
      <c r="C2482" s="10" t="s">
        <v>1760</v>
      </c>
      <c r="D2482" s="8" t="s">
        <v>717</v>
      </c>
      <c r="E2482" s="10" t="s">
        <v>718</v>
      </c>
      <c r="F2482" s="8" t="s">
        <v>711</v>
      </c>
      <c r="G2482" s="10" t="s">
        <v>143</v>
      </c>
      <c r="H2482" s="10" t="s">
        <v>719</v>
      </c>
      <c r="I2482" s="10" t="s">
        <v>45</v>
      </c>
      <c r="J2482" s="12">
        <v>33.5</v>
      </c>
      <c r="K2482" s="11">
        <v>725</v>
      </c>
      <c r="L2482" s="11">
        <v>48</v>
      </c>
      <c r="M2482" s="14">
        <v>5272.2</v>
      </c>
      <c r="N2482" s="13">
        <v>108394</v>
      </c>
      <c r="O2482" s="13">
        <v>691</v>
      </c>
      <c r="P2482" s="25">
        <v>0</v>
      </c>
      <c r="Q2482" s="26">
        <v>0</v>
      </c>
      <c r="R2482" s="26">
        <v>0</v>
      </c>
      <c r="S2482" s="27">
        <v>0</v>
      </c>
      <c r="T2482" s="28">
        <v>0</v>
      </c>
      <c r="U2482" s="28">
        <v>0</v>
      </c>
      <c r="V2482" s="12">
        <v>5305.7</v>
      </c>
      <c r="W2482" s="11">
        <v>109119</v>
      </c>
      <c r="X2482" s="11">
        <v>739</v>
      </c>
    </row>
    <row r="2483" spans="1:24" x14ac:dyDescent="0.35">
      <c r="A2483" s="8">
        <v>2020</v>
      </c>
      <c r="B2483" s="9">
        <v>60915</v>
      </c>
      <c r="C2483" s="10" t="s">
        <v>1761</v>
      </c>
      <c r="D2483" s="8" t="s">
        <v>739</v>
      </c>
      <c r="E2483" s="10" t="s">
        <v>710</v>
      </c>
      <c r="F2483" s="8" t="s">
        <v>711</v>
      </c>
      <c r="G2483" s="10" t="s">
        <v>59</v>
      </c>
      <c r="H2483" s="10" t="s">
        <v>719</v>
      </c>
      <c r="I2483" s="10" t="s">
        <v>60</v>
      </c>
      <c r="J2483" s="12">
        <v>33038.9</v>
      </c>
      <c r="K2483" s="11">
        <v>400394</v>
      </c>
      <c r="L2483" s="11">
        <v>25463</v>
      </c>
      <c r="M2483" s="14">
        <v>1542</v>
      </c>
      <c r="N2483" s="13">
        <v>16256</v>
      </c>
      <c r="O2483" s="13">
        <v>730</v>
      </c>
      <c r="P2483" s="25">
        <v>0</v>
      </c>
      <c r="Q2483" s="26">
        <v>0</v>
      </c>
      <c r="R2483" s="26">
        <v>0</v>
      </c>
      <c r="S2483" s="27">
        <v>0</v>
      </c>
      <c r="T2483" s="28">
        <v>0</v>
      </c>
      <c r="U2483" s="28">
        <v>0</v>
      </c>
      <c r="V2483" s="12">
        <v>34580.9</v>
      </c>
      <c r="W2483" s="11">
        <v>416650</v>
      </c>
      <c r="X2483" s="11">
        <v>26193</v>
      </c>
    </row>
    <row r="2484" spans="1:24" x14ac:dyDescent="0.35">
      <c r="A2484" s="8">
        <v>2020</v>
      </c>
      <c r="B2484" s="9">
        <v>60977</v>
      </c>
      <c r="C2484" s="10" t="s">
        <v>1762</v>
      </c>
      <c r="D2484" s="8" t="s">
        <v>717</v>
      </c>
      <c r="E2484" s="10" t="s">
        <v>718</v>
      </c>
      <c r="F2484" s="8" t="s">
        <v>711</v>
      </c>
      <c r="G2484" s="10" t="s">
        <v>143</v>
      </c>
      <c r="H2484" s="10" t="s">
        <v>719</v>
      </c>
      <c r="I2484" s="10" t="s">
        <v>45</v>
      </c>
      <c r="J2484" s="12">
        <v>7868</v>
      </c>
      <c r="K2484" s="11">
        <v>94952</v>
      </c>
      <c r="L2484" s="11">
        <v>8327</v>
      </c>
      <c r="M2484" s="14">
        <v>30</v>
      </c>
      <c r="N2484" s="13">
        <v>363</v>
      </c>
      <c r="O2484" s="13">
        <v>16</v>
      </c>
      <c r="P2484" s="25">
        <v>0</v>
      </c>
      <c r="Q2484" s="26">
        <v>0</v>
      </c>
      <c r="R2484" s="26">
        <v>0</v>
      </c>
      <c r="S2484" s="27">
        <v>0</v>
      </c>
      <c r="T2484" s="28">
        <v>0</v>
      </c>
      <c r="U2484" s="28">
        <v>0</v>
      </c>
      <c r="V2484" s="12">
        <v>7898</v>
      </c>
      <c r="W2484" s="11">
        <v>95315</v>
      </c>
      <c r="X2484" s="11">
        <v>8343</v>
      </c>
    </row>
    <row r="2485" spans="1:24" x14ac:dyDescent="0.35">
      <c r="A2485" s="8">
        <v>2020</v>
      </c>
      <c r="B2485" s="9">
        <v>60981</v>
      </c>
      <c r="C2485" s="10" t="s">
        <v>1763</v>
      </c>
      <c r="D2485" s="8" t="s">
        <v>709</v>
      </c>
      <c r="E2485" s="10" t="s">
        <v>710</v>
      </c>
      <c r="F2485" s="8" t="s">
        <v>711</v>
      </c>
      <c r="G2485" s="10" t="s">
        <v>48</v>
      </c>
      <c r="H2485" s="10" t="s">
        <v>1616</v>
      </c>
      <c r="I2485" s="10" t="s">
        <v>49</v>
      </c>
      <c r="J2485" s="12">
        <v>0</v>
      </c>
      <c r="K2485" s="11">
        <v>0</v>
      </c>
      <c r="L2485" s="11">
        <v>0</v>
      </c>
      <c r="M2485" s="14">
        <v>1736.5</v>
      </c>
      <c r="N2485" s="13">
        <v>15220</v>
      </c>
      <c r="O2485" s="13">
        <v>29</v>
      </c>
      <c r="P2485" s="25">
        <v>0</v>
      </c>
      <c r="Q2485" s="26">
        <v>0</v>
      </c>
      <c r="R2485" s="26">
        <v>0</v>
      </c>
      <c r="S2485" s="27">
        <v>0</v>
      </c>
      <c r="T2485" s="28">
        <v>0</v>
      </c>
      <c r="U2485" s="28">
        <v>0</v>
      </c>
      <c r="V2485" s="12">
        <v>1736.5</v>
      </c>
      <c r="W2485" s="11">
        <v>15220</v>
      </c>
      <c r="X2485" s="11">
        <v>29</v>
      </c>
    </row>
    <row r="2486" spans="1:24" x14ac:dyDescent="0.35">
      <c r="A2486" s="8">
        <v>2020</v>
      </c>
      <c r="B2486" s="9">
        <v>60981</v>
      </c>
      <c r="C2486" s="10" t="s">
        <v>1763</v>
      </c>
      <c r="D2486" s="8" t="s">
        <v>709</v>
      </c>
      <c r="E2486" s="10" t="s">
        <v>710</v>
      </c>
      <c r="F2486" s="8" t="s">
        <v>711</v>
      </c>
      <c r="G2486" s="10" t="s">
        <v>32</v>
      </c>
      <c r="H2486" s="10" t="s">
        <v>1616</v>
      </c>
      <c r="I2486" s="10" t="s">
        <v>33</v>
      </c>
      <c r="J2486" s="12">
        <v>0</v>
      </c>
      <c r="K2486" s="11">
        <v>0</v>
      </c>
      <c r="L2486" s="11">
        <v>0</v>
      </c>
      <c r="M2486" s="14">
        <v>5571.6</v>
      </c>
      <c r="N2486" s="13">
        <v>34402</v>
      </c>
      <c r="O2486" s="13">
        <v>82</v>
      </c>
      <c r="P2486" s="25">
        <v>0</v>
      </c>
      <c r="Q2486" s="26">
        <v>0</v>
      </c>
      <c r="R2486" s="26">
        <v>0</v>
      </c>
      <c r="S2486" s="27">
        <v>0</v>
      </c>
      <c r="T2486" s="28">
        <v>0</v>
      </c>
      <c r="U2486" s="28">
        <v>0</v>
      </c>
      <c r="V2486" s="12">
        <v>5571.6</v>
      </c>
      <c r="W2486" s="11">
        <v>34402</v>
      </c>
      <c r="X2486" s="11">
        <v>82</v>
      </c>
    </row>
    <row r="2487" spans="1:24" x14ac:dyDescent="0.35">
      <c r="A2487" s="8">
        <v>2020</v>
      </c>
      <c r="B2487" s="9">
        <v>60981</v>
      </c>
      <c r="C2487" s="10" t="s">
        <v>1763</v>
      </c>
      <c r="D2487" s="8" t="s">
        <v>709</v>
      </c>
      <c r="E2487" s="10" t="s">
        <v>710</v>
      </c>
      <c r="F2487" s="8" t="s">
        <v>711</v>
      </c>
      <c r="G2487" s="10" t="s">
        <v>157</v>
      </c>
      <c r="H2487" s="10" t="s">
        <v>1616</v>
      </c>
      <c r="I2487" s="10" t="s">
        <v>158</v>
      </c>
      <c r="J2487" s="12">
        <v>0</v>
      </c>
      <c r="K2487" s="11">
        <v>0</v>
      </c>
      <c r="L2487" s="11">
        <v>0</v>
      </c>
      <c r="M2487" s="14">
        <v>77.099999999999994</v>
      </c>
      <c r="N2487" s="13">
        <v>1479</v>
      </c>
      <c r="O2487" s="13">
        <v>13</v>
      </c>
      <c r="P2487" s="25">
        <v>0</v>
      </c>
      <c r="Q2487" s="26">
        <v>0</v>
      </c>
      <c r="R2487" s="26">
        <v>0</v>
      </c>
      <c r="S2487" s="27">
        <v>0</v>
      </c>
      <c r="T2487" s="28">
        <v>0</v>
      </c>
      <c r="U2487" s="28">
        <v>0</v>
      </c>
      <c r="V2487" s="12">
        <v>77.099999999999994</v>
      </c>
      <c r="W2487" s="11">
        <v>1479</v>
      </c>
      <c r="X2487" s="11">
        <v>13</v>
      </c>
    </row>
    <row r="2488" spans="1:24" x14ac:dyDescent="0.35">
      <c r="A2488" s="8">
        <v>2020</v>
      </c>
      <c r="B2488" s="9">
        <v>60981</v>
      </c>
      <c r="C2488" s="10" t="s">
        <v>1763</v>
      </c>
      <c r="D2488" s="8" t="s">
        <v>709</v>
      </c>
      <c r="E2488" s="10" t="s">
        <v>710</v>
      </c>
      <c r="F2488" s="8" t="s">
        <v>711</v>
      </c>
      <c r="G2488" s="10" t="s">
        <v>94</v>
      </c>
      <c r="H2488" s="10" t="s">
        <v>1616</v>
      </c>
      <c r="I2488" s="10" t="s">
        <v>95</v>
      </c>
      <c r="J2488" s="12">
        <v>0</v>
      </c>
      <c r="K2488" s="11">
        <v>0</v>
      </c>
      <c r="L2488" s="11">
        <v>0</v>
      </c>
      <c r="M2488" s="14">
        <v>169.3</v>
      </c>
      <c r="N2488" s="13">
        <v>996</v>
      </c>
      <c r="O2488" s="13">
        <v>7</v>
      </c>
      <c r="P2488" s="25">
        <v>0</v>
      </c>
      <c r="Q2488" s="26">
        <v>0</v>
      </c>
      <c r="R2488" s="26">
        <v>0</v>
      </c>
      <c r="S2488" s="27">
        <v>0</v>
      </c>
      <c r="T2488" s="28">
        <v>0</v>
      </c>
      <c r="U2488" s="28">
        <v>0</v>
      </c>
      <c r="V2488" s="12">
        <v>169.3</v>
      </c>
      <c r="W2488" s="11">
        <v>996</v>
      </c>
      <c r="X2488" s="11">
        <v>7</v>
      </c>
    </row>
    <row r="2489" spans="1:24" x14ac:dyDescent="0.35">
      <c r="A2489" s="8">
        <v>2020</v>
      </c>
      <c r="B2489" s="9">
        <v>60981</v>
      </c>
      <c r="C2489" s="10" t="s">
        <v>1763</v>
      </c>
      <c r="D2489" s="8" t="s">
        <v>709</v>
      </c>
      <c r="E2489" s="10" t="s">
        <v>710</v>
      </c>
      <c r="F2489" s="8" t="s">
        <v>711</v>
      </c>
      <c r="G2489" s="10" t="s">
        <v>118</v>
      </c>
      <c r="H2489" s="10" t="s">
        <v>1616</v>
      </c>
      <c r="I2489" s="10" t="s">
        <v>223</v>
      </c>
      <c r="J2489" s="12">
        <v>0</v>
      </c>
      <c r="K2489" s="11">
        <v>0</v>
      </c>
      <c r="L2489" s="11">
        <v>0</v>
      </c>
      <c r="M2489" s="14">
        <v>274</v>
      </c>
      <c r="N2489" s="13">
        <v>757</v>
      </c>
      <c r="O2489" s="13">
        <v>3</v>
      </c>
      <c r="P2489" s="25">
        <v>0</v>
      </c>
      <c r="Q2489" s="26">
        <v>0</v>
      </c>
      <c r="R2489" s="26">
        <v>0</v>
      </c>
      <c r="S2489" s="27">
        <v>0</v>
      </c>
      <c r="T2489" s="28">
        <v>0</v>
      </c>
      <c r="U2489" s="28">
        <v>0</v>
      </c>
      <c r="V2489" s="12">
        <v>274</v>
      </c>
      <c r="W2489" s="11">
        <v>757</v>
      </c>
      <c r="X2489" s="11">
        <v>3</v>
      </c>
    </row>
    <row r="2490" spans="1:24" x14ac:dyDescent="0.35">
      <c r="A2490" s="8">
        <v>2020</v>
      </c>
      <c r="B2490" s="9">
        <v>60981</v>
      </c>
      <c r="C2490" s="10" t="s">
        <v>1763</v>
      </c>
      <c r="D2490" s="8" t="s">
        <v>709</v>
      </c>
      <c r="E2490" s="10" t="s">
        <v>710</v>
      </c>
      <c r="F2490" s="8" t="s">
        <v>711</v>
      </c>
      <c r="G2490" s="10" t="s">
        <v>38</v>
      </c>
      <c r="H2490" s="10" t="s">
        <v>1616</v>
      </c>
      <c r="I2490" s="10" t="s">
        <v>1414</v>
      </c>
      <c r="J2490" s="12">
        <v>0</v>
      </c>
      <c r="K2490" s="11">
        <v>0</v>
      </c>
      <c r="L2490" s="11">
        <v>0</v>
      </c>
      <c r="M2490" s="14">
        <v>731.4</v>
      </c>
      <c r="N2490" s="13">
        <v>5847</v>
      </c>
      <c r="O2490" s="13">
        <v>5</v>
      </c>
      <c r="P2490" s="25">
        <v>0</v>
      </c>
      <c r="Q2490" s="26">
        <v>0</v>
      </c>
      <c r="R2490" s="26">
        <v>0</v>
      </c>
      <c r="S2490" s="27">
        <v>0</v>
      </c>
      <c r="T2490" s="28">
        <v>0</v>
      </c>
      <c r="U2490" s="28">
        <v>0</v>
      </c>
      <c r="V2490" s="12">
        <v>731.4</v>
      </c>
      <c r="W2490" s="11">
        <v>5847</v>
      </c>
      <c r="X2490" s="11">
        <v>5</v>
      </c>
    </row>
    <row r="2491" spans="1:24" x14ac:dyDescent="0.35">
      <c r="A2491" s="8">
        <v>2020</v>
      </c>
      <c r="B2491" s="9">
        <v>60981</v>
      </c>
      <c r="C2491" s="10" t="s">
        <v>1763</v>
      </c>
      <c r="D2491" s="8" t="s">
        <v>709</v>
      </c>
      <c r="E2491" s="10" t="s">
        <v>710</v>
      </c>
      <c r="F2491" s="8" t="s">
        <v>711</v>
      </c>
      <c r="G2491" s="10" t="s">
        <v>307</v>
      </c>
      <c r="H2491" s="10" t="s">
        <v>1616</v>
      </c>
      <c r="I2491" s="10" t="s">
        <v>1448</v>
      </c>
      <c r="J2491" s="12">
        <v>0</v>
      </c>
      <c r="K2491" s="11">
        <v>0</v>
      </c>
      <c r="L2491" s="11">
        <v>0</v>
      </c>
      <c r="M2491" s="14">
        <v>500.1</v>
      </c>
      <c r="N2491" s="13">
        <v>2102</v>
      </c>
      <c r="O2491" s="13">
        <v>6</v>
      </c>
      <c r="P2491" s="25">
        <v>0</v>
      </c>
      <c r="Q2491" s="26">
        <v>0</v>
      </c>
      <c r="R2491" s="26">
        <v>0</v>
      </c>
      <c r="S2491" s="27">
        <v>0</v>
      </c>
      <c r="T2491" s="28">
        <v>0</v>
      </c>
      <c r="U2491" s="28">
        <v>0</v>
      </c>
      <c r="V2491" s="12">
        <v>500.1</v>
      </c>
      <c r="W2491" s="11">
        <v>2102</v>
      </c>
      <c r="X2491" s="11">
        <v>6</v>
      </c>
    </row>
    <row r="2492" spans="1:24" x14ac:dyDescent="0.35">
      <c r="A2492" s="8">
        <v>2020</v>
      </c>
      <c r="B2492" s="9">
        <v>60981</v>
      </c>
      <c r="C2492" s="10" t="s">
        <v>1763</v>
      </c>
      <c r="D2492" s="8" t="s">
        <v>709</v>
      </c>
      <c r="E2492" s="10" t="s">
        <v>710</v>
      </c>
      <c r="F2492" s="8" t="s">
        <v>711</v>
      </c>
      <c r="G2492" s="10" t="s">
        <v>139</v>
      </c>
      <c r="H2492" s="10" t="s">
        <v>1616</v>
      </c>
      <c r="I2492" s="10" t="s">
        <v>95</v>
      </c>
      <c r="J2492" s="12">
        <v>0</v>
      </c>
      <c r="K2492" s="11">
        <v>0</v>
      </c>
      <c r="L2492" s="11">
        <v>0</v>
      </c>
      <c r="M2492" s="14">
        <v>2212.4</v>
      </c>
      <c r="N2492" s="13">
        <v>17413</v>
      </c>
      <c r="O2492" s="13">
        <v>25</v>
      </c>
      <c r="P2492" s="25">
        <v>0</v>
      </c>
      <c r="Q2492" s="26">
        <v>0</v>
      </c>
      <c r="R2492" s="26">
        <v>0</v>
      </c>
      <c r="S2492" s="27">
        <v>0</v>
      </c>
      <c r="T2492" s="28">
        <v>0</v>
      </c>
      <c r="U2492" s="28">
        <v>0</v>
      </c>
      <c r="V2492" s="12">
        <v>2212.4</v>
      </c>
      <c r="W2492" s="11">
        <v>17413</v>
      </c>
      <c r="X2492" s="11">
        <v>25</v>
      </c>
    </row>
    <row r="2493" spans="1:24" x14ac:dyDescent="0.35">
      <c r="A2493" s="8">
        <v>2020</v>
      </c>
      <c r="B2493" s="9">
        <v>60981</v>
      </c>
      <c r="C2493" s="10" t="s">
        <v>1763</v>
      </c>
      <c r="D2493" s="8" t="s">
        <v>709</v>
      </c>
      <c r="E2493" s="10" t="s">
        <v>710</v>
      </c>
      <c r="F2493" s="8" t="s">
        <v>711</v>
      </c>
      <c r="G2493" s="10" t="s">
        <v>63</v>
      </c>
      <c r="H2493" s="10" t="s">
        <v>1616</v>
      </c>
      <c r="I2493" s="10" t="s">
        <v>45</v>
      </c>
      <c r="J2493" s="12">
        <v>0</v>
      </c>
      <c r="K2493" s="11">
        <v>0</v>
      </c>
      <c r="L2493" s="11">
        <v>0</v>
      </c>
      <c r="M2493" s="14">
        <v>230.4</v>
      </c>
      <c r="N2493" s="13">
        <v>3032</v>
      </c>
      <c r="O2493" s="13">
        <v>7</v>
      </c>
      <c r="P2493" s="25">
        <v>0</v>
      </c>
      <c r="Q2493" s="26">
        <v>0</v>
      </c>
      <c r="R2493" s="26">
        <v>0</v>
      </c>
      <c r="S2493" s="27">
        <v>0</v>
      </c>
      <c r="T2493" s="28">
        <v>0</v>
      </c>
      <c r="U2493" s="28">
        <v>0</v>
      </c>
      <c r="V2493" s="12">
        <v>230.4</v>
      </c>
      <c r="W2493" s="11">
        <v>3032</v>
      </c>
      <c r="X2493" s="11">
        <v>7</v>
      </c>
    </row>
    <row r="2494" spans="1:24" x14ac:dyDescent="0.35">
      <c r="A2494" s="8">
        <v>2020</v>
      </c>
      <c r="B2494" s="9">
        <v>60981</v>
      </c>
      <c r="C2494" s="10" t="s">
        <v>1763</v>
      </c>
      <c r="D2494" s="8" t="s">
        <v>709</v>
      </c>
      <c r="E2494" s="10" t="s">
        <v>710</v>
      </c>
      <c r="F2494" s="8" t="s">
        <v>711</v>
      </c>
      <c r="G2494" s="10" t="s">
        <v>397</v>
      </c>
      <c r="H2494" s="10" t="s">
        <v>1616</v>
      </c>
      <c r="I2494" s="10" t="s">
        <v>95</v>
      </c>
      <c r="J2494" s="12">
        <v>0</v>
      </c>
      <c r="K2494" s="11">
        <v>0</v>
      </c>
      <c r="L2494" s="11">
        <v>0</v>
      </c>
      <c r="M2494" s="14">
        <v>96.1</v>
      </c>
      <c r="N2494" s="13">
        <v>1156</v>
      </c>
      <c r="O2494" s="13">
        <v>1</v>
      </c>
      <c r="P2494" s="25">
        <v>0</v>
      </c>
      <c r="Q2494" s="26">
        <v>0</v>
      </c>
      <c r="R2494" s="26">
        <v>0</v>
      </c>
      <c r="S2494" s="27">
        <v>0</v>
      </c>
      <c r="T2494" s="28">
        <v>0</v>
      </c>
      <c r="U2494" s="28">
        <v>0</v>
      </c>
      <c r="V2494" s="12">
        <v>96.1</v>
      </c>
      <c r="W2494" s="11">
        <v>1156</v>
      </c>
      <c r="X2494" s="11">
        <v>1</v>
      </c>
    </row>
    <row r="2495" spans="1:24" x14ac:dyDescent="0.35">
      <c r="A2495" s="8">
        <v>2020</v>
      </c>
      <c r="B2495" s="9">
        <v>60981</v>
      </c>
      <c r="C2495" s="10" t="s">
        <v>1763</v>
      </c>
      <c r="D2495" s="8" t="s">
        <v>709</v>
      </c>
      <c r="E2495" s="10" t="s">
        <v>710</v>
      </c>
      <c r="F2495" s="8" t="s">
        <v>711</v>
      </c>
      <c r="G2495" s="10" t="s">
        <v>56</v>
      </c>
      <c r="H2495" s="10" t="s">
        <v>1616</v>
      </c>
      <c r="I2495" s="10" t="s">
        <v>45</v>
      </c>
      <c r="J2495" s="12">
        <v>0</v>
      </c>
      <c r="K2495" s="11">
        <v>0</v>
      </c>
      <c r="L2495" s="11">
        <v>0</v>
      </c>
      <c r="M2495" s="14">
        <v>5356.2</v>
      </c>
      <c r="N2495" s="13">
        <v>45195</v>
      </c>
      <c r="O2495" s="13">
        <v>148</v>
      </c>
      <c r="P2495" s="25">
        <v>0</v>
      </c>
      <c r="Q2495" s="26">
        <v>0</v>
      </c>
      <c r="R2495" s="26">
        <v>0</v>
      </c>
      <c r="S2495" s="27">
        <v>0</v>
      </c>
      <c r="T2495" s="28">
        <v>0</v>
      </c>
      <c r="U2495" s="28">
        <v>0</v>
      </c>
      <c r="V2495" s="12">
        <v>5356.2</v>
      </c>
      <c r="W2495" s="11">
        <v>45195</v>
      </c>
      <c r="X2495" s="11">
        <v>148</v>
      </c>
    </row>
    <row r="2496" spans="1:24" x14ac:dyDescent="0.35">
      <c r="A2496" s="8">
        <v>2020</v>
      </c>
      <c r="B2496" s="9">
        <v>60981</v>
      </c>
      <c r="C2496" s="10" t="s">
        <v>1763</v>
      </c>
      <c r="D2496" s="8" t="s">
        <v>709</v>
      </c>
      <c r="E2496" s="10" t="s">
        <v>710</v>
      </c>
      <c r="F2496" s="8" t="s">
        <v>711</v>
      </c>
      <c r="G2496" s="10" t="s">
        <v>122</v>
      </c>
      <c r="H2496" s="10" t="s">
        <v>1616</v>
      </c>
      <c r="I2496" s="10" t="s">
        <v>123</v>
      </c>
      <c r="J2496" s="12">
        <v>0</v>
      </c>
      <c r="K2496" s="11">
        <v>0</v>
      </c>
      <c r="L2496" s="11">
        <v>0</v>
      </c>
      <c r="M2496" s="14">
        <v>220.5</v>
      </c>
      <c r="N2496" s="13">
        <v>1696</v>
      </c>
      <c r="O2496" s="13">
        <v>6</v>
      </c>
      <c r="P2496" s="25">
        <v>0</v>
      </c>
      <c r="Q2496" s="26">
        <v>0</v>
      </c>
      <c r="R2496" s="26">
        <v>0</v>
      </c>
      <c r="S2496" s="27">
        <v>0</v>
      </c>
      <c r="T2496" s="28">
        <v>0</v>
      </c>
      <c r="U2496" s="28">
        <v>0</v>
      </c>
      <c r="V2496" s="12">
        <v>220.5</v>
      </c>
      <c r="W2496" s="11">
        <v>1696</v>
      </c>
      <c r="X2496" s="11">
        <v>6</v>
      </c>
    </row>
    <row r="2497" spans="1:24" x14ac:dyDescent="0.35">
      <c r="A2497" s="8">
        <v>2020</v>
      </c>
      <c r="B2497" s="9">
        <v>60981</v>
      </c>
      <c r="C2497" s="10" t="s">
        <v>1763</v>
      </c>
      <c r="D2497" s="8" t="s">
        <v>709</v>
      </c>
      <c r="E2497" s="10" t="s">
        <v>710</v>
      </c>
      <c r="F2497" s="8" t="s">
        <v>711</v>
      </c>
      <c r="G2497" s="10" t="s">
        <v>116</v>
      </c>
      <c r="H2497" s="10" t="s">
        <v>1616</v>
      </c>
      <c r="I2497" s="10" t="s">
        <v>435</v>
      </c>
      <c r="J2497" s="12">
        <v>0</v>
      </c>
      <c r="K2497" s="11">
        <v>0</v>
      </c>
      <c r="L2497" s="11">
        <v>0</v>
      </c>
      <c r="M2497" s="14">
        <v>83.2</v>
      </c>
      <c r="N2497" s="13">
        <v>1134</v>
      </c>
      <c r="O2497" s="13">
        <v>3</v>
      </c>
      <c r="P2497" s="25">
        <v>0</v>
      </c>
      <c r="Q2497" s="26">
        <v>0</v>
      </c>
      <c r="R2497" s="26">
        <v>0</v>
      </c>
      <c r="S2497" s="27">
        <v>0</v>
      </c>
      <c r="T2497" s="28">
        <v>0</v>
      </c>
      <c r="U2497" s="28">
        <v>0</v>
      </c>
      <c r="V2497" s="12">
        <v>83.2</v>
      </c>
      <c r="W2497" s="11">
        <v>1134</v>
      </c>
      <c r="X2497" s="11">
        <v>3</v>
      </c>
    </row>
    <row r="2498" spans="1:24" x14ac:dyDescent="0.35">
      <c r="A2498" s="8">
        <v>2020</v>
      </c>
      <c r="B2498" s="9">
        <v>60981</v>
      </c>
      <c r="C2498" s="10" t="s">
        <v>1763</v>
      </c>
      <c r="D2498" s="8" t="s">
        <v>709</v>
      </c>
      <c r="E2498" s="10" t="s">
        <v>710</v>
      </c>
      <c r="F2498" s="8" t="s">
        <v>711</v>
      </c>
      <c r="G2498" s="10" t="s">
        <v>197</v>
      </c>
      <c r="H2498" s="10" t="s">
        <v>1616</v>
      </c>
      <c r="I2498" s="10" t="s">
        <v>45</v>
      </c>
      <c r="J2498" s="12">
        <v>0</v>
      </c>
      <c r="K2498" s="11">
        <v>0</v>
      </c>
      <c r="L2498" s="11">
        <v>0</v>
      </c>
      <c r="M2498" s="14">
        <v>459.1</v>
      </c>
      <c r="N2498" s="13">
        <v>5127</v>
      </c>
      <c r="O2498" s="13">
        <v>19</v>
      </c>
      <c r="P2498" s="25">
        <v>0</v>
      </c>
      <c r="Q2498" s="26">
        <v>0</v>
      </c>
      <c r="R2498" s="26">
        <v>0</v>
      </c>
      <c r="S2498" s="27">
        <v>0</v>
      </c>
      <c r="T2498" s="28">
        <v>0</v>
      </c>
      <c r="U2498" s="28">
        <v>0</v>
      </c>
      <c r="V2498" s="12">
        <v>459.1</v>
      </c>
      <c r="W2498" s="11">
        <v>5127</v>
      </c>
      <c r="X2498" s="11">
        <v>19</v>
      </c>
    </row>
    <row r="2499" spans="1:24" x14ac:dyDescent="0.35">
      <c r="A2499" s="8">
        <v>2020</v>
      </c>
      <c r="B2499" s="9">
        <v>60981</v>
      </c>
      <c r="C2499" s="10" t="s">
        <v>1763</v>
      </c>
      <c r="D2499" s="8" t="s">
        <v>709</v>
      </c>
      <c r="E2499" s="10" t="s">
        <v>710</v>
      </c>
      <c r="F2499" s="8" t="s">
        <v>711</v>
      </c>
      <c r="G2499" s="10" t="s">
        <v>59</v>
      </c>
      <c r="H2499" s="10" t="s">
        <v>1616</v>
      </c>
      <c r="I2499" s="10" t="s">
        <v>60</v>
      </c>
      <c r="J2499" s="12">
        <v>0</v>
      </c>
      <c r="K2499" s="11">
        <v>0</v>
      </c>
      <c r="L2499" s="11">
        <v>0</v>
      </c>
      <c r="M2499" s="14">
        <v>60.8</v>
      </c>
      <c r="N2499" s="13">
        <v>939</v>
      </c>
      <c r="O2499" s="13">
        <v>2</v>
      </c>
      <c r="P2499" s="25">
        <v>0</v>
      </c>
      <c r="Q2499" s="26">
        <v>0</v>
      </c>
      <c r="R2499" s="26">
        <v>0</v>
      </c>
      <c r="S2499" s="27">
        <v>0</v>
      </c>
      <c r="T2499" s="28">
        <v>0</v>
      </c>
      <c r="U2499" s="28">
        <v>0</v>
      </c>
      <c r="V2499" s="12">
        <v>60.8</v>
      </c>
      <c r="W2499" s="11">
        <v>939</v>
      </c>
      <c r="X2499" s="11">
        <v>2</v>
      </c>
    </row>
    <row r="2500" spans="1:24" x14ac:dyDescent="0.35">
      <c r="A2500" s="8">
        <v>2020</v>
      </c>
      <c r="B2500" s="9">
        <v>60981</v>
      </c>
      <c r="C2500" s="10" t="s">
        <v>1763</v>
      </c>
      <c r="D2500" s="8" t="s">
        <v>709</v>
      </c>
      <c r="E2500" s="10" t="s">
        <v>710</v>
      </c>
      <c r="F2500" s="8" t="s">
        <v>711</v>
      </c>
      <c r="G2500" s="10" t="s">
        <v>105</v>
      </c>
      <c r="H2500" s="10" t="s">
        <v>1616</v>
      </c>
      <c r="I2500" s="10" t="s">
        <v>95</v>
      </c>
      <c r="J2500" s="12">
        <v>0</v>
      </c>
      <c r="K2500" s="11">
        <v>0</v>
      </c>
      <c r="L2500" s="11">
        <v>0</v>
      </c>
      <c r="M2500" s="14">
        <v>673.1</v>
      </c>
      <c r="N2500" s="13">
        <v>2500</v>
      </c>
      <c r="O2500" s="13">
        <v>2</v>
      </c>
      <c r="P2500" s="25">
        <v>0</v>
      </c>
      <c r="Q2500" s="26">
        <v>0</v>
      </c>
      <c r="R2500" s="26">
        <v>0</v>
      </c>
      <c r="S2500" s="27">
        <v>0</v>
      </c>
      <c r="T2500" s="28">
        <v>0</v>
      </c>
      <c r="U2500" s="28">
        <v>0</v>
      </c>
      <c r="V2500" s="12">
        <v>673.1</v>
      </c>
      <c r="W2500" s="11">
        <v>2500</v>
      </c>
      <c r="X2500" s="11">
        <v>2</v>
      </c>
    </row>
    <row r="2501" spans="1:24" x14ac:dyDescent="0.35">
      <c r="A2501" s="8">
        <v>2020</v>
      </c>
      <c r="B2501" s="9">
        <v>61059</v>
      </c>
      <c r="C2501" s="10" t="s">
        <v>1764</v>
      </c>
      <c r="D2501" s="8" t="s">
        <v>717</v>
      </c>
      <c r="E2501" s="10" t="s">
        <v>718</v>
      </c>
      <c r="F2501" s="8" t="s">
        <v>711</v>
      </c>
      <c r="G2501" s="10" t="s">
        <v>682</v>
      </c>
      <c r="H2501" s="10" t="s">
        <v>719</v>
      </c>
      <c r="I2501" s="10" t="s">
        <v>45</v>
      </c>
      <c r="J2501" s="12">
        <v>253.5</v>
      </c>
      <c r="K2501" s="11">
        <v>2577</v>
      </c>
      <c r="L2501" s="11">
        <v>333</v>
      </c>
      <c r="M2501" s="14">
        <v>0</v>
      </c>
      <c r="N2501" s="13">
        <v>0</v>
      </c>
      <c r="O2501" s="13">
        <v>0</v>
      </c>
      <c r="P2501" s="25">
        <v>0</v>
      </c>
      <c r="Q2501" s="26">
        <v>0</v>
      </c>
      <c r="R2501" s="26">
        <v>0</v>
      </c>
      <c r="S2501" s="27">
        <v>0</v>
      </c>
      <c r="T2501" s="28">
        <v>0</v>
      </c>
      <c r="U2501" s="28">
        <v>0</v>
      </c>
      <c r="V2501" s="12">
        <v>253.5</v>
      </c>
      <c r="W2501" s="11">
        <v>2577</v>
      </c>
      <c r="X2501" s="11">
        <v>333</v>
      </c>
    </row>
    <row r="2502" spans="1:24" x14ac:dyDescent="0.35">
      <c r="A2502" s="8">
        <v>2020</v>
      </c>
      <c r="B2502" s="9">
        <v>61059</v>
      </c>
      <c r="C2502" s="10" t="s">
        <v>1764</v>
      </c>
      <c r="D2502" s="8" t="s">
        <v>717</v>
      </c>
      <c r="E2502" s="10" t="s">
        <v>718</v>
      </c>
      <c r="F2502" s="8" t="s">
        <v>711</v>
      </c>
      <c r="G2502" s="10" t="s">
        <v>139</v>
      </c>
      <c r="H2502" s="10" t="s">
        <v>719</v>
      </c>
      <c r="I2502" s="10" t="s">
        <v>95</v>
      </c>
      <c r="J2502" s="12">
        <v>1482.7</v>
      </c>
      <c r="K2502" s="11">
        <v>11739</v>
      </c>
      <c r="L2502" s="11">
        <v>1980</v>
      </c>
      <c r="M2502" s="14">
        <v>0</v>
      </c>
      <c r="N2502" s="13">
        <v>0</v>
      </c>
      <c r="O2502" s="13">
        <v>0</v>
      </c>
      <c r="P2502" s="25">
        <v>0</v>
      </c>
      <c r="Q2502" s="26">
        <v>0</v>
      </c>
      <c r="R2502" s="26">
        <v>0</v>
      </c>
      <c r="S2502" s="27">
        <v>0</v>
      </c>
      <c r="T2502" s="28">
        <v>0</v>
      </c>
      <c r="U2502" s="28">
        <v>0</v>
      </c>
      <c r="V2502" s="12">
        <v>1482.7</v>
      </c>
      <c r="W2502" s="11">
        <v>11739</v>
      </c>
      <c r="X2502" s="11">
        <v>1980</v>
      </c>
    </row>
    <row r="2503" spans="1:24" x14ac:dyDescent="0.35">
      <c r="A2503" s="8">
        <v>2020</v>
      </c>
      <c r="B2503" s="9">
        <v>61059</v>
      </c>
      <c r="C2503" s="10" t="s">
        <v>1764</v>
      </c>
      <c r="D2503" s="8" t="s">
        <v>717</v>
      </c>
      <c r="E2503" s="10" t="s">
        <v>718</v>
      </c>
      <c r="F2503" s="8" t="s">
        <v>711</v>
      </c>
      <c r="G2503" s="10" t="s">
        <v>122</v>
      </c>
      <c r="H2503" s="10" t="s">
        <v>719</v>
      </c>
      <c r="I2503" s="10" t="s">
        <v>123</v>
      </c>
      <c r="J2503" s="12">
        <v>2951.3</v>
      </c>
      <c r="K2503" s="11">
        <v>22580</v>
      </c>
      <c r="L2503" s="11">
        <v>5062</v>
      </c>
      <c r="M2503" s="14">
        <v>1503.1</v>
      </c>
      <c r="N2503" s="13">
        <v>14000</v>
      </c>
      <c r="O2503" s="13">
        <v>578</v>
      </c>
      <c r="P2503" s="25">
        <v>0</v>
      </c>
      <c r="Q2503" s="26">
        <v>0</v>
      </c>
      <c r="R2503" s="26">
        <v>0</v>
      </c>
      <c r="S2503" s="27">
        <v>0</v>
      </c>
      <c r="T2503" s="28">
        <v>0</v>
      </c>
      <c r="U2503" s="28">
        <v>0</v>
      </c>
      <c r="V2503" s="12">
        <v>4454.3999999999996</v>
      </c>
      <c r="W2503" s="11">
        <v>36580</v>
      </c>
      <c r="X2503" s="11">
        <v>5640</v>
      </c>
    </row>
    <row r="2504" spans="1:24" x14ac:dyDescent="0.35">
      <c r="A2504" s="8">
        <v>2020</v>
      </c>
      <c r="B2504" s="9">
        <v>61059</v>
      </c>
      <c r="C2504" s="10" t="s">
        <v>1764</v>
      </c>
      <c r="D2504" s="8" t="s">
        <v>717</v>
      </c>
      <c r="E2504" s="10" t="s">
        <v>718</v>
      </c>
      <c r="F2504" s="8" t="s">
        <v>711</v>
      </c>
      <c r="G2504" s="10" t="s">
        <v>143</v>
      </c>
      <c r="H2504" s="10" t="s">
        <v>719</v>
      </c>
      <c r="I2504" s="10" t="s">
        <v>45</v>
      </c>
      <c r="J2504" s="12">
        <v>350.6</v>
      </c>
      <c r="K2504" s="11">
        <v>4124</v>
      </c>
      <c r="L2504" s="11">
        <v>480</v>
      </c>
      <c r="M2504" s="14">
        <v>19.899999999999999</v>
      </c>
      <c r="N2504" s="13">
        <v>242</v>
      </c>
      <c r="O2504" s="13">
        <v>11</v>
      </c>
      <c r="P2504" s="25">
        <v>0</v>
      </c>
      <c r="Q2504" s="26">
        <v>0</v>
      </c>
      <c r="R2504" s="26">
        <v>0</v>
      </c>
      <c r="S2504" s="27">
        <v>0</v>
      </c>
      <c r="T2504" s="28">
        <v>0</v>
      </c>
      <c r="U2504" s="28">
        <v>0</v>
      </c>
      <c r="V2504" s="12">
        <v>370.5</v>
      </c>
      <c r="W2504" s="11">
        <v>4366</v>
      </c>
      <c r="X2504" s="11">
        <v>491</v>
      </c>
    </row>
    <row r="2505" spans="1:24" x14ac:dyDescent="0.35">
      <c r="A2505" s="8">
        <v>2020</v>
      </c>
      <c r="B2505" s="9">
        <v>61083</v>
      </c>
      <c r="C2505" s="10" t="s">
        <v>1765</v>
      </c>
      <c r="D2505" s="8" t="s">
        <v>717</v>
      </c>
      <c r="E2505" s="10" t="s">
        <v>718</v>
      </c>
      <c r="F2505" s="8" t="s">
        <v>711</v>
      </c>
      <c r="G2505" s="10" t="s">
        <v>32</v>
      </c>
      <c r="H2505" s="10" t="s">
        <v>1600</v>
      </c>
      <c r="I2505" s="10" t="s">
        <v>33</v>
      </c>
      <c r="J2505" s="12">
        <v>7473</v>
      </c>
      <c r="K2505" s="11">
        <v>99304</v>
      </c>
      <c r="L2505" s="11">
        <v>15311</v>
      </c>
      <c r="M2505" s="14">
        <v>6579</v>
      </c>
      <c r="N2505" s="13">
        <v>94738</v>
      </c>
      <c r="O2505" s="13">
        <v>1817</v>
      </c>
      <c r="P2505" s="25">
        <v>1865</v>
      </c>
      <c r="Q2505" s="26">
        <v>32403</v>
      </c>
      <c r="R2505" s="26">
        <v>31</v>
      </c>
      <c r="S2505" s="27">
        <v>0</v>
      </c>
      <c r="T2505" s="28">
        <v>0</v>
      </c>
      <c r="U2505" s="28">
        <v>0</v>
      </c>
      <c r="V2505" s="12">
        <v>15917</v>
      </c>
      <c r="W2505" s="11">
        <v>226445</v>
      </c>
      <c r="X2505" s="11">
        <v>17159</v>
      </c>
    </row>
    <row r="2506" spans="1:24" x14ac:dyDescent="0.35">
      <c r="A2506" s="8">
        <v>2020</v>
      </c>
      <c r="B2506" s="9">
        <v>61092</v>
      </c>
      <c r="C2506" s="10" t="s">
        <v>1766</v>
      </c>
      <c r="D2506" s="8" t="s">
        <v>717</v>
      </c>
      <c r="E2506" s="10" t="s">
        <v>718</v>
      </c>
      <c r="F2506" s="8" t="s">
        <v>711</v>
      </c>
      <c r="G2506" s="10" t="s">
        <v>163</v>
      </c>
      <c r="H2506" s="10" t="s">
        <v>719</v>
      </c>
      <c r="I2506" s="10" t="s">
        <v>45</v>
      </c>
      <c r="J2506" s="12">
        <v>4332.8999999999996</v>
      </c>
      <c r="K2506" s="11">
        <v>52398</v>
      </c>
      <c r="L2506" s="11">
        <v>7099</v>
      </c>
      <c r="M2506" s="14">
        <v>768.4</v>
      </c>
      <c r="N2506" s="13">
        <v>11262</v>
      </c>
      <c r="O2506" s="13">
        <v>407</v>
      </c>
      <c r="P2506" s="25">
        <v>0</v>
      </c>
      <c r="Q2506" s="26">
        <v>0</v>
      </c>
      <c r="R2506" s="26">
        <v>0</v>
      </c>
      <c r="S2506" s="27">
        <v>0</v>
      </c>
      <c r="T2506" s="28">
        <v>0</v>
      </c>
      <c r="U2506" s="28">
        <v>0</v>
      </c>
      <c r="V2506" s="12">
        <v>5101.3</v>
      </c>
      <c r="W2506" s="11">
        <v>63660</v>
      </c>
      <c r="X2506" s="11">
        <v>7506</v>
      </c>
    </row>
    <row r="2507" spans="1:24" x14ac:dyDescent="0.35">
      <c r="A2507" s="8">
        <v>2020</v>
      </c>
      <c r="B2507" s="9">
        <v>61098</v>
      </c>
      <c r="C2507" s="10" t="s">
        <v>1767</v>
      </c>
      <c r="D2507" s="8" t="s">
        <v>709</v>
      </c>
      <c r="E2507" s="10" t="s">
        <v>710</v>
      </c>
      <c r="F2507" s="8" t="s">
        <v>711</v>
      </c>
      <c r="G2507" s="10" t="s">
        <v>48</v>
      </c>
      <c r="H2507" s="10" t="s">
        <v>1616</v>
      </c>
      <c r="I2507" s="10" t="s">
        <v>591</v>
      </c>
      <c r="J2507" s="12" t="s">
        <v>25</v>
      </c>
      <c r="K2507" s="11" t="s">
        <v>25</v>
      </c>
      <c r="L2507" s="11" t="s">
        <v>25</v>
      </c>
      <c r="M2507" s="14">
        <v>693.1</v>
      </c>
      <c r="N2507" s="13">
        <v>8566</v>
      </c>
      <c r="O2507" s="13">
        <v>16</v>
      </c>
      <c r="P2507" s="25" t="s">
        <v>25</v>
      </c>
      <c r="Q2507" s="26" t="s">
        <v>25</v>
      </c>
      <c r="R2507" s="26" t="s">
        <v>25</v>
      </c>
      <c r="S2507" s="27" t="s">
        <v>25</v>
      </c>
      <c r="T2507" s="28" t="s">
        <v>25</v>
      </c>
      <c r="U2507" s="28" t="s">
        <v>25</v>
      </c>
      <c r="V2507" s="12">
        <v>693.1</v>
      </c>
      <c r="W2507" s="11">
        <v>8566</v>
      </c>
      <c r="X2507" s="11">
        <v>16</v>
      </c>
    </row>
    <row r="2508" spans="1:24" x14ac:dyDescent="0.35">
      <c r="A2508" s="8">
        <v>2020</v>
      </c>
      <c r="B2508" s="9">
        <v>61098</v>
      </c>
      <c r="C2508" s="10" t="s">
        <v>1767</v>
      </c>
      <c r="D2508" s="8" t="s">
        <v>709</v>
      </c>
      <c r="E2508" s="10" t="s">
        <v>710</v>
      </c>
      <c r="F2508" s="8" t="s">
        <v>711</v>
      </c>
      <c r="G2508" s="10" t="s">
        <v>32</v>
      </c>
      <c r="H2508" s="10" t="s">
        <v>1616</v>
      </c>
      <c r="I2508" s="10" t="s">
        <v>33</v>
      </c>
      <c r="J2508" s="12" t="s">
        <v>25</v>
      </c>
      <c r="K2508" s="11" t="s">
        <v>25</v>
      </c>
      <c r="L2508" s="11" t="s">
        <v>25</v>
      </c>
      <c r="M2508" s="14">
        <v>8754.2999999999993</v>
      </c>
      <c r="N2508" s="13">
        <v>53134</v>
      </c>
      <c r="O2508" s="13">
        <v>153</v>
      </c>
      <c r="P2508" s="25" t="s">
        <v>25</v>
      </c>
      <c r="Q2508" s="26" t="s">
        <v>25</v>
      </c>
      <c r="R2508" s="26" t="s">
        <v>25</v>
      </c>
      <c r="S2508" s="27" t="s">
        <v>25</v>
      </c>
      <c r="T2508" s="28" t="s">
        <v>25</v>
      </c>
      <c r="U2508" s="28" t="s">
        <v>25</v>
      </c>
      <c r="V2508" s="12">
        <v>8754.2999999999993</v>
      </c>
      <c r="W2508" s="11">
        <v>53134</v>
      </c>
      <c r="X2508" s="11">
        <v>153</v>
      </c>
    </row>
    <row r="2509" spans="1:24" x14ac:dyDescent="0.35">
      <c r="A2509" s="8">
        <v>2020</v>
      </c>
      <c r="B2509" s="9">
        <v>61098</v>
      </c>
      <c r="C2509" s="10" t="s">
        <v>1767</v>
      </c>
      <c r="D2509" s="8" t="s">
        <v>709</v>
      </c>
      <c r="E2509" s="10" t="s">
        <v>710</v>
      </c>
      <c r="F2509" s="8" t="s">
        <v>711</v>
      </c>
      <c r="G2509" s="10" t="s">
        <v>32</v>
      </c>
      <c r="H2509" s="10" t="s">
        <v>1616</v>
      </c>
      <c r="I2509" s="10" t="s">
        <v>103</v>
      </c>
      <c r="J2509" s="12" t="s">
        <v>25</v>
      </c>
      <c r="K2509" s="11" t="s">
        <v>25</v>
      </c>
      <c r="L2509" s="11" t="s">
        <v>25</v>
      </c>
      <c r="M2509" s="14">
        <v>103.2</v>
      </c>
      <c r="N2509" s="13">
        <v>549</v>
      </c>
      <c r="O2509" s="13">
        <v>2</v>
      </c>
      <c r="P2509" s="25" t="s">
        <v>25</v>
      </c>
      <c r="Q2509" s="26" t="s">
        <v>25</v>
      </c>
      <c r="R2509" s="26" t="s">
        <v>25</v>
      </c>
      <c r="S2509" s="27" t="s">
        <v>25</v>
      </c>
      <c r="T2509" s="28" t="s">
        <v>25</v>
      </c>
      <c r="U2509" s="28" t="s">
        <v>25</v>
      </c>
      <c r="V2509" s="12">
        <v>103.2</v>
      </c>
      <c r="W2509" s="11">
        <v>549</v>
      </c>
      <c r="X2509" s="11">
        <v>2</v>
      </c>
    </row>
    <row r="2510" spans="1:24" x14ac:dyDescent="0.35">
      <c r="A2510" s="8">
        <v>2020</v>
      </c>
      <c r="B2510" s="9">
        <v>61098</v>
      </c>
      <c r="C2510" s="10" t="s">
        <v>1767</v>
      </c>
      <c r="D2510" s="8" t="s">
        <v>709</v>
      </c>
      <c r="E2510" s="10" t="s">
        <v>710</v>
      </c>
      <c r="F2510" s="8" t="s">
        <v>711</v>
      </c>
      <c r="G2510" s="10" t="s">
        <v>32</v>
      </c>
      <c r="H2510" s="10" t="s">
        <v>1616</v>
      </c>
      <c r="I2510" s="10" t="s">
        <v>379</v>
      </c>
      <c r="J2510" s="12" t="s">
        <v>25</v>
      </c>
      <c r="K2510" s="11" t="s">
        <v>25</v>
      </c>
      <c r="L2510" s="11" t="s">
        <v>25</v>
      </c>
      <c r="M2510" s="14">
        <v>50.2</v>
      </c>
      <c r="N2510" s="13">
        <v>374</v>
      </c>
      <c r="O2510" s="13">
        <v>1</v>
      </c>
      <c r="P2510" s="25" t="s">
        <v>25</v>
      </c>
      <c r="Q2510" s="26" t="s">
        <v>25</v>
      </c>
      <c r="R2510" s="26" t="s">
        <v>25</v>
      </c>
      <c r="S2510" s="27" t="s">
        <v>25</v>
      </c>
      <c r="T2510" s="28" t="s">
        <v>25</v>
      </c>
      <c r="U2510" s="28" t="s">
        <v>25</v>
      </c>
      <c r="V2510" s="12">
        <v>50.2</v>
      </c>
      <c r="W2510" s="11">
        <v>374</v>
      </c>
      <c r="X2510" s="11">
        <v>1</v>
      </c>
    </row>
    <row r="2511" spans="1:24" x14ac:dyDescent="0.35">
      <c r="A2511" s="8">
        <v>2020</v>
      </c>
      <c r="B2511" s="9">
        <v>61098</v>
      </c>
      <c r="C2511" s="10" t="s">
        <v>1767</v>
      </c>
      <c r="D2511" s="8" t="s">
        <v>709</v>
      </c>
      <c r="E2511" s="10" t="s">
        <v>710</v>
      </c>
      <c r="F2511" s="8" t="s">
        <v>711</v>
      </c>
      <c r="G2511" s="10" t="s">
        <v>157</v>
      </c>
      <c r="H2511" s="10" t="s">
        <v>1616</v>
      </c>
      <c r="I2511" s="10" t="s">
        <v>158</v>
      </c>
      <c r="J2511" s="12" t="s">
        <v>25</v>
      </c>
      <c r="K2511" s="11" t="s">
        <v>25</v>
      </c>
      <c r="L2511" s="11" t="s">
        <v>25</v>
      </c>
      <c r="M2511" s="14">
        <v>477.8</v>
      </c>
      <c r="N2511" s="13">
        <v>6865</v>
      </c>
      <c r="O2511" s="13">
        <v>16</v>
      </c>
      <c r="P2511" s="25" t="s">
        <v>25</v>
      </c>
      <c r="Q2511" s="26" t="s">
        <v>25</v>
      </c>
      <c r="R2511" s="26" t="s">
        <v>25</v>
      </c>
      <c r="S2511" s="27" t="s">
        <v>25</v>
      </c>
      <c r="T2511" s="28" t="s">
        <v>25</v>
      </c>
      <c r="U2511" s="28" t="s">
        <v>25</v>
      </c>
      <c r="V2511" s="12">
        <v>477.8</v>
      </c>
      <c r="W2511" s="11">
        <v>6865</v>
      </c>
      <c r="X2511" s="11">
        <v>16</v>
      </c>
    </row>
    <row r="2512" spans="1:24" x14ac:dyDescent="0.35">
      <c r="A2512" s="8">
        <v>2020</v>
      </c>
      <c r="B2512" s="9">
        <v>61098</v>
      </c>
      <c r="C2512" s="10" t="s">
        <v>1767</v>
      </c>
      <c r="D2512" s="8" t="s">
        <v>709</v>
      </c>
      <c r="E2512" s="10" t="s">
        <v>710</v>
      </c>
      <c r="F2512" s="8" t="s">
        <v>711</v>
      </c>
      <c r="G2512" s="10" t="s">
        <v>94</v>
      </c>
      <c r="H2512" s="10" t="s">
        <v>1616</v>
      </c>
      <c r="I2512" s="10" t="s">
        <v>95</v>
      </c>
      <c r="J2512" s="12" t="s">
        <v>25</v>
      </c>
      <c r="K2512" s="11" t="s">
        <v>25</v>
      </c>
      <c r="L2512" s="11" t="s">
        <v>25</v>
      </c>
      <c r="M2512" s="14">
        <v>240.7</v>
      </c>
      <c r="N2512" s="13">
        <v>1804</v>
      </c>
      <c r="O2512" s="13">
        <v>8</v>
      </c>
      <c r="P2512" s="25" t="s">
        <v>25</v>
      </c>
      <c r="Q2512" s="26" t="s">
        <v>25</v>
      </c>
      <c r="R2512" s="26" t="s">
        <v>25</v>
      </c>
      <c r="S2512" s="27" t="s">
        <v>25</v>
      </c>
      <c r="T2512" s="28" t="s">
        <v>25</v>
      </c>
      <c r="U2512" s="28" t="s">
        <v>25</v>
      </c>
      <c r="V2512" s="12">
        <v>240.7</v>
      </c>
      <c r="W2512" s="11">
        <v>1804</v>
      </c>
      <c r="X2512" s="11">
        <v>8</v>
      </c>
    </row>
    <row r="2513" spans="1:24" x14ac:dyDescent="0.35">
      <c r="A2513" s="8">
        <v>2020</v>
      </c>
      <c r="B2513" s="9">
        <v>61098</v>
      </c>
      <c r="C2513" s="10" t="s">
        <v>1767</v>
      </c>
      <c r="D2513" s="8" t="s">
        <v>709</v>
      </c>
      <c r="E2513" s="10" t="s">
        <v>710</v>
      </c>
      <c r="F2513" s="8" t="s">
        <v>711</v>
      </c>
      <c r="G2513" s="10" t="s">
        <v>118</v>
      </c>
      <c r="H2513" s="10" t="s">
        <v>1616</v>
      </c>
      <c r="I2513" s="10" t="s">
        <v>562</v>
      </c>
      <c r="J2513" s="12" t="s">
        <v>25</v>
      </c>
      <c r="K2513" s="11" t="s">
        <v>25</v>
      </c>
      <c r="L2513" s="11" t="s">
        <v>25</v>
      </c>
      <c r="M2513" s="14">
        <v>90</v>
      </c>
      <c r="N2513" s="13">
        <v>320</v>
      </c>
      <c r="O2513" s="13">
        <v>1</v>
      </c>
      <c r="P2513" s="25" t="s">
        <v>25</v>
      </c>
      <c r="Q2513" s="26" t="s">
        <v>25</v>
      </c>
      <c r="R2513" s="26" t="s">
        <v>25</v>
      </c>
      <c r="S2513" s="27" t="s">
        <v>25</v>
      </c>
      <c r="T2513" s="28" t="s">
        <v>25</v>
      </c>
      <c r="U2513" s="28" t="s">
        <v>25</v>
      </c>
      <c r="V2513" s="12">
        <v>90</v>
      </c>
      <c r="W2513" s="11">
        <v>320</v>
      </c>
      <c r="X2513" s="11">
        <v>1</v>
      </c>
    </row>
    <row r="2514" spans="1:24" x14ac:dyDescent="0.35">
      <c r="A2514" s="8">
        <v>2020</v>
      </c>
      <c r="B2514" s="9">
        <v>61098</v>
      </c>
      <c r="C2514" s="10" t="s">
        <v>1767</v>
      </c>
      <c r="D2514" s="8" t="s">
        <v>709</v>
      </c>
      <c r="E2514" s="10" t="s">
        <v>710</v>
      </c>
      <c r="F2514" s="8" t="s">
        <v>711</v>
      </c>
      <c r="G2514" s="10" t="s">
        <v>38</v>
      </c>
      <c r="H2514" s="10" t="s">
        <v>1616</v>
      </c>
      <c r="I2514" s="10" t="s">
        <v>30</v>
      </c>
      <c r="J2514" s="12" t="s">
        <v>25</v>
      </c>
      <c r="K2514" s="11" t="s">
        <v>25</v>
      </c>
      <c r="L2514" s="11" t="s">
        <v>25</v>
      </c>
      <c r="M2514" s="14">
        <v>181.8</v>
      </c>
      <c r="N2514" s="13">
        <v>1398</v>
      </c>
      <c r="O2514" s="13">
        <v>2</v>
      </c>
      <c r="P2514" s="25" t="s">
        <v>25</v>
      </c>
      <c r="Q2514" s="26" t="s">
        <v>25</v>
      </c>
      <c r="R2514" s="26" t="s">
        <v>25</v>
      </c>
      <c r="S2514" s="27" t="s">
        <v>25</v>
      </c>
      <c r="T2514" s="28" t="s">
        <v>25</v>
      </c>
      <c r="U2514" s="28" t="s">
        <v>25</v>
      </c>
      <c r="V2514" s="12">
        <v>181.8</v>
      </c>
      <c r="W2514" s="11">
        <v>1398</v>
      </c>
      <c r="X2514" s="11">
        <v>2</v>
      </c>
    </row>
    <row r="2515" spans="1:24" x14ac:dyDescent="0.35">
      <c r="A2515" s="8">
        <v>2020</v>
      </c>
      <c r="B2515" s="9">
        <v>61098</v>
      </c>
      <c r="C2515" s="10" t="s">
        <v>1767</v>
      </c>
      <c r="D2515" s="8" t="s">
        <v>709</v>
      </c>
      <c r="E2515" s="10" t="s">
        <v>710</v>
      </c>
      <c r="F2515" s="8" t="s">
        <v>711</v>
      </c>
      <c r="G2515" s="10" t="s">
        <v>307</v>
      </c>
      <c r="H2515" s="10" t="s">
        <v>1616</v>
      </c>
      <c r="I2515" s="10" t="s">
        <v>1448</v>
      </c>
      <c r="J2515" s="12" t="s">
        <v>25</v>
      </c>
      <c r="K2515" s="11" t="s">
        <v>25</v>
      </c>
      <c r="L2515" s="11" t="s">
        <v>25</v>
      </c>
      <c r="M2515" s="14">
        <v>520.79999999999995</v>
      </c>
      <c r="N2515" s="13">
        <v>2567</v>
      </c>
      <c r="O2515" s="13">
        <v>9</v>
      </c>
      <c r="P2515" s="25" t="s">
        <v>25</v>
      </c>
      <c r="Q2515" s="26" t="s">
        <v>25</v>
      </c>
      <c r="R2515" s="26" t="s">
        <v>25</v>
      </c>
      <c r="S2515" s="27" t="s">
        <v>25</v>
      </c>
      <c r="T2515" s="28" t="s">
        <v>25</v>
      </c>
      <c r="U2515" s="28" t="s">
        <v>25</v>
      </c>
      <c r="V2515" s="12">
        <v>520.79999999999995</v>
      </c>
      <c r="W2515" s="11">
        <v>2567</v>
      </c>
      <c r="X2515" s="11">
        <v>9</v>
      </c>
    </row>
    <row r="2516" spans="1:24" x14ac:dyDescent="0.35">
      <c r="A2516" s="8">
        <v>2020</v>
      </c>
      <c r="B2516" s="9">
        <v>61098</v>
      </c>
      <c r="C2516" s="10" t="s">
        <v>1767</v>
      </c>
      <c r="D2516" s="8" t="s">
        <v>709</v>
      </c>
      <c r="E2516" s="10" t="s">
        <v>710</v>
      </c>
      <c r="F2516" s="8" t="s">
        <v>711</v>
      </c>
      <c r="G2516" s="10" t="s">
        <v>139</v>
      </c>
      <c r="H2516" s="10" t="s">
        <v>1616</v>
      </c>
      <c r="I2516" s="10" t="s">
        <v>95</v>
      </c>
      <c r="J2516" s="12" t="s">
        <v>25</v>
      </c>
      <c r="K2516" s="11" t="s">
        <v>25</v>
      </c>
      <c r="L2516" s="11" t="s">
        <v>25</v>
      </c>
      <c r="M2516" s="14">
        <v>747.6</v>
      </c>
      <c r="N2516" s="13">
        <v>4375</v>
      </c>
      <c r="O2516" s="13">
        <v>8</v>
      </c>
      <c r="P2516" s="25" t="s">
        <v>25</v>
      </c>
      <c r="Q2516" s="26" t="s">
        <v>25</v>
      </c>
      <c r="R2516" s="26" t="s">
        <v>25</v>
      </c>
      <c r="S2516" s="27" t="s">
        <v>25</v>
      </c>
      <c r="T2516" s="28" t="s">
        <v>25</v>
      </c>
      <c r="U2516" s="28" t="s">
        <v>25</v>
      </c>
      <c r="V2516" s="12">
        <v>747.6</v>
      </c>
      <c r="W2516" s="11">
        <v>4375</v>
      </c>
      <c r="X2516" s="11">
        <v>8</v>
      </c>
    </row>
    <row r="2517" spans="1:24" x14ac:dyDescent="0.35">
      <c r="A2517" s="8">
        <v>2020</v>
      </c>
      <c r="B2517" s="9">
        <v>61098</v>
      </c>
      <c r="C2517" s="10" t="s">
        <v>1767</v>
      </c>
      <c r="D2517" s="8" t="s">
        <v>709</v>
      </c>
      <c r="E2517" s="10" t="s">
        <v>710</v>
      </c>
      <c r="F2517" s="8" t="s">
        <v>711</v>
      </c>
      <c r="G2517" s="10" t="s">
        <v>63</v>
      </c>
      <c r="H2517" s="10" t="s">
        <v>1616</v>
      </c>
      <c r="I2517" s="10" t="s">
        <v>45</v>
      </c>
      <c r="J2517" s="12" t="s">
        <v>25</v>
      </c>
      <c r="K2517" s="11" t="s">
        <v>25</v>
      </c>
      <c r="L2517" s="11" t="s">
        <v>25</v>
      </c>
      <c r="M2517" s="14">
        <v>875.5</v>
      </c>
      <c r="N2517" s="13">
        <v>7300</v>
      </c>
      <c r="O2517" s="13">
        <v>28</v>
      </c>
      <c r="P2517" s="25" t="s">
        <v>25</v>
      </c>
      <c r="Q2517" s="26" t="s">
        <v>25</v>
      </c>
      <c r="R2517" s="26" t="s">
        <v>25</v>
      </c>
      <c r="S2517" s="27" t="s">
        <v>25</v>
      </c>
      <c r="T2517" s="28" t="s">
        <v>25</v>
      </c>
      <c r="U2517" s="28" t="s">
        <v>25</v>
      </c>
      <c r="V2517" s="12">
        <v>875.5</v>
      </c>
      <c r="W2517" s="11">
        <v>7300</v>
      </c>
      <c r="X2517" s="11">
        <v>28</v>
      </c>
    </row>
    <row r="2518" spans="1:24" x14ac:dyDescent="0.35">
      <c r="A2518" s="8">
        <v>2020</v>
      </c>
      <c r="B2518" s="9">
        <v>61098</v>
      </c>
      <c r="C2518" s="10" t="s">
        <v>1767</v>
      </c>
      <c r="D2518" s="8" t="s">
        <v>709</v>
      </c>
      <c r="E2518" s="10" t="s">
        <v>710</v>
      </c>
      <c r="F2518" s="8" t="s">
        <v>711</v>
      </c>
      <c r="G2518" s="10" t="s">
        <v>56</v>
      </c>
      <c r="H2518" s="10" t="s">
        <v>1616</v>
      </c>
      <c r="I2518" s="10" t="s">
        <v>45</v>
      </c>
      <c r="J2518" s="12" t="s">
        <v>25</v>
      </c>
      <c r="K2518" s="11" t="s">
        <v>25</v>
      </c>
      <c r="L2518" s="11" t="s">
        <v>25</v>
      </c>
      <c r="M2518" s="14">
        <v>1286.5999999999999</v>
      </c>
      <c r="N2518" s="13">
        <v>9824</v>
      </c>
      <c r="O2518" s="13">
        <v>76</v>
      </c>
      <c r="P2518" s="25" t="s">
        <v>25</v>
      </c>
      <c r="Q2518" s="26" t="s">
        <v>25</v>
      </c>
      <c r="R2518" s="26" t="s">
        <v>25</v>
      </c>
      <c r="S2518" s="27" t="s">
        <v>25</v>
      </c>
      <c r="T2518" s="28" t="s">
        <v>25</v>
      </c>
      <c r="U2518" s="28" t="s">
        <v>25</v>
      </c>
      <c r="V2518" s="12">
        <v>1286.5999999999999</v>
      </c>
      <c r="W2518" s="11">
        <v>9824</v>
      </c>
      <c r="X2518" s="11">
        <v>76</v>
      </c>
    </row>
    <row r="2519" spans="1:24" x14ac:dyDescent="0.35">
      <c r="A2519" s="8">
        <v>2020</v>
      </c>
      <c r="B2519" s="9">
        <v>61098</v>
      </c>
      <c r="C2519" s="10" t="s">
        <v>1767</v>
      </c>
      <c r="D2519" s="8" t="s">
        <v>709</v>
      </c>
      <c r="E2519" s="10" t="s">
        <v>710</v>
      </c>
      <c r="F2519" s="8" t="s">
        <v>711</v>
      </c>
      <c r="G2519" s="10" t="s">
        <v>122</v>
      </c>
      <c r="H2519" s="10" t="s">
        <v>1616</v>
      </c>
      <c r="I2519" s="10" t="s">
        <v>123</v>
      </c>
      <c r="J2519" s="12" t="s">
        <v>25</v>
      </c>
      <c r="K2519" s="11" t="s">
        <v>25</v>
      </c>
      <c r="L2519" s="11" t="s">
        <v>25</v>
      </c>
      <c r="M2519" s="14">
        <v>203.8</v>
      </c>
      <c r="N2519" s="13">
        <v>1118</v>
      </c>
      <c r="O2519" s="13">
        <v>3</v>
      </c>
      <c r="P2519" s="25" t="s">
        <v>25</v>
      </c>
      <c r="Q2519" s="26" t="s">
        <v>25</v>
      </c>
      <c r="R2519" s="26" t="s">
        <v>25</v>
      </c>
      <c r="S2519" s="27" t="s">
        <v>25</v>
      </c>
      <c r="T2519" s="28" t="s">
        <v>25</v>
      </c>
      <c r="U2519" s="28" t="s">
        <v>25</v>
      </c>
      <c r="V2519" s="12">
        <v>203.8</v>
      </c>
      <c r="W2519" s="11">
        <v>1118</v>
      </c>
      <c r="X2519" s="11">
        <v>3</v>
      </c>
    </row>
    <row r="2520" spans="1:24" x14ac:dyDescent="0.35">
      <c r="A2520" s="8">
        <v>2020</v>
      </c>
      <c r="B2520" s="9">
        <v>61098</v>
      </c>
      <c r="C2520" s="10" t="s">
        <v>1767</v>
      </c>
      <c r="D2520" s="8" t="s">
        <v>709</v>
      </c>
      <c r="E2520" s="10" t="s">
        <v>710</v>
      </c>
      <c r="F2520" s="8" t="s">
        <v>711</v>
      </c>
      <c r="G2520" s="10" t="s">
        <v>143</v>
      </c>
      <c r="H2520" s="10" t="s">
        <v>1616</v>
      </c>
      <c r="I2520" s="10" t="s">
        <v>45</v>
      </c>
      <c r="J2520" s="12" t="s">
        <v>25</v>
      </c>
      <c r="K2520" s="11" t="s">
        <v>25</v>
      </c>
      <c r="L2520" s="11" t="s">
        <v>25</v>
      </c>
      <c r="M2520" s="14">
        <v>47.6</v>
      </c>
      <c r="N2520" s="13">
        <v>428</v>
      </c>
      <c r="O2520" s="13">
        <v>1</v>
      </c>
      <c r="P2520" s="25" t="s">
        <v>25</v>
      </c>
      <c r="Q2520" s="26" t="s">
        <v>25</v>
      </c>
      <c r="R2520" s="26" t="s">
        <v>25</v>
      </c>
      <c r="S2520" s="27" t="s">
        <v>25</v>
      </c>
      <c r="T2520" s="28" t="s">
        <v>25</v>
      </c>
      <c r="U2520" s="28" t="s">
        <v>25</v>
      </c>
      <c r="V2520" s="12">
        <v>47.6</v>
      </c>
      <c r="W2520" s="11">
        <v>428</v>
      </c>
      <c r="X2520" s="11">
        <v>1</v>
      </c>
    </row>
    <row r="2521" spans="1:24" x14ac:dyDescent="0.35">
      <c r="A2521" s="8">
        <v>2020</v>
      </c>
      <c r="B2521" s="9">
        <v>61098</v>
      </c>
      <c r="C2521" s="10" t="s">
        <v>1767</v>
      </c>
      <c r="D2521" s="8" t="s">
        <v>709</v>
      </c>
      <c r="E2521" s="10" t="s">
        <v>710</v>
      </c>
      <c r="F2521" s="8" t="s">
        <v>711</v>
      </c>
      <c r="G2521" s="10" t="s">
        <v>116</v>
      </c>
      <c r="H2521" s="10" t="s">
        <v>1616</v>
      </c>
      <c r="I2521" s="10" t="s">
        <v>435</v>
      </c>
      <c r="J2521" s="12" t="s">
        <v>25</v>
      </c>
      <c r="K2521" s="11" t="s">
        <v>25</v>
      </c>
      <c r="L2521" s="11" t="s">
        <v>25</v>
      </c>
      <c r="M2521" s="14">
        <v>47.8</v>
      </c>
      <c r="N2521" s="13">
        <v>590</v>
      </c>
      <c r="O2521" s="13">
        <v>2</v>
      </c>
      <c r="P2521" s="25" t="s">
        <v>25</v>
      </c>
      <c r="Q2521" s="26" t="s">
        <v>25</v>
      </c>
      <c r="R2521" s="26" t="s">
        <v>25</v>
      </c>
      <c r="S2521" s="27" t="s">
        <v>25</v>
      </c>
      <c r="T2521" s="28" t="s">
        <v>25</v>
      </c>
      <c r="U2521" s="28" t="s">
        <v>25</v>
      </c>
      <c r="V2521" s="12">
        <v>47.8</v>
      </c>
      <c r="W2521" s="11">
        <v>590</v>
      </c>
      <c r="X2521" s="11">
        <v>2</v>
      </c>
    </row>
    <row r="2522" spans="1:24" x14ac:dyDescent="0.35">
      <c r="A2522" s="8">
        <v>2020</v>
      </c>
      <c r="B2522" s="9">
        <v>61098</v>
      </c>
      <c r="C2522" s="10" t="s">
        <v>1767</v>
      </c>
      <c r="D2522" s="8" t="s">
        <v>709</v>
      </c>
      <c r="E2522" s="10" t="s">
        <v>710</v>
      </c>
      <c r="F2522" s="8" t="s">
        <v>711</v>
      </c>
      <c r="G2522" s="10" t="s">
        <v>116</v>
      </c>
      <c r="H2522" s="10" t="s">
        <v>1616</v>
      </c>
      <c r="I2522" s="10" t="s">
        <v>668</v>
      </c>
      <c r="J2522" s="12" t="s">
        <v>25</v>
      </c>
      <c r="K2522" s="11" t="s">
        <v>25</v>
      </c>
      <c r="L2522" s="11" t="s">
        <v>25</v>
      </c>
      <c r="M2522" s="14">
        <v>56.8</v>
      </c>
      <c r="N2522" s="13">
        <v>1154</v>
      </c>
      <c r="O2522" s="13">
        <v>22</v>
      </c>
      <c r="P2522" s="25" t="s">
        <v>25</v>
      </c>
      <c r="Q2522" s="26" t="s">
        <v>25</v>
      </c>
      <c r="R2522" s="26" t="s">
        <v>25</v>
      </c>
      <c r="S2522" s="27" t="s">
        <v>25</v>
      </c>
      <c r="T2522" s="28" t="s">
        <v>25</v>
      </c>
      <c r="U2522" s="28" t="s">
        <v>25</v>
      </c>
      <c r="V2522" s="12">
        <v>56.8</v>
      </c>
      <c r="W2522" s="11">
        <v>1154</v>
      </c>
      <c r="X2522" s="11">
        <v>22</v>
      </c>
    </row>
    <row r="2523" spans="1:24" x14ac:dyDescent="0.35">
      <c r="A2523" s="8">
        <v>2020</v>
      </c>
      <c r="B2523" s="9">
        <v>61098</v>
      </c>
      <c r="C2523" s="10" t="s">
        <v>1767</v>
      </c>
      <c r="D2523" s="8" t="s">
        <v>709</v>
      </c>
      <c r="E2523" s="10" t="s">
        <v>710</v>
      </c>
      <c r="F2523" s="8" t="s">
        <v>711</v>
      </c>
      <c r="G2523" s="10" t="s">
        <v>197</v>
      </c>
      <c r="H2523" s="10" t="s">
        <v>1616</v>
      </c>
      <c r="I2523" s="10" t="s">
        <v>45</v>
      </c>
      <c r="J2523" s="12" t="s">
        <v>25</v>
      </c>
      <c r="K2523" s="11" t="s">
        <v>25</v>
      </c>
      <c r="L2523" s="11" t="s">
        <v>25</v>
      </c>
      <c r="M2523" s="14">
        <v>267.5</v>
      </c>
      <c r="N2523" s="13">
        <v>1986</v>
      </c>
      <c r="O2523" s="13">
        <v>5</v>
      </c>
      <c r="P2523" s="25" t="s">
        <v>25</v>
      </c>
      <c r="Q2523" s="26" t="s">
        <v>25</v>
      </c>
      <c r="R2523" s="26" t="s">
        <v>25</v>
      </c>
      <c r="S2523" s="27" t="s">
        <v>25</v>
      </c>
      <c r="T2523" s="28" t="s">
        <v>25</v>
      </c>
      <c r="U2523" s="28" t="s">
        <v>25</v>
      </c>
      <c r="V2523" s="12">
        <v>267.5</v>
      </c>
      <c r="W2523" s="11">
        <v>1986</v>
      </c>
      <c r="X2523" s="11">
        <v>5</v>
      </c>
    </row>
    <row r="2524" spans="1:24" x14ac:dyDescent="0.35">
      <c r="A2524" s="8">
        <v>2020</v>
      </c>
      <c r="B2524" s="9">
        <v>61098</v>
      </c>
      <c r="C2524" s="10" t="s">
        <v>1767</v>
      </c>
      <c r="D2524" s="8" t="s">
        <v>709</v>
      </c>
      <c r="E2524" s="10" t="s">
        <v>710</v>
      </c>
      <c r="F2524" s="8" t="s">
        <v>711</v>
      </c>
      <c r="G2524" s="10" t="s">
        <v>66</v>
      </c>
      <c r="H2524" s="10" t="s">
        <v>1616</v>
      </c>
      <c r="I2524" s="10" t="s">
        <v>36</v>
      </c>
      <c r="J2524" s="12" t="s">
        <v>25</v>
      </c>
      <c r="K2524" s="11" t="s">
        <v>25</v>
      </c>
      <c r="L2524" s="11" t="s">
        <v>25</v>
      </c>
      <c r="M2524" s="14">
        <v>43.2</v>
      </c>
      <c r="N2524" s="13">
        <v>537</v>
      </c>
      <c r="O2524" s="13">
        <v>3</v>
      </c>
      <c r="P2524" s="25" t="s">
        <v>25</v>
      </c>
      <c r="Q2524" s="26" t="s">
        <v>25</v>
      </c>
      <c r="R2524" s="26" t="s">
        <v>25</v>
      </c>
      <c r="S2524" s="27" t="s">
        <v>25</v>
      </c>
      <c r="T2524" s="28" t="s">
        <v>25</v>
      </c>
      <c r="U2524" s="28" t="s">
        <v>25</v>
      </c>
      <c r="V2524" s="12">
        <v>43.2</v>
      </c>
      <c r="W2524" s="11">
        <v>537</v>
      </c>
      <c r="X2524" s="11">
        <v>3</v>
      </c>
    </row>
    <row r="2525" spans="1:24" x14ac:dyDescent="0.35">
      <c r="A2525" s="8">
        <v>2020</v>
      </c>
      <c r="B2525" s="9">
        <v>61131</v>
      </c>
      <c r="C2525" s="10" t="s">
        <v>1768</v>
      </c>
      <c r="D2525" s="8" t="s">
        <v>717</v>
      </c>
      <c r="E2525" s="10" t="s">
        <v>718</v>
      </c>
      <c r="F2525" s="8" t="s">
        <v>711</v>
      </c>
      <c r="G2525" s="10" t="s">
        <v>682</v>
      </c>
      <c r="H2525" s="10" t="s">
        <v>719</v>
      </c>
      <c r="I2525" s="10" t="s">
        <v>45</v>
      </c>
      <c r="J2525" s="12">
        <v>0</v>
      </c>
      <c r="K2525" s="11">
        <v>0</v>
      </c>
      <c r="L2525" s="11">
        <v>0</v>
      </c>
      <c r="M2525" s="14">
        <v>1845</v>
      </c>
      <c r="N2525" s="13">
        <v>26881</v>
      </c>
      <c r="O2525" s="13">
        <v>19</v>
      </c>
      <c r="P2525" s="25">
        <v>0</v>
      </c>
      <c r="Q2525" s="26">
        <v>0</v>
      </c>
      <c r="R2525" s="26">
        <v>0</v>
      </c>
      <c r="S2525" s="27">
        <v>0</v>
      </c>
      <c r="T2525" s="28">
        <v>0</v>
      </c>
      <c r="U2525" s="28">
        <v>0</v>
      </c>
      <c r="V2525" s="12">
        <v>1845</v>
      </c>
      <c r="W2525" s="11">
        <v>26881</v>
      </c>
      <c r="X2525" s="11">
        <v>19</v>
      </c>
    </row>
    <row r="2526" spans="1:24" x14ac:dyDescent="0.35">
      <c r="A2526" s="8">
        <v>2020</v>
      </c>
      <c r="B2526" s="9">
        <v>61131</v>
      </c>
      <c r="C2526" s="10" t="s">
        <v>1768</v>
      </c>
      <c r="D2526" s="8" t="s">
        <v>717</v>
      </c>
      <c r="E2526" s="10" t="s">
        <v>718</v>
      </c>
      <c r="F2526" s="8" t="s">
        <v>711</v>
      </c>
      <c r="G2526" s="10" t="s">
        <v>185</v>
      </c>
      <c r="H2526" s="10" t="s">
        <v>719</v>
      </c>
      <c r="I2526" s="10" t="s">
        <v>45</v>
      </c>
      <c r="J2526" s="12">
        <v>0</v>
      </c>
      <c r="K2526" s="11">
        <v>0</v>
      </c>
      <c r="L2526" s="11">
        <v>0</v>
      </c>
      <c r="M2526" s="14">
        <v>2318</v>
      </c>
      <c r="N2526" s="13">
        <v>38604</v>
      </c>
      <c r="O2526" s="13">
        <v>46</v>
      </c>
      <c r="P2526" s="25">
        <v>0</v>
      </c>
      <c r="Q2526" s="26">
        <v>0</v>
      </c>
      <c r="R2526" s="26">
        <v>0</v>
      </c>
      <c r="S2526" s="27">
        <v>0</v>
      </c>
      <c r="T2526" s="28">
        <v>0</v>
      </c>
      <c r="U2526" s="28">
        <v>0</v>
      </c>
      <c r="V2526" s="12">
        <v>2318</v>
      </c>
      <c r="W2526" s="11">
        <v>38604</v>
      </c>
      <c r="X2526" s="11">
        <v>46</v>
      </c>
    </row>
    <row r="2527" spans="1:24" x14ac:dyDescent="0.35">
      <c r="A2527" s="8">
        <v>2020</v>
      </c>
      <c r="B2527" s="9">
        <v>61131</v>
      </c>
      <c r="C2527" s="10" t="s">
        <v>1768</v>
      </c>
      <c r="D2527" s="8" t="s">
        <v>717</v>
      </c>
      <c r="E2527" s="10" t="s">
        <v>718</v>
      </c>
      <c r="F2527" s="8" t="s">
        <v>711</v>
      </c>
      <c r="G2527" s="10" t="s">
        <v>163</v>
      </c>
      <c r="H2527" s="10" t="s">
        <v>719</v>
      </c>
      <c r="I2527" s="10" t="s">
        <v>45</v>
      </c>
      <c r="J2527" s="12">
        <v>0</v>
      </c>
      <c r="K2527" s="11">
        <v>0</v>
      </c>
      <c r="L2527" s="11">
        <v>0</v>
      </c>
      <c r="M2527" s="14">
        <v>20983</v>
      </c>
      <c r="N2527" s="13">
        <v>360666</v>
      </c>
      <c r="O2527" s="13">
        <v>753</v>
      </c>
      <c r="P2527" s="25">
        <v>0</v>
      </c>
      <c r="Q2527" s="26">
        <v>0</v>
      </c>
      <c r="R2527" s="26">
        <v>0</v>
      </c>
      <c r="S2527" s="27">
        <v>0</v>
      </c>
      <c r="T2527" s="28">
        <v>0</v>
      </c>
      <c r="U2527" s="28">
        <v>0</v>
      </c>
      <c r="V2527" s="12">
        <v>20983</v>
      </c>
      <c r="W2527" s="11">
        <v>360666</v>
      </c>
      <c r="X2527" s="11">
        <v>753</v>
      </c>
    </row>
    <row r="2528" spans="1:24" x14ac:dyDescent="0.35">
      <c r="A2528" s="8">
        <v>2020</v>
      </c>
      <c r="B2528" s="9">
        <v>61131</v>
      </c>
      <c r="C2528" s="10" t="s">
        <v>1768</v>
      </c>
      <c r="D2528" s="8" t="s">
        <v>717</v>
      </c>
      <c r="E2528" s="10" t="s">
        <v>718</v>
      </c>
      <c r="F2528" s="8" t="s">
        <v>711</v>
      </c>
      <c r="G2528" s="10" t="s">
        <v>63</v>
      </c>
      <c r="H2528" s="10" t="s">
        <v>719</v>
      </c>
      <c r="I2528" s="10" t="s">
        <v>45</v>
      </c>
      <c r="J2528" s="12">
        <v>0</v>
      </c>
      <c r="K2528" s="11">
        <v>0</v>
      </c>
      <c r="L2528" s="11">
        <v>0</v>
      </c>
      <c r="M2528" s="14">
        <v>9869</v>
      </c>
      <c r="N2528" s="13">
        <v>158228</v>
      </c>
      <c r="O2528" s="13">
        <v>168</v>
      </c>
      <c r="P2528" s="25">
        <v>0</v>
      </c>
      <c r="Q2528" s="26">
        <v>0</v>
      </c>
      <c r="R2528" s="26">
        <v>0</v>
      </c>
      <c r="S2528" s="27">
        <v>0</v>
      </c>
      <c r="T2528" s="28">
        <v>0</v>
      </c>
      <c r="U2528" s="28">
        <v>0</v>
      </c>
      <c r="V2528" s="12">
        <v>9869</v>
      </c>
      <c r="W2528" s="11">
        <v>158228</v>
      </c>
      <c r="X2528" s="11">
        <v>168</v>
      </c>
    </row>
    <row r="2529" spans="1:24" x14ac:dyDescent="0.35">
      <c r="A2529" s="8">
        <v>2020</v>
      </c>
      <c r="B2529" s="9">
        <v>61131</v>
      </c>
      <c r="C2529" s="10" t="s">
        <v>1768</v>
      </c>
      <c r="D2529" s="8" t="s">
        <v>717</v>
      </c>
      <c r="E2529" s="10" t="s">
        <v>718</v>
      </c>
      <c r="F2529" s="8" t="s">
        <v>711</v>
      </c>
      <c r="G2529" s="10" t="s">
        <v>56</v>
      </c>
      <c r="H2529" s="10" t="s">
        <v>719</v>
      </c>
      <c r="I2529" s="10" t="s">
        <v>45</v>
      </c>
      <c r="J2529" s="12">
        <v>0</v>
      </c>
      <c r="K2529" s="11">
        <v>0</v>
      </c>
      <c r="L2529" s="11">
        <v>0</v>
      </c>
      <c r="M2529" s="14">
        <v>10380</v>
      </c>
      <c r="N2529" s="13">
        <v>124875</v>
      </c>
      <c r="O2529" s="13">
        <v>121</v>
      </c>
      <c r="P2529" s="25">
        <v>0</v>
      </c>
      <c r="Q2529" s="26">
        <v>0</v>
      </c>
      <c r="R2529" s="26">
        <v>0</v>
      </c>
      <c r="S2529" s="27">
        <v>0</v>
      </c>
      <c r="T2529" s="28">
        <v>0</v>
      </c>
      <c r="U2529" s="28">
        <v>0</v>
      </c>
      <c r="V2529" s="12">
        <v>10380</v>
      </c>
      <c r="W2529" s="11">
        <v>124875</v>
      </c>
      <c r="X2529" s="11">
        <v>121</v>
      </c>
    </row>
    <row r="2530" spans="1:24" x14ac:dyDescent="0.35">
      <c r="A2530" s="8">
        <v>2020</v>
      </c>
      <c r="B2530" s="9">
        <v>61131</v>
      </c>
      <c r="C2530" s="10" t="s">
        <v>1768</v>
      </c>
      <c r="D2530" s="8" t="s">
        <v>717</v>
      </c>
      <c r="E2530" s="10" t="s">
        <v>718</v>
      </c>
      <c r="F2530" s="8" t="s">
        <v>711</v>
      </c>
      <c r="G2530" s="10" t="s">
        <v>143</v>
      </c>
      <c r="H2530" s="10" t="s">
        <v>719</v>
      </c>
      <c r="I2530" s="10" t="s">
        <v>45</v>
      </c>
      <c r="J2530" s="12">
        <v>0</v>
      </c>
      <c r="K2530" s="11">
        <v>0</v>
      </c>
      <c r="L2530" s="11">
        <v>0</v>
      </c>
      <c r="M2530" s="14">
        <v>72739</v>
      </c>
      <c r="N2530" s="13">
        <v>1561223</v>
      </c>
      <c r="O2530" s="13">
        <v>2245</v>
      </c>
      <c r="P2530" s="25">
        <v>0</v>
      </c>
      <c r="Q2530" s="26">
        <v>0</v>
      </c>
      <c r="R2530" s="26">
        <v>0</v>
      </c>
      <c r="S2530" s="27">
        <v>0</v>
      </c>
      <c r="T2530" s="28">
        <v>0</v>
      </c>
      <c r="U2530" s="28">
        <v>0</v>
      </c>
      <c r="V2530" s="12">
        <v>72739</v>
      </c>
      <c r="W2530" s="11">
        <v>1561223</v>
      </c>
      <c r="X2530" s="11">
        <v>2245</v>
      </c>
    </row>
    <row r="2531" spans="1:24" x14ac:dyDescent="0.35">
      <c r="A2531" s="8">
        <v>2020</v>
      </c>
      <c r="B2531" s="9">
        <v>61131</v>
      </c>
      <c r="C2531" s="10" t="s">
        <v>1768</v>
      </c>
      <c r="D2531" s="8" t="s">
        <v>717</v>
      </c>
      <c r="E2531" s="10" t="s">
        <v>718</v>
      </c>
      <c r="F2531" s="8" t="s">
        <v>711</v>
      </c>
      <c r="G2531" s="10" t="s">
        <v>197</v>
      </c>
      <c r="H2531" s="10" t="s">
        <v>719</v>
      </c>
      <c r="I2531" s="10" t="s">
        <v>45</v>
      </c>
      <c r="J2531" s="12">
        <v>0</v>
      </c>
      <c r="K2531" s="11">
        <v>0</v>
      </c>
      <c r="L2531" s="11">
        <v>0</v>
      </c>
      <c r="M2531" s="14">
        <v>31192</v>
      </c>
      <c r="N2531" s="13">
        <v>558764</v>
      </c>
      <c r="O2531" s="13">
        <v>775</v>
      </c>
      <c r="P2531" s="25">
        <v>0</v>
      </c>
      <c r="Q2531" s="26">
        <v>0</v>
      </c>
      <c r="R2531" s="26">
        <v>0</v>
      </c>
      <c r="S2531" s="27">
        <v>0</v>
      </c>
      <c r="T2531" s="28">
        <v>0</v>
      </c>
      <c r="U2531" s="28">
        <v>0</v>
      </c>
      <c r="V2531" s="12">
        <v>31192</v>
      </c>
      <c r="W2531" s="11">
        <v>558764</v>
      </c>
      <c r="X2531" s="11">
        <v>775</v>
      </c>
    </row>
    <row r="2532" spans="1:24" x14ac:dyDescent="0.35">
      <c r="A2532" s="8">
        <v>2020</v>
      </c>
      <c r="B2532" s="9">
        <v>61131</v>
      </c>
      <c r="C2532" s="10" t="s">
        <v>1768</v>
      </c>
      <c r="D2532" s="8" t="s">
        <v>739</v>
      </c>
      <c r="E2532" s="10" t="s">
        <v>710</v>
      </c>
      <c r="F2532" s="8" t="s">
        <v>711</v>
      </c>
      <c r="G2532" s="10" t="s">
        <v>59</v>
      </c>
      <c r="H2532" s="10" t="s">
        <v>719</v>
      </c>
      <c r="I2532" s="10" t="s">
        <v>60</v>
      </c>
      <c r="J2532" s="12">
        <v>0</v>
      </c>
      <c r="K2532" s="11">
        <v>0</v>
      </c>
      <c r="L2532" s="11">
        <v>0</v>
      </c>
      <c r="M2532" s="14">
        <v>44014</v>
      </c>
      <c r="N2532" s="13">
        <v>574084</v>
      </c>
      <c r="O2532" s="13">
        <v>1305</v>
      </c>
      <c r="P2532" s="25">
        <v>0</v>
      </c>
      <c r="Q2532" s="26">
        <v>0</v>
      </c>
      <c r="R2532" s="26">
        <v>0</v>
      </c>
      <c r="S2532" s="27">
        <v>0</v>
      </c>
      <c r="T2532" s="28">
        <v>0</v>
      </c>
      <c r="U2532" s="28">
        <v>0</v>
      </c>
      <c r="V2532" s="12">
        <v>44014</v>
      </c>
      <c r="W2532" s="11">
        <v>574084</v>
      </c>
      <c r="X2532" s="11">
        <v>1305</v>
      </c>
    </row>
    <row r="2533" spans="1:24" x14ac:dyDescent="0.35">
      <c r="A2533" s="8">
        <v>2020</v>
      </c>
      <c r="B2533" s="9">
        <v>61200</v>
      </c>
      <c r="C2533" s="10" t="s">
        <v>1769</v>
      </c>
      <c r="D2533" s="8" t="s">
        <v>717</v>
      </c>
      <c r="E2533" s="10" t="s">
        <v>718</v>
      </c>
      <c r="F2533" s="8" t="s">
        <v>711</v>
      </c>
      <c r="G2533" s="10" t="s">
        <v>139</v>
      </c>
      <c r="H2533" s="10" t="s">
        <v>719</v>
      </c>
      <c r="I2533" s="10" t="s">
        <v>95</v>
      </c>
      <c r="J2533" s="12">
        <v>989</v>
      </c>
      <c r="K2533" s="11">
        <v>7601</v>
      </c>
      <c r="L2533" s="11">
        <v>935</v>
      </c>
      <c r="M2533" s="14">
        <v>2662</v>
      </c>
      <c r="N2533" s="13">
        <v>23122</v>
      </c>
      <c r="O2533" s="13">
        <v>379</v>
      </c>
      <c r="P2533" s="25">
        <v>0</v>
      </c>
      <c r="Q2533" s="26">
        <v>0</v>
      </c>
      <c r="R2533" s="26">
        <v>0</v>
      </c>
      <c r="S2533" s="27">
        <v>0</v>
      </c>
      <c r="T2533" s="28">
        <v>0</v>
      </c>
      <c r="U2533" s="28">
        <v>0</v>
      </c>
      <c r="V2533" s="12">
        <v>3651</v>
      </c>
      <c r="W2533" s="11">
        <v>30723</v>
      </c>
      <c r="X2533" s="11">
        <v>1314</v>
      </c>
    </row>
    <row r="2534" spans="1:24" x14ac:dyDescent="0.35">
      <c r="A2534" s="8">
        <v>2020</v>
      </c>
      <c r="B2534" s="9">
        <v>61200</v>
      </c>
      <c r="C2534" s="10" t="s">
        <v>1769</v>
      </c>
      <c r="D2534" s="8" t="s">
        <v>717</v>
      </c>
      <c r="E2534" s="10" t="s">
        <v>718</v>
      </c>
      <c r="F2534" s="8" t="s">
        <v>711</v>
      </c>
      <c r="G2534" s="10" t="s">
        <v>397</v>
      </c>
      <c r="H2534" s="10" t="s">
        <v>719</v>
      </c>
      <c r="I2534" s="10" t="s">
        <v>95</v>
      </c>
      <c r="J2534" s="12">
        <v>88</v>
      </c>
      <c r="K2534" s="11">
        <v>858</v>
      </c>
      <c r="L2534" s="11">
        <v>102</v>
      </c>
      <c r="M2534" s="14">
        <v>383</v>
      </c>
      <c r="N2534" s="13">
        <v>4991</v>
      </c>
      <c r="O2534" s="13">
        <v>83</v>
      </c>
      <c r="P2534" s="25">
        <v>0</v>
      </c>
      <c r="Q2534" s="26">
        <v>0</v>
      </c>
      <c r="R2534" s="26">
        <v>0</v>
      </c>
      <c r="S2534" s="27">
        <v>0</v>
      </c>
      <c r="T2534" s="28">
        <v>0</v>
      </c>
      <c r="U2534" s="28">
        <v>0</v>
      </c>
      <c r="V2534" s="12">
        <v>471</v>
      </c>
      <c r="W2534" s="11">
        <v>5849</v>
      </c>
      <c r="X2534" s="11">
        <v>185</v>
      </c>
    </row>
    <row r="2535" spans="1:24" x14ac:dyDescent="0.35">
      <c r="A2535" s="8">
        <v>2020</v>
      </c>
      <c r="B2535" s="9">
        <v>61201</v>
      </c>
      <c r="C2535" s="10" t="s">
        <v>1770</v>
      </c>
      <c r="D2535" s="8" t="s">
        <v>717</v>
      </c>
      <c r="E2535" s="10" t="s">
        <v>718</v>
      </c>
      <c r="F2535" s="8" t="s">
        <v>711</v>
      </c>
      <c r="G2535" s="10" t="s">
        <v>185</v>
      </c>
      <c r="H2535" s="10" t="s">
        <v>719</v>
      </c>
      <c r="I2535" s="10" t="s">
        <v>45</v>
      </c>
      <c r="J2535" s="12">
        <v>561.4</v>
      </c>
      <c r="K2535" s="11">
        <v>6673</v>
      </c>
      <c r="L2535" s="11">
        <v>626</v>
      </c>
      <c r="M2535" s="14">
        <v>33</v>
      </c>
      <c r="N2535" s="13">
        <v>284</v>
      </c>
      <c r="O2535" s="13">
        <v>19</v>
      </c>
      <c r="P2535" s="25">
        <v>0</v>
      </c>
      <c r="Q2535" s="26">
        <v>0</v>
      </c>
      <c r="R2535" s="26">
        <v>0</v>
      </c>
      <c r="S2535" s="27">
        <v>0</v>
      </c>
      <c r="T2535" s="28">
        <v>0</v>
      </c>
      <c r="U2535" s="28">
        <v>0</v>
      </c>
      <c r="V2535" s="12">
        <v>594.4</v>
      </c>
      <c r="W2535" s="11">
        <v>6957</v>
      </c>
      <c r="X2535" s="11">
        <v>645</v>
      </c>
    </row>
    <row r="2536" spans="1:24" x14ac:dyDescent="0.35">
      <c r="A2536" s="8">
        <v>2020</v>
      </c>
      <c r="B2536" s="9">
        <v>61206</v>
      </c>
      <c r="C2536" s="10" t="s">
        <v>1771</v>
      </c>
      <c r="D2536" s="8" t="s">
        <v>739</v>
      </c>
      <c r="E2536" s="10" t="s">
        <v>710</v>
      </c>
      <c r="F2536" s="8" t="s">
        <v>711</v>
      </c>
      <c r="G2536" s="10" t="s">
        <v>59</v>
      </c>
      <c r="H2536" s="10" t="s">
        <v>719</v>
      </c>
      <c r="I2536" s="10" t="s">
        <v>60</v>
      </c>
      <c r="J2536" s="12">
        <v>0</v>
      </c>
      <c r="K2536" s="11">
        <v>0</v>
      </c>
      <c r="L2536" s="11">
        <v>0</v>
      </c>
      <c r="M2536" s="14">
        <v>0</v>
      </c>
      <c r="N2536" s="13">
        <v>0</v>
      </c>
      <c r="O2536" s="13">
        <v>0</v>
      </c>
      <c r="P2536" s="25">
        <v>27359.4</v>
      </c>
      <c r="Q2536" s="26">
        <v>617577</v>
      </c>
      <c r="R2536" s="26">
        <v>5</v>
      </c>
      <c r="S2536" s="27">
        <v>0</v>
      </c>
      <c r="T2536" s="28">
        <v>0</v>
      </c>
      <c r="U2536" s="28">
        <v>0</v>
      </c>
      <c r="V2536" s="12">
        <v>27359.4</v>
      </c>
      <c r="W2536" s="11">
        <v>617577</v>
      </c>
      <c r="X2536" s="11">
        <v>5</v>
      </c>
    </row>
    <row r="2537" spans="1:24" x14ac:dyDescent="0.35">
      <c r="A2537" s="8">
        <v>2020</v>
      </c>
      <c r="B2537" s="9">
        <v>61264</v>
      </c>
      <c r="C2537" s="10" t="s">
        <v>1772</v>
      </c>
      <c r="D2537" s="8" t="s">
        <v>739</v>
      </c>
      <c r="E2537" s="10" t="s">
        <v>710</v>
      </c>
      <c r="F2537" s="8" t="s">
        <v>711</v>
      </c>
      <c r="G2537" s="10" t="s">
        <v>59</v>
      </c>
      <c r="H2537" s="10" t="s">
        <v>719</v>
      </c>
      <c r="I2537" s="10" t="s">
        <v>60</v>
      </c>
      <c r="J2537" s="12">
        <v>5729.8</v>
      </c>
      <c r="K2537" s="11">
        <v>72664</v>
      </c>
      <c r="L2537" s="11">
        <v>5072</v>
      </c>
      <c r="M2537" s="14">
        <v>2211.3000000000002</v>
      </c>
      <c r="N2537" s="13">
        <v>42513</v>
      </c>
      <c r="O2537" s="13">
        <v>978</v>
      </c>
      <c r="P2537" s="25">
        <v>0</v>
      </c>
      <c r="Q2537" s="26">
        <v>0</v>
      </c>
      <c r="R2537" s="26">
        <v>0</v>
      </c>
      <c r="S2537" s="27">
        <v>0</v>
      </c>
      <c r="T2537" s="28">
        <v>0</v>
      </c>
      <c r="U2537" s="28">
        <v>0</v>
      </c>
      <c r="V2537" s="12">
        <v>7941.1</v>
      </c>
      <c r="W2537" s="11">
        <v>115177</v>
      </c>
      <c r="X2537" s="11">
        <v>6050</v>
      </c>
    </row>
    <row r="2538" spans="1:24" x14ac:dyDescent="0.35">
      <c r="A2538" s="8">
        <v>2020</v>
      </c>
      <c r="B2538" s="9">
        <v>61265</v>
      </c>
      <c r="C2538" s="10" t="s">
        <v>1773</v>
      </c>
      <c r="D2538" s="8" t="s">
        <v>739</v>
      </c>
      <c r="E2538" s="10" t="s">
        <v>710</v>
      </c>
      <c r="F2538" s="8" t="s">
        <v>711</v>
      </c>
      <c r="G2538" s="10" t="s">
        <v>59</v>
      </c>
      <c r="H2538" s="10" t="s">
        <v>719</v>
      </c>
      <c r="I2538" s="10" t="s">
        <v>60</v>
      </c>
      <c r="J2538" s="12">
        <v>11183.4</v>
      </c>
      <c r="K2538" s="11">
        <v>162757</v>
      </c>
      <c r="L2538" s="11">
        <v>13628</v>
      </c>
      <c r="M2538" s="14">
        <v>11.2</v>
      </c>
      <c r="N2538" s="13">
        <v>167</v>
      </c>
      <c r="O2538" s="13">
        <v>19</v>
      </c>
      <c r="P2538" s="25" t="s">
        <v>25</v>
      </c>
      <c r="Q2538" s="26" t="s">
        <v>25</v>
      </c>
      <c r="R2538" s="26" t="s">
        <v>25</v>
      </c>
      <c r="S2538" s="27" t="s">
        <v>25</v>
      </c>
      <c r="T2538" s="28" t="s">
        <v>25</v>
      </c>
      <c r="U2538" s="28" t="s">
        <v>25</v>
      </c>
      <c r="V2538" s="12">
        <v>11194.6</v>
      </c>
      <c r="W2538" s="11">
        <v>162924</v>
      </c>
      <c r="X2538" s="11">
        <v>13647</v>
      </c>
    </row>
    <row r="2539" spans="1:24" x14ac:dyDescent="0.35">
      <c r="A2539" s="8">
        <v>2020</v>
      </c>
      <c r="B2539" s="9">
        <v>61283</v>
      </c>
      <c r="C2539" s="10" t="s">
        <v>1774</v>
      </c>
      <c r="D2539" s="8" t="s">
        <v>717</v>
      </c>
      <c r="E2539" s="10" t="s">
        <v>718</v>
      </c>
      <c r="F2539" s="8" t="s">
        <v>711</v>
      </c>
      <c r="G2539" s="10" t="s">
        <v>682</v>
      </c>
      <c r="H2539" s="10" t="s">
        <v>719</v>
      </c>
      <c r="I2539" s="10" t="s">
        <v>45</v>
      </c>
      <c r="J2539" s="12">
        <v>1284</v>
      </c>
      <c r="K2539" s="11">
        <v>9506</v>
      </c>
      <c r="L2539" s="11">
        <v>1308</v>
      </c>
      <c r="M2539" s="14">
        <v>46</v>
      </c>
      <c r="N2539" s="13">
        <v>602</v>
      </c>
      <c r="O2539" s="13">
        <v>10</v>
      </c>
      <c r="P2539" s="25">
        <v>0</v>
      </c>
      <c r="Q2539" s="26">
        <v>0</v>
      </c>
      <c r="R2539" s="26">
        <v>0</v>
      </c>
      <c r="S2539" s="27">
        <v>0</v>
      </c>
      <c r="T2539" s="28">
        <v>0</v>
      </c>
      <c r="U2539" s="28">
        <v>0</v>
      </c>
      <c r="V2539" s="12">
        <v>1330</v>
      </c>
      <c r="W2539" s="11">
        <v>10108</v>
      </c>
      <c r="X2539" s="11">
        <v>1318</v>
      </c>
    </row>
    <row r="2540" spans="1:24" x14ac:dyDescent="0.35">
      <c r="A2540" s="8">
        <v>2020</v>
      </c>
      <c r="B2540" s="9">
        <v>61311</v>
      </c>
      <c r="C2540" s="10" t="s">
        <v>1775</v>
      </c>
      <c r="D2540" s="8" t="s">
        <v>739</v>
      </c>
      <c r="E2540" s="10" t="s">
        <v>710</v>
      </c>
      <c r="F2540" s="8" t="s">
        <v>711</v>
      </c>
      <c r="G2540" s="10" t="s">
        <v>59</v>
      </c>
      <c r="H2540" s="10" t="s">
        <v>719</v>
      </c>
      <c r="I2540" s="10" t="s">
        <v>60</v>
      </c>
      <c r="J2540" s="12">
        <v>41612.9</v>
      </c>
      <c r="K2540" s="11">
        <v>422299</v>
      </c>
      <c r="L2540" s="11">
        <v>35315</v>
      </c>
      <c r="M2540" s="14">
        <v>12199.9</v>
      </c>
      <c r="N2540" s="13">
        <v>112487</v>
      </c>
      <c r="O2540" s="13">
        <v>10354</v>
      </c>
      <c r="P2540" s="25">
        <v>0</v>
      </c>
      <c r="Q2540" s="26">
        <v>0</v>
      </c>
      <c r="R2540" s="26">
        <v>0</v>
      </c>
      <c r="S2540" s="27">
        <v>0</v>
      </c>
      <c r="T2540" s="28">
        <v>0</v>
      </c>
      <c r="U2540" s="28">
        <v>0</v>
      </c>
      <c r="V2540" s="12">
        <v>53812.800000000003</v>
      </c>
      <c r="W2540" s="11">
        <v>534786</v>
      </c>
      <c r="X2540" s="11">
        <v>45669</v>
      </c>
    </row>
    <row r="2541" spans="1:24" x14ac:dyDescent="0.35">
      <c r="A2541" s="8">
        <v>2020</v>
      </c>
      <c r="B2541" s="9">
        <v>61349</v>
      </c>
      <c r="C2541" s="10" t="s">
        <v>1776</v>
      </c>
      <c r="D2541" s="8" t="s">
        <v>717</v>
      </c>
      <c r="E2541" s="10" t="s">
        <v>718</v>
      </c>
      <c r="F2541" s="8" t="s">
        <v>711</v>
      </c>
      <c r="G2541" s="10" t="s">
        <v>185</v>
      </c>
      <c r="H2541" s="10" t="s">
        <v>719</v>
      </c>
      <c r="I2541" s="10" t="s">
        <v>45</v>
      </c>
      <c r="J2541" s="12">
        <v>536</v>
      </c>
      <c r="K2541" s="11">
        <v>4241</v>
      </c>
      <c r="L2541" s="11">
        <v>345</v>
      </c>
      <c r="M2541" s="14">
        <v>74.2</v>
      </c>
      <c r="N2541" s="13">
        <v>1168</v>
      </c>
      <c r="O2541" s="13">
        <v>5</v>
      </c>
      <c r="P2541" s="25" t="s">
        <v>25</v>
      </c>
      <c r="Q2541" s="26" t="s">
        <v>25</v>
      </c>
      <c r="R2541" s="26" t="s">
        <v>25</v>
      </c>
      <c r="S2541" s="27" t="s">
        <v>25</v>
      </c>
      <c r="T2541" s="28" t="s">
        <v>25</v>
      </c>
      <c r="U2541" s="28" t="s">
        <v>25</v>
      </c>
      <c r="V2541" s="12">
        <v>610.20000000000005</v>
      </c>
      <c r="W2541" s="11">
        <v>5409</v>
      </c>
      <c r="X2541" s="11">
        <v>350</v>
      </c>
    </row>
    <row r="2542" spans="1:24" x14ac:dyDescent="0.35">
      <c r="A2542" s="8">
        <v>2020</v>
      </c>
      <c r="B2542" s="9">
        <v>61367</v>
      </c>
      <c r="C2542" s="10" t="s">
        <v>1777</v>
      </c>
      <c r="D2542" s="8" t="s">
        <v>717</v>
      </c>
      <c r="E2542" s="10" t="s">
        <v>718</v>
      </c>
      <c r="F2542" s="8" t="s">
        <v>711</v>
      </c>
      <c r="G2542" s="10" t="s">
        <v>163</v>
      </c>
      <c r="H2542" s="10" t="s">
        <v>719</v>
      </c>
      <c r="I2542" s="10" t="s">
        <v>45</v>
      </c>
      <c r="J2542" s="12">
        <v>181</v>
      </c>
      <c r="K2542" s="11">
        <v>1945</v>
      </c>
      <c r="L2542" s="11">
        <v>268</v>
      </c>
      <c r="M2542" s="14">
        <v>190</v>
      </c>
      <c r="N2542" s="13">
        <v>2016</v>
      </c>
      <c r="O2542" s="13">
        <v>106</v>
      </c>
      <c r="P2542" s="25">
        <v>0</v>
      </c>
      <c r="Q2542" s="26">
        <v>0</v>
      </c>
      <c r="R2542" s="26">
        <v>0</v>
      </c>
      <c r="S2542" s="27">
        <v>0</v>
      </c>
      <c r="T2542" s="28">
        <v>0</v>
      </c>
      <c r="U2542" s="28">
        <v>0</v>
      </c>
      <c r="V2542" s="12">
        <v>371</v>
      </c>
      <c r="W2542" s="11">
        <v>3961</v>
      </c>
      <c r="X2542" s="11">
        <v>374</v>
      </c>
    </row>
    <row r="2543" spans="1:24" x14ac:dyDescent="0.35">
      <c r="A2543" s="8">
        <v>2020</v>
      </c>
      <c r="B2543" s="9">
        <v>61367</v>
      </c>
      <c r="C2543" s="10" t="s">
        <v>1777</v>
      </c>
      <c r="D2543" s="8" t="s">
        <v>717</v>
      </c>
      <c r="E2543" s="10" t="s">
        <v>718</v>
      </c>
      <c r="F2543" s="8" t="s">
        <v>711</v>
      </c>
      <c r="G2543" s="10" t="s">
        <v>56</v>
      </c>
      <c r="H2543" s="10" t="s">
        <v>719</v>
      </c>
      <c r="I2543" s="10" t="s">
        <v>45</v>
      </c>
      <c r="J2543" s="12">
        <v>605</v>
      </c>
      <c r="K2543" s="11">
        <v>4403</v>
      </c>
      <c r="L2543" s="11">
        <v>515</v>
      </c>
      <c r="M2543" s="14">
        <v>3102</v>
      </c>
      <c r="N2543" s="13">
        <v>22252</v>
      </c>
      <c r="O2543" s="13">
        <v>959</v>
      </c>
      <c r="P2543" s="25">
        <v>0</v>
      </c>
      <c r="Q2543" s="26">
        <v>0</v>
      </c>
      <c r="R2543" s="26">
        <v>0</v>
      </c>
      <c r="S2543" s="27">
        <v>0</v>
      </c>
      <c r="T2543" s="28">
        <v>0</v>
      </c>
      <c r="U2543" s="28">
        <v>0</v>
      </c>
      <c r="V2543" s="12">
        <v>3707</v>
      </c>
      <c r="W2543" s="11">
        <v>26655</v>
      </c>
      <c r="X2543" s="11">
        <v>1474</v>
      </c>
    </row>
    <row r="2544" spans="1:24" x14ac:dyDescent="0.35">
      <c r="A2544" s="8">
        <v>2020</v>
      </c>
      <c r="B2544" s="9">
        <v>61367</v>
      </c>
      <c r="C2544" s="10" t="s">
        <v>1777</v>
      </c>
      <c r="D2544" s="8" t="s">
        <v>717</v>
      </c>
      <c r="E2544" s="10" t="s">
        <v>718</v>
      </c>
      <c r="F2544" s="8" t="s">
        <v>711</v>
      </c>
      <c r="G2544" s="10" t="s">
        <v>122</v>
      </c>
      <c r="H2544" s="10" t="s">
        <v>719</v>
      </c>
      <c r="I2544" s="10" t="s">
        <v>123</v>
      </c>
      <c r="J2544" s="12">
        <v>2121</v>
      </c>
      <c r="K2544" s="11">
        <v>13945</v>
      </c>
      <c r="L2544" s="11">
        <v>2937</v>
      </c>
      <c r="M2544" s="14">
        <v>4367</v>
      </c>
      <c r="N2544" s="13">
        <v>35244</v>
      </c>
      <c r="O2544" s="13">
        <v>1499</v>
      </c>
      <c r="P2544" s="25">
        <v>263</v>
      </c>
      <c r="Q2544" s="26">
        <v>2223</v>
      </c>
      <c r="R2544" s="26">
        <v>51</v>
      </c>
      <c r="S2544" s="27">
        <v>0</v>
      </c>
      <c r="T2544" s="28">
        <v>0</v>
      </c>
      <c r="U2544" s="28">
        <v>0</v>
      </c>
      <c r="V2544" s="12">
        <v>6751</v>
      </c>
      <c r="W2544" s="11">
        <v>51412</v>
      </c>
      <c r="X2544" s="11">
        <v>4487</v>
      </c>
    </row>
    <row r="2545" spans="1:24" x14ac:dyDescent="0.35">
      <c r="A2545" s="8">
        <v>2020</v>
      </c>
      <c r="B2545" s="9">
        <v>61367</v>
      </c>
      <c r="C2545" s="10" t="s">
        <v>1777</v>
      </c>
      <c r="D2545" s="8" t="s">
        <v>717</v>
      </c>
      <c r="E2545" s="10" t="s">
        <v>718</v>
      </c>
      <c r="F2545" s="8" t="s">
        <v>711</v>
      </c>
      <c r="G2545" s="10" t="s">
        <v>143</v>
      </c>
      <c r="H2545" s="10" t="s">
        <v>719</v>
      </c>
      <c r="I2545" s="10" t="s">
        <v>45</v>
      </c>
      <c r="J2545" s="12">
        <v>211</v>
      </c>
      <c r="K2545" s="11">
        <v>3333</v>
      </c>
      <c r="L2545" s="11">
        <v>329</v>
      </c>
      <c r="M2545" s="14">
        <v>535</v>
      </c>
      <c r="N2545" s="13">
        <v>8465</v>
      </c>
      <c r="O2545" s="13">
        <v>526</v>
      </c>
      <c r="P2545" s="25">
        <v>0</v>
      </c>
      <c r="Q2545" s="26">
        <v>0</v>
      </c>
      <c r="R2545" s="26">
        <v>0</v>
      </c>
      <c r="S2545" s="27">
        <v>0</v>
      </c>
      <c r="T2545" s="28">
        <v>0</v>
      </c>
      <c r="U2545" s="28">
        <v>0</v>
      </c>
      <c r="V2545" s="12">
        <v>746</v>
      </c>
      <c r="W2545" s="11">
        <v>11798</v>
      </c>
      <c r="X2545" s="11">
        <v>855</v>
      </c>
    </row>
    <row r="2546" spans="1:24" x14ac:dyDescent="0.35">
      <c r="A2546" s="8">
        <v>2020</v>
      </c>
      <c r="B2546" s="9">
        <v>61367</v>
      </c>
      <c r="C2546" s="10" t="s">
        <v>1777</v>
      </c>
      <c r="D2546" s="8" t="s">
        <v>717</v>
      </c>
      <c r="E2546" s="10" t="s">
        <v>718</v>
      </c>
      <c r="F2546" s="8" t="s">
        <v>711</v>
      </c>
      <c r="G2546" s="10" t="s">
        <v>197</v>
      </c>
      <c r="H2546" s="10" t="s">
        <v>719</v>
      </c>
      <c r="I2546" s="10" t="s">
        <v>45</v>
      </c>
      <c r="J2546" s="12">
        <v>1050</v>
      </c>
      <c r="K2546" s="11">
        <v>13249</v>
      </c>
      <c r="L2546" s="11">
        <v>1644</v>
      </c>
      <c r="M2546" s="14">
        <v>1351</v>
      </c>
      <c r="N2546" s="13">
        <v>16877</v>
      </c>
      <c r="O2546" s="13">
        <v>1095</v>
      </c>
      <c r="P2546" s="25">
        <v>0</v>
      </c>
      <c r="Q2546" s="26">
        <v>0</v>
      </c>
      <c r="R2546" s="26">
        <v>0</v>
      </c>
      <c r="S2546" s="27">
        <v>0</v>
      </c>
      <c r="T2546" s="28">
        <v>0</v>
      </c>
      <c r="U2546" s="28">
        <v>0</v>
      </c>
      <c r="V2546" s="12">
        <v>2401</v>
      </c>
      <c r="W2546" s="11">
        <v>30126</v>
      </c>
      <c r="X2546" s="11">
        <v>2739</v>
      </c>
    </row>
    <row r="2547" spans="1:24" x14ac:dyDescent="0.35">
      <c r="A2547" s="8">
        <v>2020</v>
      </c>
      <c r="B2547" s="9">
        <v>61431</v>
      </c>
      <c r="C2547" s="10" t="s">
        <v>1778</v>
      </c>
      <c r="D2547" s="8" t="s">
        <v>717</v>
      </c>
      <c r="E2547" s="10" t="s">
        <v>718</v>
      </c>
      <c r="F2547" s="8" t="s">
        <v>711</v>
      </c>
      <c r="G2547" s="10" t="s">
        <v>32</v>
      </c>
      <c r="H2547" s="10" t="s">
        <v>1600</v>
      </c>
      <c r="I2547" s="10" t="s">
        <v>33</v>
      </c>
      <c r="J2547" s="12">
        <v>51846</v>
      </c>
      <c r="K2547" s="11">
        <v>670599</v>
      </c>
      <c r="L2547" s="11">
        <v>80886</v>
      </c>
      <c r="M2547" s="14">
        <v>26960</v>
      </c>
      <c r="N2547" s="13">
        <v>363602</v>
      </c>
      <c r="O2547" s="13">
        <v>10944</v>
      </c>
      <c r="P2547" s="25">
        <v>6359</v>
      </c>
      <c r="Q2547" s="26">
        <v>101017</v>
      </c>
      <c r="R2547" s="26">
        <v>489</v>
      </c>
      <c r="S2547" s="27">
        <v>0</v>
      </c>
      <c r="T2547" s="28">
        <v>0</v>
      </c>
      <c r="U2547" s="28">
        <v>0</v>
      </c>
      <c r="V2547" s="12">
        <v>85165</v>
      </c>
      <c r="W2547" s="11">
        <v>1135218</v>
      </c>
      <c r="X2547" s="11">
        <v>92319</v>
      </c>
    </row>
    <row r="2548" spans="1:24" x14ac:dyDescent="0.35">
      <c r="A2548" s="8">
        <v>2020</v>
      </c>
      <c r="B2548" s="9">
        <v>61432</v>
      </c>
      <c r="C2548" s="10" t="s">
        <v>1779</v>
      </c>
      <c r="D2548" s="8" t="s">
        <v>717</v>
      </c>
      <c r="E2548" s="10" t="s">
        <v>718</v>
      </c>
      <c r="F2548" s="8" t="s">
        <v>711</v>
      </c>
      <c r="G2548" s="10" t="s">
        <v>32</v>
      </c>
      <c r="H2548" s="10" t="s">
        <v>1600</v>
      </c>
      <c r="I2548" s="10" t="s">
        <v>33</v>
      </c>
      <c r="J2548" s="12">
        <v>90635</v>
      </c>
      <c r="K2548" s="11">
        <v>1204488</v>
      </c>
      <c r="L2548" s="11">
        <v>243731</v>
      </c>
      <c r="M2548" s="14">
        <v>86486</v>
      </c>
      <c r="N2548" s="13">
        <v>1175856</v>
      </c>
      <c r="O2548" s="13">
        <v>37779</v>
      </c>
      <c r="P2548" s="25">
        <v>57314</v>
      </c>
      <c r="Q2548" s="26">
        <v>878340</v>
      </c>
      <c r="R2548" s="26">
        <v>4664</v>
      </c>
      <c r="S2548" s="27">
        <v>0</v>
      </c>
      <c r="T2548" s="28">
        <v>0</v>
      </c>
      <c r="U2548" s="28">
        <v>0</v>
      </c>
      <c r="V2548" s="12">
        <v>234435</v>
      </c>
      <c r="W2548" s="11">
        <v>3258684</v>
      </c>
      <c r="X2548" s="11">
        <v>286174</v>
      </c>
    </row>
    <row r="2549" spans="1:24" x14ac:dyDescent="0.35">
      <c r="A2549" s="8">
        <v>2020</v>
      </c>
      <c r="B2549" s="9">
        <v>61433</v>
      </c>
      <c r="C2549" s="10" t="s">
        <v>1780</v>
      </c>
      <c r="D2549" s="8" t="s">
        <v>717</v>
      </c>
      <c r="E2549" s="10" t="s">
        <v>718</v>
      </c>
      <c r="F2549" s="8" t="s">
        <v>711</v>
      </c>
      <c r="G2549" s="10" t="s">
        <v>32</v>
      </c>
      <c r="H2549" s="10" t="s">
        <v>1600</v>
      </c>
      <c r="I2549" s="10" t="s">
        <v>33</v>
      </c>
      <c r="J2549" s="12">
        <v>8389</v>
      </c>
      <c r="K2549" s="11">
        <v>112637</v>
      </c>
      <c r="L2549" s="11">
        <v>11527</v>
      </c>
      <c r="M2549" s="14">
        <v>2558</v>
      </c>
      <c r="N2549" s="13">
        <v>37789</v>
      </c>
      <c r="O2549" s="13">
        <v>1410</v>
      </c>
      <c r="P2549" s="25">
        <v>970</v>
      </c>
      <c r="Q2549" s="26">
        <v>20490</v>
      </c>
      <c r="R2549" s="26">
        <v>63</v>
      </c>
      <c r="S2549" s="27">
        <v>0</v>
      </c>
      <c r="T2549" s="28">
        <v>0</v>
      </c>
      <c r="U2549" s="28">
        <v>0</v>
      </c>
      <c r="V2549" s="12">
        <v>11917</v>
      </c>
      <c r="W2549" s="11">
        <v>170916</v>
      </c>
      <c r="X2549" s="11">
        <v>13000</v>
      </c>
    </row>
    <row r="2550" spans="1:24" x14ac:dyDescent="0.35">
      <c r="A2550" s="8">
        <v>2020</v>
      </c>
      <c r="B2550" s="9">
        <v>61439</v>
      </c>
      <c r="C2550" s="10" t="s">
        <v>1781</v>
      </c>
      <c r="D2550" s="8" t="s">
        <v>739</v>
      </c>
      <c r="E2550" s="10" t="s">
        <v>710</v>
      </c>
      <c r="F2550" s="8" t="s">
        <v>711</v>
      </c>
      <c r="G2550" s="10" t="s">
        <v>59</v>
      </c>
      <c r="H2550" s="10" t="s">
        <v>719</v>
      </c>
      <c r="I2550" s="10" t="s">
        <v>60</v>
      </c>
      <c r="J2550" s="12">
        <v>11687.3</v>
      </c>
      <c r="K2550" s="11">
        <v>226241</v>
      </c>
      <c r="L2550" s="11">
        <v>15351</v>
      </c>
      <c r="M2550" s="14">
        <v>533.20000000000005</v>
      </c>
      <c r="N2550" s="13">
        <v>9523</v>
      </c>
      <c r="O2550" s="13">
        <v>198</v>
      </c>
      <c r="P2550" s="25">
        <v>0</v>
      </c>
      <c r="Q2550" s="26">
        <v>0</v>
      </c>
      <c r="R2550" s="26">
        <v>0</v>
      </c>
      <c r="S2550" s="27">
        <v>0</v>
      </c>
      <c r="T2550" s="28">
        <v>0</v>
      </c>
      <c r="U2550" s="28">
        <v>0</v>
      </c>
      <c r="V2550" s="12">
        <v>12220.5</v>
      </c>
      <c r="W2550" s="11">
        <v>235764</v>
      </c>
      <c r="X2550" s="11">
        <v>15549</v>
      </c>
    </row>
    <row r="2551" spans="1:24" x14ac:dyDescent="0.35">
      <c r="A2551" s="8">
        <v>2020</v>
      </c>
      <c r="B2551" s="9">
        <v>61460</v>
      </c>
      <c r="C2551" s="10" t="s">
        <v>1782</v>
      </c>
      <c r="D2551" s="8" t="s">
        <v>717</v>
      </c>
      <c r="E2551" s="10" t="s">
        <v>718</v>
      </c>
      <c r="F2551" s="8" t="s">
        <v>711</v>
      </c>
      <c r="G2551" s="10" t="s">
        <v>122</v>
      </c>
      <c r="H2551" s="10" t="s">
        <v>719</v>
      </c>
      <c r="I2551" s="10" t="s">
        <v>123</v>
      </c>
      <c r="J2551" s="12">
        <v>0</v>
      </c>
      <c r="K2551" s="11">
        <v>0</v>
      </c>
      <c r="L2551" s="11">
        <v>0</v>
      </c>
      <c r="M2551" s="14">
        <v>1.8</v>
      </c>
      <c r="N2551" s="13">
        <v>20</v>
      </c>
      <c r="O2551" s="13">
        <v>2</v>
      </c>
      <c r="P2551" s="25">
        <v>0</v>
      </c>
      <c r="Q2551" s="26">
        <v>0</v>
      </c>
      <c r="R2551" s="26">
        <v>0</v>
      </c>
      <c r="S2551" s="27">
        <v>0</v>
      </c>
      <c r="T2551" s="28">
        <v>0</v>
      </c>
      <c r="U2551" s="28">
        <v>0</v>
      </c>
      <c r="V2551" s="12">
        <v>1.8</v>
      </c>
      <c r="W2551" s="11">
        <v>20</v>
      </c>
      <c r="X2551" s="11">
        <v>2</v>
      </c>
    </row>
    <row r="2552" spans="1:24" x14ac:dyDescent="0.35">
      <c r="A2552" s="8">
        <v>2020</v>
      </c>
      <c r="B2552" s="9">
        <v>61462</v>
      </c>
      <c r="C2552" s="10" t="s">
        <v>1783</v>
      </c>
      <c r="D2552" s="8" t="s">
        <v>717</v>
      </c>
      <c r="E2552" s="10" t="s">
        <v>718</v>
      </c>
      <c r="F2552" s="8" t="s">
        <v>711</v>
      </c>
      <c r="G2552" s="10" t="s">
        <v>32</v>
      </c>
      <c r="H2552" s="10" t="s">
        <v>1600</v>
      </c>
      <c r="I2552" s="10" t="s">
        <v>33</v>
      </c>
      <c r="J2552" s="12">
        <v>22945.9</v>
      </c>
      <c r="K2552" s="11">
        <v>274504</v>
      </c>
      <c r="L2552" s="11">
        <v>49221</v>
      </c>
      <c r="M2552" s="14">
        <v>18886.2</v>
      </c>
      <c r="N2552" s="13">
        <v>228285</v>
      </c>
      <c r="O2552" s="13">
        <v>5833</v>
      </c>
      <c r="P2552" s="25">
        <v>11687.2</v>
      </c>
      <c r="Q2552" s="26">
        <v>158169</v>
      </c>
      <c r="R2552" s="26">
        <v>1852</v>
      </c>
      <c r="S2552" s="27">
        <v>0</v>
      </c>
      <c r="T2552" s="28">
        <v>0</v>
      </c>
      <c r="U2552" s="28">
        <v>0</v>
      </c>
      <c r="V2552" s="12">
        <v>53519.3</v>
      </c>
      <c r="W2552" s="11">
        <v>660958</v>
      </c>
      <c r="X2552" s="11">
        <v>56906</v>
      </c>
    </row>
    <row r="2553" spans="1:24" x14ac:dyDescent="0.35">
      <c r="A2553" s="8">
        <v>2020</v>
      </c>
      <c r="B2553" s="9">
        <v>61471</v>
      </c>
      <c r="C2553" s="10" t="s">
        <v>1784</v>
      </c>
      <c r="D2553" s="8" t="s">
        <v>717</v>
      </c>
      <c r="E2553" s="10" t="s">
        <v>718</v>
      </c>
      <c r="F2553" s="8" t="s">
        <v>711</v>
      </c>
      <c r="G2553" s="10" t="s">
        <v>32</v>
      </c>
      <c r="H2553" s="10" t="s">
        <v>1600</v>
      </c>
      <c r="I2553" s="10" t="s">
        <v>33</v>
      </c>
      <c r="J2553" s="12">
        <v>11508</v>
      </c>
      <c r="K2553" s="11">
        <v>157722</v>
      </c>
      <c r="L2553" s="11">
        <v>12744</v>
      </c>
      <c r="M2553" s="14">
        <v>4490</v>
      </c>
      <c r="N2553" s="13">
        <v>65395</v>
      </c>
      <c r="O2553" s="13">
        <v>1996</v>
      </c>
      <c r="P2553" s="25">
        <v>3146</v>
      </c>
      <c r="Q2553" s="26">
        <v>61103</v>
      </c>
      <c r="R2553" s="26">
        <v>84</v>
      </c>
      <c r="S2553" s="27">
        <v>0</v>
      </c>
      <c r="T2553" s="28">
        <v>0</v>
      </c>
      <c r="U2553" s="28">
        <v>0</v>
      </c>
      <c r="V2553" s="12">
        <v>19144</v>
      </c>
      <c r="W2553" s="11">
        <v>284220</v>
      </c>
      <c r="X2553" s="11">
        <v>14824</v>
      </c>
    </row>
    <row r="2554" spans="1:24" x14ac:dyDescent="0.35">
      <c r="A2554" s="8">
        <v>2020</v>
      </c>
      <c r="B2554" s="9">
        <v>61475</v>
      </c>
      <c r="C2554" s="10" t="s">
        <v>1785</v>
      </c>
      <c r="D2554" s="8" t="s">
        <v>717</v>
      </c>
      <c r="E2554" s="10" t="s">
        <v>718</v>
      </c>
      <c r="F2554" s="8" t="s">
        <v>711</v>
      </c>
      <c r="G2554" s="10" t="s">
        <v>32</v>
      </c>
      <c r="H2554" s="10" t="s">
        <v>1600</v>
      </c>
      <c r="I2554" s="10" t="s">
        <v>33</v>
      </c>
      <c r="J2554" s="12">
        <v>204871.5</v>
      </c>
      <c r="K2554" s="11">
        <v>2473446</v>
      </c>
      <c r="L2554" s="11">
        <v>503981</v>
      </c>
      <c r="M2554" s="14">
        <v>188538.3</v>
      </c>
      <c r="N2554" s="13">
        <v>2408600</v>
      </c>
      <c r="O2554" s="13">
        <v>48994</v>
      </c>
      <c r="P2554" s="25">
        <v>77688.800000000003</v>
      </c>
      <c r="Q2554" s="26">
        <v>995401</v>
      </c>
      <c r="R2554" s="26">
        <v>5681</v>
      </c>
      <c r="S2554" s="27" t="s">
        <v>25</v>
      </c>
      <c r="T2554" s="28" t="s">
        <v>25</v>
      </c>
      <c r="U2554" s="28" t="s">
        <v>25</v>
      </c>
      <c r="V2554" s="12">
        <v>471098.6</v>
      </c>
      <c r="W2554" s="11">
        <v>5877447</v>
      </c>
      <c r="X2554" s="11">
        <v>558656</v>
      </c>
    </row>
    <row r="2555" spans="1:24" x14ac:dyDescent="0.35">
      <c r="A2555" s="8">
        <v>2020</v>
      </c>
      <c r="B2555" s="9">
        <v>61479</v>
      </c>
      <c r="C2555" s="10" t="s">
        <v>1786</v>
      </c>
      <c r="D2555" s="8" t="s">
        <v>717</v>
      </c>
      <c r="E2555" s="10" t="s">
        <v>718</v>
      </c>
      <c r="F2555" s="8" t="s">
        <v>711</v>
      </c>
      <c r="G2555" s="10" t="s">
        <v>143</v>
      </c>
      <c r="H2555" s="10" t="s">
        <v>719</v>
      </c>
      <c r="I2555" s="10" t="s">
        <v>45</v>
      </c>
      <c r="J2555" s="12">
        <v>2270.5</v>
      </c>
      <c r="K2555" s="11">
        <v>40370</v>
      </c>
      <c r="L2555" s="11">
        <v>3627</v>
      </c>
      <c r="M2555" s="14">
        <v>325.39999999999998</v>
      </c>
      <c r="N2555" s="13">
        <v>5336</v>
      </c>
      <c r="O2555" s="13">
        <v>191</v>
      </c>
      <c r="P2555" s="25">
        <v>0</v>
      </c>
      <c r="Q2555" s="26">
        <v>0</v>
      </c>
      <c r="R2555" s="26">
        <v>0</v>
      </c>
      <c r="S2555" s="27">
        <v>0</v>
      </c>
      <c r="T2555" s="28">
        <v>0</v>
      </c>
      <c r="U2555" s="28">
        <v>0</v>
      </c>
      <c r="V2555" s="12">
        <v>2595.9</v>
      </c>
      <c r="W2555" s="11">
        <v>45706</v>
      </c>
      <c r="X2555" s="11">
        <v>3818</v>
      </c>
    </row>
    <row r="2556" spans="1:24" x14ac:dyDescent="0.35">
      <c r="A2556" s="8">
        <v>2020</v>
      </c>
      <c r="B2556" s="9">
        <v>61503</v>
      </c>
      <c r="C2556" s="10" t="s">
        <v>1787</v>
      </c>
      <c r="D2556" s="8" t="s">
        <v>717</v>
      </c>
      <c r="E2556" s="10" t="s">
        <v>718</v>
      </c>
      <c r="F2556" s="8" t="s">
        <v>711</v>
      </c>
      <c r="G2556" s="10" t="s">
        <v>32</v>
      </c>
      <c r="H2556" s="10" t="s">
        <v>1600</v>
      </c>
      <c r="I2556" s="10" t="s">
        <v>33</v>
      </c>
      <c r="J2556" s="12">
        <v>2042</v>
      </c>
      <c r="K2556" s="11">
        <v>30882</v>
      </c>
      <c r="L2556" s="11">
        <v>6255</v>
      </c>
      <c r="M2556" s="14">
        <v>1800</v>
      </c>
      <c r="N2556" s="13">
        <v>25906</v>
      </c>
      <c r="O2556" s="13">
        <v>1220</v>
      </c>
      <c r="P2556" s="25">
        <v>0</v>
      </c>
      <c r="Q2556" s="26">
        <v>0</v>
      </c>
      <c r="R2556" s="26">
        <v>0</v>
      </c>
      <c r="S2556" s="27">
        <v>0</v>
      </c>
      <c r="T2556" s="28">
        <v>0</v>
      </c>
      <c r="U2556" s="28">
        <v>0</v>
      </c>
      <c r="V2556" s="12">
        <v>3842</v>
      </c>
      <c r="W2556" s="11">
        <v>56788</v>
      </c>
      <c r="X2556" s="11">
        <v>7475</v>
      </c>
    </row>
    <row r="2557" spans="1:24" x14ac:dyDescent="0.35">
      <c r="A2557" s="8">
        <v>2020</v>
      </c>
      <c r="B2557" s="9">
        <v>61522</v>
      </c>
      <c r="C2557" s="10" t="s">
        <v>1788</v>
      </c>
      <c r="D2557" s="8" t="s">
        <v>717</v>
      </c>
      <c r="E2557" s="10" t="s">
        <v>718</v>
      </c>
      <c r="F2557" s="8" t="s">
        <v>711</v>
      </c>
      <c r="G2557" s="10" t="s">
        <v>143</v>
      </c>
      <c r="H2557" s="10" t="s">
        <v>719</v>
      </c>
      <c r="I2557" s="10" t="s">
        <v>45</v>
      </c>
      <c r="J2557" s="12">
        <v>249</v>
      </c>
      <c r="K2557" s="11">
        <v>3506</v>
      </c>
      <c r="L2557" s="11">
        <v>188</v>
      </c>
      <c r="M2557" s="14">
        <v>211</v>
      </c>
      <c r="N2557" s="13">
        <v>3586</v>
      </c>
      <c r="O2557" s="13">
        <v>40</v>
      </c>
      <c r="P2557" s="25">
        <v>0</v>
      </c>
      <c r="Q2557" s="26">
        <v>0</v>
      </c>
      <c r="R2557" s="26">
        <v>0</v>
      </c>
      <c r="S2557" s="27">
        <v>0</v>
      </c>
      <c r="T2557" s="28">
        <v>0</v>
      </c>
      <c r="U2557" s="28">
        <v>0</v>
      </c>
      <c r="V2557" s="12">
        <v>460</v>
      </c>
      <c r="W2557" s="11">
        <v>7092</v>
      </c>
      <c r="X2557" s="11">
        <v>228</v>
      </c>
    </row>
    <row r="2558" spans="1:24" x14ac:dyDescent="0.35">
      <c r="A2558" s="8">
        <v>2020</v>
      </c>
      <c r="B2558" s="9">
        <v>61526</v>
      </c>
      <c r="C2558" s="10" t="s">
        <v>1789</v>
      </c>
      <c r="D2558" s="8" t="s">
        <v>717</v>
      </c>
      <c r="E2558" s="10" t="s">
        <v>718</v>
      </c>
      <c r="F2558" s="8" t="s">
        <v>711</v>
      </c>
      <c r="G2558" s="10" t="s">
        <v>32</v>
      </c>
      <c r="H2558" s="10" t="s">
        <v>1600</v>
      </c>
      <c r="I2558" s="10" t="s">
        <v>33</v>
      </c>
      <c r="J2558" s="12">
        <v>405415.6</v>
      </c>
      <c r="K2558" s="11">
        <v>5532622</v>
      </c>
      <c r="L2558" s="11">
        <v>690355</v>
      </c>
      <c r="M2558" s="14">
        <v>284510.09999999998</v>
      </c>
      <c r="N2558" s="13">
        <v>4028620</v>
      </c>
      <c r="O2558" s="13">
        <v>62836</v>
      </c>
      <c r="P2558" s="25">
        <v>104631.2</v>
      </c>
      <c r="Q2558" s="26">
        <v>1627468</v>
      </c>
      <c r="R2558" s="26">
        <v>1397</v>
      </c>
      <c r="S2558" s="27">
        <v>0</v>
      </c>
      <c r="T2558" s="28">
        <v>0</v>
      </c>
      <c r="U2558" s="28">
        <v>0</v>
      </c>
      <c r="V2558" s="12">
        <v>794556.9</v>
      </c>
      <c r="W2558" s="11">
        <v>11188710</v>
      </c>
      <c r="X2558" s="11">
        <v>754588</v>
      </c>
    </row>
    <row r="2559" spans="1:24" x14ac:dyDescent="0.35">
      <c r="A2559" s="8">
        <v>2020</v>
      </c>
      <c r="B2559" s="9">
        <v>61570</v>
      </c>
      <c r="C2559" s="10" t="s">
        <v>1790</v>
      </c>
      <c r="D2559" s="8" t="s">
        <v>717</v>
      </c>
      <c r="E2559" s="10" t="s">
        <v>718</v>
      </c>
      <c r="F2559" s="8" t="s">
        <v>711</v>
      </c>
      <c r="G2559" s="10" t="s">
        <v>32</v>
      </c>
      <c r="H2559" s="10" t="s">
        <v>1600</v>
      </c>
      <c r="I2559" s="10" t="s">
        <v>33</v>
      </c>
      <c r="J2559" s="12">
        <v>942</v>
      </c>
      <c r="K2559" s="11">
        <v>11367</v>
      </c>
      <c r="L2559" s="11">
        <v>2728</v>
      </c>
      <c r="M2559" s="14">
        <v>1468</v>
      </c>
      <c r="N2559" s="13">
        <v>18915</v>
      </c>
      <c r="O2559" s="13">
        <v>552</v>
      </c>
      <c r="P2559" s="25">
        <v>429</v>
      </c>
      <c r="Q2559" s="26">
        <v>4869</v>
      </c>
      <c r="R2559" s="26">
        <v>42</v>
      </c>
      <c r="S2559" s="27">
        <v>0</v>
      </c>
      <c r="T2559" s="28">
        <v>0</v>
      </c>
      <c r="U2559" s="28">
        <v>0</v>
      </c>
      <c r="V2559" s="12">
        <v>2839</v>
      </c>
      <c r="W2559" s="11">
        <v>35151</v>
      </c>
      <c r="X2559" s="11">
        <v>3322</v>
      </c>
    </row>
    <row r="2560" spans="1:24" x14ac:dyDescent="0.35">
      <c r="A2560" s="8">
        <v>2020</v>
      </c>
      <c r="B2560" s="9">
        <v>61769</v>
      </c>
      <c r="C2560" s="10" t="s">
        <v>1791</v>
      </c>
      <c r="D2560" s="8" t="s">
        <v>739</v>
      </c>
      <c r="E2560" s="10" t="s">
        <v>710</v>
      </c>
      <c r="F2560" s="8" t="s">
        <v>711</v>
      </c>
      <c r="G2560" s="10" t="s">
        <v>59</v>
      </c>
      <c r="H2560" s="10" t="s">
        <v>719</v>
      </c>
      <c r="I2560" s="10" t="s">
        <v>60</v>
      </c>
      <c r="J2560" s="12">
        <v>4169.7</v>
      </c>
      <c r="K2560" s="11">
        <v>44983</v>
      </c>
      <c r="L2560" s="11">
        <v>2697</v>
      </c>
      <c r="M2560" s="14" t="s">
        <v>25</v>
      </c>
      <c r="N2560" s="13" t="s">
        <v>25</v>
      </c>
      <c r="O2560" s="13" t="s">
        <v>25</v>
      </c>
      <c r="P2560" s="25" t="s">
        <v>25</v>
      </c>
      <c r="Q2560" s="26" t="s">
        <v>25</v>
      </c>
      <c r="R2560" s="26" t="s">
        <v>25</v>
      </c>
      <c r="S2560" s="27" t="s">
        <v>25</v>
      </c>
      <c r="T2560" s="28" t="s">
        <v>25</v>
      </c>
      <c r="U2560" s="28" t="s">
        <v>25</v>
      </c>
      <c r="V2560" s="12">
        <v>4169.7</v>
      </c>
      <c r="W2560" s="11">
        <v>44983</v>
      </c>
      <c r="X2560" s="11">
        <v>2697</v>
      </c>
    </row>
    <row r="2561" spans="1:24" x14ac:dyDescent="0.35">
      <c r="A2561" s="8">
        <v>2020</v>
      </c>
      <c r="B2561" s="9">
        <v>61823</v>
      </c>
      <c r="C2561" s="10" t="s">
        <v>1792</v>
      </c>
      <c r="D2561" s="8" t="s">
        <v>709</v>
      </c>
      <c r="E2561" s="10" t="s">
        <v>710</v>
      </c>
      <c r="F2561" s="8" t="s">
        <v>711</v>
      </c>
      <c r="G2561" s="10" t="s">
        <v>48</v>
      </c>
      <c r="H2561" s="10" t="s">
        <v>1616</v>
      </c>
      <c r="I2561" s="10" t="s">
        <v>49</v>
      </c>
      <c r="J2561" s="12" t="s">
        <v>25</v>
      </c>
      <c r="K2561" s="11" t="s">
        <v>25</v>
      </c>
      <c r="L2561" s="11" t="s">
        <v>25</v>
      </c>
      <c r="M2561" s="14">
        <v>912.7</v>
      </c>
      <c r="N2561" s="13">
        <v>14697</v>
      </c>
      <c r="O2561" s="13">
        <v>1</v>
      </c>
      <c r="P2561" s="25" t="s">
        <v>25</v>
      </c>
      <c r="Q2561" s="26" t="s">
        <v>25</v>
      </c>
      <c r="R2561" s="26" t="s">
        <v>25</v>
      </c>
      <c r="S2561" s="27" t="s">
        <v>25</v>
      </c>
      <c r="T2561" s="28" t="s">
        <v>25</v>
      </c>
      <c r="U2561" s="28" t="s">
        <v>25</v>
      </c>
      <c r="V2561" s="12">
        <v>912.7</v>
      </c>
      <c r="W2561" s="11">
        <v>14697</v>
      </c>
      <c r="X2561" s="11">
        <v>1</v>
      </c>
    </row>
    <row r="2562" spans="1:24" x14ac:dyDescent="0.35">
      <c r="A2562" s="8">
        <v>2020</v>
      </c>
      <c r="B2562" s="9">
        <v>61823</v>
      </c>
      <c r="C2562" s="10" t="s">
        <v>1792</v>
      </c>
      <c r="D2562" s="8" t="s">
        <v>709</v>
      </c>
      <c r="E2562" s="10" t="s">
        <v>710</v>
      </c>
      <c r="F2562" s="8" t="s">
        <v>711</v>
      </c>
      <c r="G2562" s="10" t="s">
        <v>32</v>
      </c>
      <c r="H2562" s="10" t="s">
        <v>1616</v>
      </c>
      <c r="I2562" s="10" t="s">
        <v>33</v>
      </c>
      <c r="J2562" s="12" t="s">
        <v>25</v>
      </c>
      <c r="K2562" s="11" t="s">
        <v>25</v>
      </c>
      <c r="L2562" s="11" t="s">
        <v>25</v>
      </c>
      <c r="M2562" s="14">
        <v>4607.3</v>
      </c>
      <c r="N2562" s="13">
        <v>58625</v>
      </c>
      <c r="O2562" s="13">
        <v>2</v>
      </c>
      <c r="P2562" s="25" t="s">
        <v>25</v>
      </c>
      <c r="Q2562" s="26" t="s">
        <v>25</v>
      </c>
      <c r="R2562" s="26" t="s">
        <v>25</v>
      </c>
      <c r="S2562" s="27" t="s">
        <v>25</v>
      </c>
      <c r="T2562" s="28" t="s">
        <v>25</v>
      </c>
      <c r="U2562" s="28" t="s">
        <v>25</v>
      </c>
      <c r="V2562" s="12">
        <v>4607.3</v>
      </c>
      <c r="W2562" s="11">
        <v>58625</v>
      </c>
      <c r="X2562" s="11">
        <v>2</v>
      </c>
    </row>
    <row r="2563" spans="1:24" x14ac:dyDescent="0.35">
      <c r="A2563" s="8">
        <v>2020</v>
      </c>
      <c r="B2563" s="9">
        <v>61823</v>
      </c>
      <c r="C2563" s="10" t="s">
        <v>1792</v>
      </c>
      <c r="D2563" s="8" t="s">
        <v>709</v>
      </c>
      <c r="E2563" s="10" t="s">
        <v>710</v>
      </c>
      <c r="F2563" s="8" t="s">
        <v>711</v>
      </c>
      <c r="G2563" s="10" t="s">
        <v>94</v>
      </c>
      <c r="H2563" s="10" t="s">
        <v>1616</v>
      </c>
      <c r="I2563" s="10" t="s">
        <v>95</v>
      </c>
      <c r="J2563" s="12" t="s">
        <v>25</v>
      </c>
      <c r="K2563" s="11" t="s">
        <v>25</v>
      </c>
      <c r="L2563" s="11" t="s">
        <v>25</v>
      </c>
      <c r="M2563" s="14">
        <v>2654.4</v>
      </c>
      <c r="N2563" s="13">
        <v>31209</v>
      </c>
      <c r="O2563" s="13">
        <v>5</v>
      </c>
      <c r="P2563" s="25" t="s">
        <v>25</v>
      </c>
      <c r="Q2563" s="26" t="s">
        <v>25</v>
      </c>
      <c r="R2563" s="26" t="s">
        <v>25</v>
      </c>
      <c r="S2563" s="27" t="s">
        <v>25</v>
      </c>
      <c r="T2563" s="28" t="s">
        <v>25</v>
      </c>
      <c r="U2563" s="28" t="s">
        <v>25</v>
      </c>
      <c r="V2563" s="12">
        <v>2654.4</v>
      </c>
      <c r="W2563" s="11">
        <v>31209</v>
      </c>
      <c r="X2563" s="11">
        <v>5</v>
      </c>
    </row>
    <row r="2564" spans="1:24" x14ac:dyDescent="0.35">
      <c r="A2564" s="8">
        <v>2020</v>
      </c>
      <c r="B2564" s="9">
        <v>61823</v>
      </c>
      <c r="C2564" s="10" t="s">
        <v>1792</v>
      </c>
      <c r="D2564" s="8" t="s">
        <v>709</v>
      </c>
      <c r="E2564" s="10" t="s">
        <v>710</v>
      </c>
      <c r="F2564" s="8" t="s">
        <v>711</v>
      </c>
      <c r="G2564" s="10" t="s">
        <v>139</v>
      </c>
      <c r="H2564" s="10" t="s">
        <v>1616</v>
      </c>
      <c r="I2564" s="10" t="s">
        <v>95</v>
      </c>
      <c r="J2564" s="12" t="s">
        <v>25</v>
      </c>
      <c r="K2564" s="11" t="s">
        <v>25</v>
      </c>
      <c r="L2564" s="11" t="s">
        <v>25</v>
      </c>
      <c r="M2564" s="14">
        <v>1077.4000000000001</v>
      </c>
      <c r="N2564" s="13">
        <v>15758</v>
      </c>
      <c r="O2564" s="13">
        <v>2</v>
      </c>
      <c r="P2564" s="25" t="s">
        <v>25</v>
      </c>
      <c r="Q2564" s="26" t="s">
        <v>25</v>
      </c>
      <c r="R2564" s="26" t="s">
        <v>25</v>
      </c>
      <c r="S2564" s="27" t="s">
        <v>25</v>
      </c>
      <c r="T2564" s="28" t="s">
        <v>25</v>
      </c>
      <c r="U2564" s="28" t="s">
        <v>25</v>
      </c>
      <c r="V2564" s="12">
        <v>1077.4000000000001</v>
      </c>
      <c r="W2564" s="11">
        <v>15758</v>
      </c>
      <c r="X2564" s="11">
        <v>2</v>
      </c>
    </row>
    <row r="2565" spans="1:24" x14ac:dyDescent="0.35">
      <c r="A2565" s="8">
        <v>2020</v>
      </c>
      <c r="B2565" s="9">
        <v>61823</v>
      </c>
      <c r="C2565" s="10" t="s">
        <v>1792</v>
      </c>
      <c r="D2565" s="8" t="s">
        <v>709</v>
      </c>
      <c r="E2565" s="10" t="s">
        <v>710</v>
      </c>
      <c r="F2565" s="8" t="s">
        <v>711</v>
      </c>
      <c r="G2565" s="10" t="s">
        <v>63</v>
      </c>
      <c r="H2565" s="10" t="s">
        <v>1616</v>
      </c>
      <c r="I2565" s="10" t="s">
        <v>45</v>
      </c>
      <c r="J2565" s="12" t="s">
        <v>25</v>
      </c>
      <c r="K2565" s="11" t="s">
        <v>25</v>
      </c>
      <c r="L2565" s="11" t="s">
        <v>25</v>
      </c>
      <c r="M2565" s="14">
        <v>316</v>
      </c>
      <c r="N2565" s="13">
        <v>3781</v>
      </c>
      <c r="O2565" s="13">
        <v>1</v>
      </c>
      <c r="P2565" s="25" t="s">
        <v>25</v>
      </c>
      <c r="Q2565" s="26" t="s">
        <v>25</v>
      </c>
      <c r="R2565" s="26" t="s">
        <v>25</v>
      </c>
      <c r="S2565" s="27" t="s">
        <v>25</v>
      </c>
      <c r="T2565" s="28" t="s">
        <v>25</v>
      </c>
      <c r="U2565" s="28" t="s">
        <v>25</v>
      </c>
      <c r="V2565" s="12">
        <v>316</v>
      </c>
      <c r="W2565" s="11">
        <v>3781</v>
      </c>
      <c r="X2565" s="11">
        <v>1</v>
      </c>
    </row>
    <row r="2566" spans="1:24" x14ac:dyDescent="0.35">
      <c r="A2566" s="8">
        <v>2020</v>
      </c>
      <c r="B2566" s="9">
        <v>61823</v>
      </c>
      <c r="C2566" s="10" t="s">
        <v>1792</v>
      </c>
      <c r="D2566" s="8" t="s">
        <v>709</v>
      </c>
      <c r="E2566" s="10" t="s">
        <v>710</v>
      </c>
      <c r="F2566" s="8" t="s">
        <v>711</v>
      </c>
      <c r="G2566" s="10" t="s">
        <v>671</v>
      </c>
      <c r="H2566" s="10" t="s">
        <v>1616</v>
      </c>
      <c r="I2566" s="10" t="s">
        <v>95</v>
      </c>
      <c r="J2566" s="12" t="s">
        <v>25</v>
      </c>
      <c r="K2566" s="11" t="s">
        <v>25</v>
      </c>
      <c r="L2566" s="11" t="s">
        <v>25</v>
      </c>
      <c r="M2566" s="14">
        <v>209.2</v>
      </c>
      <c r="N2566" s="13">
        <v>2421</v>
      </c>
      <c r="O2566" s="13">
        <v>1</v>
      </c>
      <c r="P2566" s="25" t="s">
        <v>25</v>
      </c>
      <c r="Q2566" s="26" t="s">
        <v>25</v>
      </c>
      <c r="R2566" s="26" t="s">
        <v>25</v>
      </c>
      <c r="S2566" s="27" t="s">
        <v>25</v>
      </c>
      <c r="T2566" s="28" t="s">
        <v>25</v>
      </c>
      <c r="U2566" s="28" t="s">
        <v>25</v>
      </c>
      <c r="V2566" s="12">
        <v>209.2</v>
      </c>
      <c r="W2566" s="11">
        <v>2421</v>
      </c>
      <c r="X2566" s="11">
        <v>1</v>
      </c>
    </row>
    <row r="2567" spans="1:24" x14ac:dyDescent="0.35">
      <c r="A2567" s="8">
        <v>2020</v>
      </c>
      <c r="B2567" s="9">
        <v>61823</v>
      </c>
      <c r="C2567" s="10" t="s">
        <v>1792</v>
      </c>
      <c r="D2567" s="8" t="s">
        <v>709</v>
      </c>
      <c r="E2567" s="10" t="s">
        <v>710</v>
      </c>
      <c r="F2567" s="8" t="s">
        <v>711</v>
      </c>
      <c r="G2567" s="10" t="s">
        <v>70</v>
      </c>
      <c r="H2567" s="10" t="s">
        <v>1616</v>
      </c>
      <c r="I2567" s="10" t="s">
        <v>36</v>
      </c>
      <c r="J2567" s="12" t="s">
        <v>25</v>
      </c>
      <c r="K2567" s="11" t="s">
        <v>25</v>
      </c>
      <c r="L2567" s="11" t="s">
        <v>25</v>
      </c>
      <c r="M2567" s="14">
        <v>330.2</v>
      </c>
      <c r="N2567" s="13">
        <v>4030</v>
      </c>
      <c r="O2567" s="13">
        <v>1</v>
      </c>
      <c r="P2567" s="25" t="s">
        <v>25</v>
      </c>
      <c r="Q2567" s="26" t="s">
        <v>25</v>
      </c>
      <c r="R2567" s="26" t="s">
        <v>25</v>
      </c>
      <c r="S2567" s="27" t="s">
        <v>25</v>
      </c>
      <c r="T2567" s="28" t="s">
        <v>25</v>
      </c>
      <c r="U2567" s="28" t="s">
        <v>25</v>
      </c>
      <c r="V2567" s="12">
        <v>330.2</v>
      </c>
      <c r="W2567" s="11">
        <v>4030</v>
      </c>
      <c r="X2567" s="11">
        <v>1</v>
      </c>
    </row>
    <row r="2568" spans="1:24" x14ac:dyDescent="0.35">
      <c r="A2568" s="8">
        <v>2020</v>
      </c>
      <c r="B2568" s="9">
        <v>61823</v>
      </c>
      <c r="C2568" s="10" t="s">
        <v>1792</v>
      </c>
      <c r="D2568" s="8" t="s">
        <v>709</v>
      </c>
      <c r="E2568" s="10" t="s">
        <v>710</v>
      </c>
      <c r="F2568" s="8" t="s">
        <v>711</v>
      </c>
      <c r="G2568" s="10" t="s">
        <v>397</v>
      </c>
      <c r="H2568" s="10" t="s">
        <v>1616</v>
      </c>
      <c r="I2568" s="10" t="s">
        <v>95</v>
      </c>
      <c r="J2568" s="12" t="s">
        <v>25</v>
      </c>
      <c r="K2568" s="11" t="s">
        <v>25</v>
      </c>
      <c r="L2568" s="11" t="s">
        <v>25</v>
      </c>
      <c r="M2568" s="14">
        <v>239.4</v>
      </c>
      <c r="N2568" s="13">
        <v>2754</v>
      </c>
      <c r="O2568" s="13">
        <v>1</v>
      </c>
      <c r="P2568" s="25" t="s">
        <v>25</v>
      </c>
      <c r="Q2568" s="26" t="s">
        <v>25</v>
      </c>
      <c r="R2568" s="26" t="s">
        <v>25</v>
      </c>
      <c r="S2568" s="27" t="s">
        <v>25</v>
      </c>
      <c r="T2568" s="28" t="s">
        <v>25</v>
      </c>
      <c r="U2568" s="28" t="s">
        <v>25</v>
      </c>
      <c r="V2568" s="12">
        <v>239.4</v>
      </c>
      <c r="W2568" s="11">
        <v>2754</v>
      </c>
      <c r="X2568" s="11">
        <v>1</v>
      </c>
    </row>
    <row r="2569" spans="1:24" x14ac:dyDescent="0.35">
      <c r="A2569" s="8">
        <v>2020</v>
      </c>
      <c r="B2569" s="9">
        <v>61823</v>
      </c>
      <c r="C2569" s="10" t="s">
        <v>1792</v>
      </c>
      <c r="D2569" s="8" t="s">
        <v>709</v>
      </c>
      <c r="E2569" s="10" t="s">
        <v>710</v>
      </c>
      <c r="F2569" s="8" t="s">
        <v>711</v>
      </c>
      <c r="G2569" s="10" t="s">
        <v>56</v>
      </c>
      <c r="H2569" s="10" t="s">
        <v>1616</v>
      </c>
      <c r="I2569" s="10" t="s">
        <v>45</v>
      </c>
      <c r="J2569" s="12" t="s">
        <v>25</v>
      </c>
      <c r="K2569" s="11" t="s">
        <v>25</v>
      </c>
      <c r="L2569" s="11" t="s">
        <v>25</v>
      </c>
      <c r="M2569" s="14">
        <v>1224.5999999999999</v>
      </c>
      <c r="N2569" s="13">
        <v>14962</v>
      </c>
      <c r="O2569" s="13">
        <v>3</v>
      </c>
      <c r="P2569" s="25" t="s">
        <v>25</v>
      </c>
      <c r="Q2569" s="26" t="s">
        <v>25</v>
      </c>
      <c r="R2569" s="26" t="s">
        <v>25</v>
      </c>
      <c r="S2569" s="27" t="s">
        <v>25</v>
      </c>
      <c r="T2569" s="28" t="s">
        <v>25</v>
      </c>
      <c r="U2569" s="28" t="s">
        <v>25</v>
      </c>
      <c r="V2569" s="12">
        <v>1224.5999999999999</v>
      </c>
      <c r="W2569" s="11">
        <v>14962</v>
      </c>
      <c r="X2569" s="11">
        <v>3</v>
      </c>
    </row>
    <row r="2570" spans="1:24" x14ac:dyDescent="0.35">
      <c r="A2570" s="8">
        <v>2020</v>
      </c>
      <c r="B2570" s="9">
        <v>61823</v>
      </c>
      <c r="C2570" s="10" t="s">
        <v>1792</v>
      </c>
      <c r="D2570" s="8" t="s">
        <v>709</v>
      </c>
      <c r="E2570" s="10" t="s">
        <v>710</v>
      </c>
      <c r="F2570" s="8" t="s">
        <v>711</v>
      </c>
      <c r="G2570" s="10" t="s">
        <v>91</v>
      </c>
      <c r="H2570" s="10" t="s">
        <v>1616</v>
      </c>
      <c r="I2570" s="10" t="s">
        <v>394</v>
      </c>
      <c r="J2570" s="12" t="s">
        <v>25</v>
      </c>
      <c r="K2570" s="11" t="s">
        <v>25</v>
      </c>
      <c r="L2570" s="11" t="s">
        <v>25</v>
      </c>
      <c r="M2570" s="14">
        <v>205.5</v>
      </c>
      <c r="N2570" s="13">
        <v>1689</v>
      </c>
      <c r="O2570" s="13">
        <v>1</v>
      </c>
      <c r="P2570" s="25" t="s">
        <v>25</v>
      </c>
      <c r="Q2570" s="26" t="s">
        <v>25</v>
      </c>
      <c r="R2570" s="26" t="s">
        <v>25</v>
      </c>
      <c r="S2570" s="27" t="s">
        <v>25</v>
      </c>
      <c r="T2570" s="28" t="s">
        <v>25</v>
      </c>
      <c r="U2570" s="28" t="s">
        <v>25</v>
      </c>
      <c r="V2570" s="12">
        <v>205.5</v>
      </c>
      <c r="W2570" s="11">
        <v>1689</v>
      </c>
      <c r="X2570" s="11">
        <v>1</v>
      </c>
    </row>
    <row r="2571" spans="1:24" x14ac:dyDescent="0.35">
      <c r="A2571" s="8">
        <v>2020</v>
      </c>
      <c r="B2571" s="9">
        <v>61823</v>
      </c>
      <c r="C2571" s="10" t="s">
        <v>1792</v>
      </c>
      <c r="D2571" s="8" t="s">
        <v>709</v>
      </c>
      <c r="E2571" s="10" t="s">
        <v>710</v>
      </c>
      <c r="F2571" s="8" t="s">
        <v>711</v>
      </c>
      <c r="G2571" s="10" t="s">
        <v>122</v>
      </c>
      <c r="H2571" s="10" t="s">
        <v>1616</v>
      </c>
      <c r="I2571" s="10" t="s">
        <v>123</v>
      </c>
      <c r="J2571" s="12" t="s">
        <v>25</v>
      </c>
      <c r="K2571" s="11" t="s">
        <v>25</v>
      </c>
      <c r="L2571" s="11" t="s">
        <v>25</v>
      </c>
      <c r="M2571" s="14">
        <v>1520.4</v>
      </c>
      <c r="N2571" s="13">
        <v>14790</v>
      </c>
      <c r="O2571" s="13">
        <v>2</v>
      </c>
      <c r="P2571" s="25" t="s">
        <v>25</v>
      </c>
      <c r="Q2571" s="26" t="s">
        <v>25</v>
      </c>
      <c r="R2571" s="26" t="s">
        <v>25</v>
      </c>
      <c r="S2571" s="27" t="s">
        <v>25</v>
      </c>
      <c r="T2571" s="28" t="s">
        <v>25</v>
      </c>
      <c r="U2571" s="28" t="s">
        <v>25</v>
      </c>
      <c r="V2571" s="12">
        <v>1520.4</v>
      </c>
      <c r="W2571" s="11">
        <v>14790</v>
      </c>
      <c r="X2571" s="11">
        <v>2</v>
      </c>
    </row>
    <row r="2572" spans="1:24" x14ac:dyDescent="0.35">
      <c r="A2572" s="8">
        <v>2020</v>
      </c>
      <c r="B2572" s="9">
        <v>61823</v>
      </c>
      <c r="C2572" s="10" t="s">
        <v>1792</v>
      </c>
      <c r="D2572" s="8" t="s">
        <v>709</v>
      </c>
      <c r="E2572" s="10" t="s">
        <v>710</v>
      </c>
      <c r="F2572" s="8" t="s">
        <v>711</v>
      </c>
      <c r="G2572" s="10" t="s">
        <v>197</v>
      </c>
      <c r="H2572" s="10" t="s">
        <v>1616</v>
      </c>
      <c r="I2572" s="10" t="s">
        <v>45</v>
      </c>
      <c r="J2572" s="12" t="s">
        <v>25</v>
      </c>
      <c r="K2572" s="11" t="s">
        <v>25</v>
      </c>
      <c r="L2572" s="11" t="s">
        <v>25</v>
      </c>
      <c r="M2572" s="14">
        <v>629.79999999999995</v>
      </c>
      <c r="N2572" s="13">
        <v>7617</v>
      </c>
      <c r="O2572" s="13">
        <v>1</v>
      </c>
      <c r="P2572" s="25" t="s">
        <v>25</v>
      </c>
      <c r="Q2572" s="26" t="s">
        <v>25</v>
      </c>
      <c r="R2572" s="26" t="s">
        <v>25</v>
      </c>
      <c r="S2572" s="27" t="s">
        <v>25</v>
      </c>
      <c r="T2572" s="28" t="s">
        <v>25</v>
      </c>
      <c r="U2572" s="28" t="s">
        <v>25</v>
      </c>
      <c r="V2572" s="12">
        <v>629.79999999999995</v>
      </c>
      <c r="W2572" s="11">
        <v>7617</v>
      </c>
      <c r="X2572" s="11">
        <v>1</v>
      </c>
    </row>
    <row r="2573" spans="1:24" x14ac:dyDescent="0.35">
      <c r="A2573" s="8">
        <v>2020</v>
      </c>
      <c r="B2573" s="9">
        <v>61823</v>
      </c>
      <c r="C2573" s="10" t="s">
        <v>1792</v>
      </c>
      <c r="D2573" s="8" t="s">
        <v>709</v>
      </c>
      <c r="E2573" s="10" t="s">
        <v>710</v>
      </c>
      <c r="F2573" s="8" t="s">
        <v>711</v>
      </c>
      <c r="G2573" s="10" t="s">
        <v>390</v>
      </c>
      <c r="H2573" s="10" t="s">
        <v>1616</v>
      </c>
      <c r="I2573" s="10" t="s">
        <v>95</v>
      </c>
      <c r="J2573" s="12" t="s">
        <v>25</v>
      </c>
      <c r="K2573" s="11" t="s">
        <v>25</v>
      </c>
      <c r="L2573" s="11" t="s">
        <v>25</v>
      </c>
      <c r="M2573" s="14">
        <v>14.8</v>
      </c>
      <c r="N2573" s="13">
        <v>186</v>
      </c>
      <c r="O2573" s="13">
        <v>1</v>
      </c>
      <c r="P2573" s="25" t="s">
        <v>25</v>
      </c>
      <c r="Q2573" s="26" t="s">
        <v>25</v>
      </c>
      <c r="R2573" s="26" t="s">
        <v>25</v>
      </c>
      <c r="S2573" s="27" t="s">
        <v>25</v>
      </c>
      <c r="T2573" s="28" t="s">
        <v>25</v>
      </c>
      <c r="U2573" s="28" t="s">
        <v>25</v>
      </c>
      <c r="V2573" s="12">
        <v>14.8</v>
      </c>
      <c r="W2573" s="11">
        <v>186</v>
      </c>
      <c r="X2573" s="11">
        <v>1</v>
      </c>
    </row>
    <row r="2574" spans="1:24" x14ac:dyDescent="0.35">
      <c r="A2574" s="8">
        <v>2020</v>
      </c>
      <c r="B2574" s="9">
        <v>61823</v>
      </c>
      <c r="C2574" s="10" t="s">
        <v>1792</v>
      </c>
      <c r="D2574" s="8" t="s">
        <v>709</v>
      </c>
      <c r="E2574" s="10" t="s">
        <v>710</v>
      </c>
      <c r="F2574" s="8" t="s">
        <v>711</v>
      </c>
      <c r="G2574" s="10" t="s">
        <v>24</v>
      </c>
      <c r="H2574" s="10" t="s">
        <v>1616</v>
      </c>
      <c r="I2574" s="10" t="s">
        <v>527</v>
      </c>
      <c r="J2574" s="12" t="s">
        <v>25</v>
      </c>
      <c r="K2574" s="11" t="s">
        <v>25</v>
      </c>
      <c r="L2574" s="11" t="s">
        <v>25</v>
      </c>
      <c r="M2574" s="14">
        <v>342.4</v>
      </c>
      <c r="N2574" s="13">
        <v>3697</v>
      </c>
      <c r="O2574" s="13">
        <v>1</v>
      </c>
      <c r="P2574" s="25" t="s">
        <v>25</v>
      </c>
      <c r="Q2574" s="26" t="s">
        <v>25</v>
      </c>
      <c r="R2574" s="26" t="s">
        <v>25</v>
      </c>
      <c r="S2574" s="27" t="s">
        <v>25</v>
      </c>
      <c r="T2574" s="28" t="s">
        <v>25</v>
      </c>
      <c r="U2574" s="28" t="s">
        <v>25</v>
      </c>
      <c r="V2574" s="12">
        <v>342.4</v>
      </c>
      <c r="W2574" s="11">
        <v>3697</v>
      </c>
      <c r="X2574" s="11">
        <v>1</v>
      </c>
    </row>
    <row r="2575" spans="1:24" x14ac:dyDescent="0.35">
      <c r="A2575" s="8">
        <v>2020</v>
      </c>
      <c r="B2575" s="9">
        <v>61823</v>
      </c>
      <c r="C2575" s="10" t="s">
        <v>1792</v>
      </c>
      <c r="D2575" s="8" t="s">
        <v>709</v>
      </c>
      <c r="E2575" s="10" t="s">
        <v>710</v>
      </c>
      <c r="F2575" s="8" t="s">
        <v>711</v>
      </c>
      <c r="G2575" s="10" t="s">
        <v>66</v>
      </c>
      <c r="H2575" s="10" t="s">
        <v>1616</v>
      </c>
      <c r="I2575" s="10" t="s">
        <v>36</v>
      </c>
      <c r="J2575" s="12" t="s">
        <v>25</v>
      </c>
      <c r="K2575" s="11" t="s">
        <v>25</v>
      </c>
      <c r="L2575" s="11" t="s">
        <v>25</v>
      </c>
      <c r="M2575" s="14">
        <v>580.5</v>
      </c>
      <c r="N2575" s="13">
        <v>5793</v>
      </c>
      <c r="O2575" s="13">
        <v>1</v>
      </c>
      <c r="P2575" s="25" t="s">
        <v>25</v>
      </c>
      <c r="Q2575" s="26" t="s">
        <v>25</v>
      </c>
      <c r="R2575" s="26" t="s">
        <v>25</v>
      </c>
      <c r="S2575" s="27" t="s">
        <v>25</v>
      </c>
      <c r="T2575" s="28" t="s">
        <v>25</v>
      </c>
      <c r="U2575" s="28" t="s">
        <v>25</v>
      </c>
      <c r="V2575" s="12">
        <v>580.5</v>
      </c>
      <c r="W2575" s="11">
        <v>5793</v>
      </c>
      <c r="X2575" s="11">
        <v>1</v>
      </c>
    </row>
    <row r="2576" spans="1:24" x14ac:dyDescent="0.35">
      <c r="A2576" s="8">
        <v>2020</v>
      </c>
      <c r="B2576" s="9">
        <v>61855</v>
      </c>
      <c r="C2576" s="10" t="s">
        <v>1793</v>
      </c>
      <c r="D2576" s="8" t="s">
        <v>739</v>
      </c>
      <c r="E2576" s="10" t="s">
        <v>710</v>
      </c>
      <c r="F2576" s="8" t="s">
        <v>711</v>
      </c>
      <c r="G2576" s="10" t="s">
        <v>59</v>
      </c>
      <c r="H2576" s="10" t="s">
        <v>719</v>
      </c>
      <c r="I2576" s="10" t="s">
        <v>60</v>
      </c>
      <c r="J2576" s="12">
        <v>123363</v>
      </c>
      <c r="K2576" s="11">
        <v>1170322</v>
      </c>
      <c r="L2576" s="11">
        <v>71593</v>
      </c>
      <c r="M2576" s="14">
        <v>4651</v>
      </c>
      <c r="N2576" s="13">
        <v>49788</v>
      </c>
      <c r="O2576" s="13">
        <v>3763</v>
      </c>
      <c r="P2576" s="25">
        <v>0</v>
      </c>
      <c r="Q2576" s="26">
        <v>0</v>
      </c>
      <c r="R2576" s="26">
        <v>0</v>
      </c>
      <c r="S2576" s="27">
        <v>0</v>
      </c>
      <c r="T2576" s="28">
        <v>0</v>
      </c>
      <c r="U2576" s="28">
        <v>0</v>
      </c>
      <c r="V2576" s="12">
        <v>128014</v>
      </c>
      <c r="W2576" s="11">
        <v>1220110</v>
      </c>
      <c r="X2576" s="11">
        <v>75356</v>
      </c>
    </row>
    <row r="2577" spans="1:24" x14ac:dyDescent="0.35">
      <c r="A2577" s="8">
        <v>2020</v>
      </c>
      <c r="B2577" s="9">
        <v>61858</v>
      </c>
      <c r="C2577" s="10" t="s">
        <v>1794</v>
      </c>
      <c r="D2577" s="8" t="s">
        <v>717</v>
      </c>
      <c r="E2577" s="10" t="s">
        <v>718</v>
      </c>
      <c r="F2577" s="8" t="s">
        <v>711</v>
      </c>
      <c r="G2577" s="10" t="s">
        <v>32</v>
      </c>
      <c r="H2577" s="10" t="s">
        <v>1600</v>
      </c>
      <c r="I2577" s="10" t="s">
        <v>33</v>
      </c>
      <c r="J2577" s="12">
        <v>158804.9</v>
      </c>
      <c r="K2577" s="11">
        <v>1790192</v>
      </c>
      <c r="L2577" s="11">
        <v>316058</v>
      </c>
      <c r="M2577" s="14">
        <v>152158</v>
      </c>
      <c r="N2577" s="13">
        <v>1788148</v>
      </c>
      <c r="O2577" s="13">
        <v>27696</v>
      </c>
      <c r="P2577" s="25">
        <v>30454.400000000001</v>
      </c>
      <c r="Q2577" s="26">
        <v>408799</v>
      </c>
      <c r="R2577" s="26">
        <v>54</v>
      </c>
      <c r="S2577" s="27">
        <v>1218.7</v>
      </c>
      <c r="T2577" s="28">
        <v>15645</v>
      </c>
      <c r="U2577" s="28">
        <v>1</v>
      </c>
      <c r="V2577" s="12">
        <v>342636</v>
      </c>
      <c r="W2577" s="11">
        <v>4002784</v>
      </c>
      <c r="X2577" s="11">
        <v>343809</v>
      </c>
    </row>
    <row r="2578" spans="1:24" x14ac:dyDescent="0.35">
      <c r="A2578" s="8">
        <v>2020</v>
      </c>
      <c r="B2578" s="9">
        <v>61920</v>
      </c>
      <c r="C2578" s="10" t="s">
        <v>1795</v>
      </c>
      <c r="D2578" s="8" t="s">
        <v>717</v>
      </c>
      <c r="E2578" s="10" t="s">
        <v>718</v>
      </c>
      <c r="F2578" s="8" t="s">
        <v>711</v>
      </c>
      <c r="G2578" s="10" t="s">
        <v>56</v>
      </c>
      <c r="H2578" s="10" t="s">
        <v>719</v>
      </c>
      <c r="I2578" s="10" t="s">
        <v>45</v>
      </c>
      <c r="J2578" s="12">
        <v>1878</v>
      </c>
      <c r="K2578" s="11">
        <v>9475</v>
      </c>
      <c r="L2578" s="11">
        <v>1091</v>
      </c>
      <c r="M2578" s="14">
        <v>665</v>
      </c>
      <c r="N2578" s="13">
        <v>3642</v>
      </c>
      <c r="O2578" s="13">
        <v>160</v>
      </c>
      <c r="P2578" s="25">
        <v>0</v>
      </c>
      <c r="Q2578" s="26">
        <v>0</v>
      </c>
      <c r="R2578" s="26">
        <v>0</v>
      </c>
      <c r="S2578" s="27">
        <v>0</v>
      </c>
      <c r="T2578" s="28">
        <v>0</v>
      </c>
      <c r="U2578" s="28">
        <v>0</v>
      </c>
      <c r="V2578" s="12">
        <v>2543</v>
      </c>
      <c r="W2578" s="11">
        <v>13117</v>
      </c>
      <c r="X2578" s="11">
        <v>1251</v>
      </c>
    </row>
    <row r="2579" spans="1:24" x14ac:dyDescent="0.35">
      <c r="A2579" s="8">
        <v>2020</v>
      </c>
      <c r="B2579" s="9">
        <v>61920</v>
      </c>
      <c r="C2579" s="10" t="s">
        <v>1795</v>
      </c>
      <c r="D2579" s="8" t="s">
        <v>717</v>
      </c>
      <c r="E2579" s="10" t="s">
        <v>718</v>
      </c>
      <c r="F2579" s="8" t="s">
        <v>711</v>
      </c>
      <c r="G2579" s="10" t="s">
        <v>122</v>
      </c>
      <c r="H2579" s="10" t="s">
        <v>719</v>
      </c>
      <c r="I2579" s="10" t="s">
        <v>123</v>
      </c>
      <c r="J2579" s="12">
        <v>718</v>
      </c>
      <c r="K2579" s="11">
        <v>4556</v>
      </c>
      <c r="L2579" s="11">
        <v>850</v>
      </c>
      <c r="M2579" s="14">
        <v>5536</v>
      </c>
      <c r="N2579" s="13">
        <v>37251</v>
      </c>
      <c r="O2579" s="13">
        <v>1985</v>
      </c>
      <c r="P2579" s="25">
        <v>0</v>
      </c>
      <c r="Q2579" s="26">
        <v>0</v>
      </c>
      <c r="R2579" s="26">
        <v>0</v>
      </c>
      <c r="S2579" s="27">
        <v>0</v>
      </c>
      <c r="T2579" s="28">
        <v>0</v>
      </c>
      <c r="U2579" s="28">
        <v>0</v>
      </c>
      <c r="V2579" s="12">
        <v>6254</v>
      </c>
      <c r="W2579" s="11">
        <v>41807</v>
      </c>
      <c r="X2579" s="11">
        <v>2835</v>
      </c>
    </row>
    <row r="2580" spans="1:24" x14ac:dyDescent="0.35">
      <c r="A2580" s="8">
        <v>2020</v>
      </c>
      <c r="B2580" s="9">
        <v>61920</v>
      </c>
      <c r="C2580" s="10" t="s">
        <v>1795</v>
      </c>
      <c r="D2580" s="8" t="s">
        <v>717</v>
      </c>
      <c r="E2580" s="10" t="s">
        <v>718</v>
      </c>
      <c r="F2580" s="8" t="s">
        <v>711</v>
      </c>
      <c r="G2580" s="10" t="s">
        <v>143</v>
      </c>
      <c r="H2580" s="10" t="s">
        <v>719</v>
      </c>
      <c r="I2580" s="10" t="s">
        <v>45</v>
      </c>
      <c r="J2580" s="12">
        <v>39</v>
      </c>
      <c r="K2580" s="11">
        <v>360</v>
      </c>
      <c r="L2580" s="11">
        <v>35</v>
      </c>
      <c r="M2580" s="14">
        <v>0</v>
      </c>
      <c r="N2580" s="13">
        <v>0</v>
      </c>
      <c r="O2580" s="13">
        <v>0</v>
      </c>
      <c r="P2580" s="25">
        <v>0</v>
      </c>
      <c r="Q2580" s="26">
        <v>0</v>
      </c>
      <c r="R2580" s="26">
        <v>0</v>
      </c>
      <c r="S2580" s="27">
        <v>0</v>
      </c>
      <c r="T2580" s="28">
        <v>0</v>
      </c>
      <c r="U2580" s="28">
        <v>0</v>
      </c>
      <c r="V2580" s="12">
        <v>39</v>
      </c>
      <c r="W2580" s="11">
        <v>360</v>
      </c>
      <c r="X2580" s="11">
        <v>35</v>
      </c>
    </row>
    <row r="2581" spans="1:24" x14ac:dyDescent="0.35">
      <c r="A2581" s="8">
        <v>2020</v>
      </c>
      <c r="B2581" s="9">
        <v>61920</v>
      </c>
      <c r="C2581" s="10" t="s">
        <v>1795</v>
      </c>
      <c r="D2581" s="8" t="s">
        <v>717</v>
      </c>
      <c r="E2581" s="10" t="s">
        <v>718</v>
      </c>
      <c r="F2581" s="8" t="s">
        <v>711</v>
      </c>
      <c r="G2581" s="10" t="s">
        <v>197</v>
      </c>
      <c r="H2581" s="10" t="s">
        <v>719</v>
      </c>
      <c r="I2581" s="10" t="s">
        <v>45</v>
      </c>
      <c r="J2581" s="12">
        <v>896.8</v>
      </c>
      <c r="K2581" s="11">
        <v>7980</v>
      </c>
      <c r="L2581" s="11">
        <v>1356</v>
      </c>
      <c r="M2581" s="14">
        <v>7.2</v>
      </c>
      <c r="N2581" s="13">
        <v>61</v>
      </c>
      <c r="O2581" s="13">
        <v>20</v>
      </c>
      <c r="P2581" s="25" t="s">
        <v>25</v>
      </c>
      <c r="Q2581" s="26" t="s">
        <v>25</v>
      </c>
      <c r="R2581" s="26" t="s">
        <v>25</v>
      </c>
      <c r="S2581" s="27" t="s">
        <v>25</v>
      </c>
      <c r="T2581" s="28" t="s">
        <v>25</v>
      </c>
      <c r="U2581" s="28" t="s">
        <v>25</v>
      </c>
      <c r="V2581" s="12">
        <v>904</v>
      </c>
      <c r="W2581" s="11">
        <v>8041</v>
      </c>
      <c r="X2581" s="11">
        <v>1376</v>
      </c>
    </row>
    <row r="2582" spans="1:24" x14ac:dyDescent="0.35">
      <c r="A2582" s="8">
        <v>2020</v>
      </c>
      <c r="B2582" s="9">
        <v>61921</v>
      </c>
      <c r="C2582" s="10" t="s">
        <v>1796</v>
      </c>
      <c r="D2582" s="8" t="s">
        <v>717</v>
      </c>
      <c r="E2582" s="10" t="s">
        <v>718</v>
      </c>
      <c r="F2582" s="8" t="s">
        <v>711</v>
      </c>
      <c r="G2582" s="10" t="s">
        <v>122</v>
      </c>
      <c r="H2582" s="10" t="s">
        <v>719</v>
      </c>
      <c r="I2582" s="10" t="s">
        <v>123</v>
      </c>
      <c r="J2582" s="12">
        <v>2153</v>
      </c>
      <c r="K2582" s="11">
        <v>13644</v>
      </c>
      <c r="L2582" s="11">
        <v>3029</v>
      </c>
      <c r="M2582" s="14">
        <v>1067</v>
      </c>
      <c r="N2582" s="13">
        <v>6771</v>
      </c>
      <c r="O2582" s="13">
        <v>421</v>
      </c>
      <c r="P2582" s="25">
        <v>0</v>
      </c>
      <c r="Q2582" s="26">
        <v>0</v>
      </c>
      <c r="R2582" s="26">
        <v>0</v>
      </c>
      <c r="S2582" s="27">
        <v>0</v>
      </c>
      <c r="T2582" s="28">
        <v>0</v>
      </c>
      <c r="U2582" s="28">
        <v>0</v>
      </c>
      <c r="V2582" s="12">
        <v>3220</v>
      </c>
      <c r="W2582" s="11">
        <v>20415</v>
      </c>
      <c r="X2582" s="11">
        <v>3450</v>
      </c>
    </row>
    <row r="2583" spans="1:24" x14ac:dyDescent="0.35">
      <c r="A2583" s="8">
        <v>2020</v>
      </c>
      <c r="B2583" s="9">
        <v>61922</v>
      </c>
      <c r="C2583" s="10" t="s">
        <v>1797</v>
      </c>
      <c r="D2583" s="8" t="s">
        <v>717</v>
      </c>
      <c r="E2583" s="10" t="s">
        <v>718</v>
      </c>
      <c r="F2583" s="8" t="s">
        <v>711</v>
      </c>
      <c r="G2583" s="10" t="s">
        <v>163</v>
      </c>
      <c r="H2583" s="10" t="s">
        <v>719</v>
      </c>
      <c r="I2583" s="10" t="s">
        <v>45</v>
      </c>
      <c r="J2583" s="12">
        <v>1165</v>
      </c>
      <c r="K2583" s="11">
        <v>10999</v>
      </c>
      <c r="L2583" s="11">
        <v>1460</v>
      </c>
      <c r="M2583" s="14">
        <v>350</v>
      </c>
      <c r="N2583" s="13">
        <v>3409</v>
      </c>
      <c r="O2583" s="13">
        <v>427</v>
      </c>
      <c r="P2583" s="25">
        <v>0</v>
      </c>
      <c r="Q2583" s="26">
        <v>0</v>
      </c>
      <c r="R2583" s="26">
        <v>0</v>
      </c>
      <c r="S2583" s="27">
        <v>0</v>
      </c>
      <c r="T2583" s="28">
        <v>0</v>
      </c>
      <c r="U2583" s="28">
        <v>0</v>
      </c>
      <c r="V2583" s="12">
        <v>1515</v>
      </c>
      <c r="W2583" s="11">
        <v>14408</v>
      </c>
      <c r="X2583" s="11">
        <v>1887</v>
      </c>
    </row>
    <row r="2584" spans="1:24" x14ac:dyDescent="0.35">
      <c r="A2584" s="8">
        <v>2020</v>
      </c>
      <c r="B2584" s="9">
        <v>61922</v>
      </c>
      <c r="C2584" s="10" t="s">
        <v>1797</v>
      </c>
      <c r="D2584" s="8" t="s">
        <v>717</v>
      </c>
      <c r="E2584" s="10" t="s">
        <v>718</v>
      </c>
      <c r="F2584" s="8" t="s">
        <v>711</v>
      </c>
      <c r="G2584" s="10" t="s">
        <v>56</v>
      </c>
      <c r="H2584" s="10" t="s">
        <v>719</v>
      </c>
      <c r="I2584" s="10" t="s">
        <v>45</v>
      </c>
      <c r="J2584" s="12">
        <v>2723</v>
      </c>
      <c r="K2584" s="11">
        <v>16700</v>
      </c>
      <c r="L2584" s="11">
        <v>1985</v>
      </c>
      <c r="M2584" s="14">
        <v>670</v>
      </c>
      <c r="N2584" s="13">
        <v>4596</v>
      </c>
      <c r="O2584" s="13">
        <v>263</v>
      </c>
      <c r="P2584" s="25" t="s">
        <v>25</v>
      </c>
      <c r="Q2584" s="26" t="s">
        <v>25</v>
      </c>
      <c r="R2584" s="26" t="s">
        <v>25</v>
      </c>
      <c r="S2584" s="27" t="s">
        <v>25</v>
      </c>
      <c r="T2584" s="28" t="s">
        <v>25</v>
      </c>
      <c r="U2584" s="28" t="s">
        <v>25</v>
      </c>
      <c r="V2584" s="12">
        <v>3393</v>
      </c>
      <c r="W2584" s="11">
        <v>21296</v>
      </c>
      <c r="X2584" s="11">
        <v>2248</v>
      </c>
    </row>
    <row r="2585" spans="1:24" x14ac:dyDescent="0.35">
      <c r="A2585" s="8">
        <v>2020</v>
      </c>
      <c r="B2585" s="9">
        <v>61922</v>
      </c>
      <c r="C2585" s="10" t="s">
        <v>1797</v>
      </c>
      <c r="D2585" s="8" t="s">
        <v>717</v>
      </c>
      <c r="E2585" s="10" t="s">
        <v>718</v>
      </c>
      <c r="F2585" s="8" t="s">
        <v>711</v>
      </c>
      <c r="G2585" s="10" t="s">
        <v>122</v>
      </c>
      <c r="H2585" s="10" t="s">
        <v>719</v>
      </c>
      <c r="I2585" s="10" t="s">
        <v>123</v>
      </c>
      <c r="J2585" s="12">
        <v>1960</v>
      </c>
      <c r="K2585" s="11">
        <v>14821</v>
      </c>
      <c r="L2585" s="11">
        <v>3346</v>
      </c>
      <c r="M2585" s="14">
        <v>11476</v>
      </c>
      <c r="N2585" s="13">
        <v>78329</v>
      </c>
      <c r="O2585" s="13">
        <v>518</v>
      </c>
      <c r="P2585" s="25">
        <v>0</v>
      </c>
      <c r="Q2585" s="26">
        <v>0</v>
      </c>
      <c r="R2585" s="26">
        <v>0</v>
      </c>
      <c r="S2585" s="27">
        <v>0</v>
      </c>
      <c r="T2585" s="28">
        <v>0</v>
      </c>
      <c r="U2585" s="28">
        <v>0</v>
      </c>
      <c r="V2585" s="12">
        <v>13436</v>
      </c>
      <c r="W2585" s="11">
        <v>93150</v>
      </c>
      <c r="X2585" s="11">
        <v>3864</v>
      </c>
    </row>
    <row r="2586" spans="1:24" x14ac:dyDescent="0.35">
      <c r="A2586" s="8">
        <v>2020</v>
      </c>
      <c r="B2586" s="9">
        <v>61922</v>
      </c>
      <c r="C2586" s="10" t="s">
        <v>1797</v>
      </c>
      <c r="D2586" s="8" t="s">
        <v>717</v>
      </c>
      <c r="E2586" s="10" t="s">
        <v>718</v>
      </c>
      <c r="F2586" s="8" t="s">
        <v>711</v>
      </c>
      <c r="G2586" s="10" t="s">
        <v>143</v>
      </c>
      <c r="H2586" s="10" t="s">
        <v>719</v>
      </c>
      <c r="I2586" s="10" t="s">
        <v>45</v>
      </c>
      <c r="J2586" s="12">
        <v>133</v>
      </c>
      <c r="K2586" s="11">
        <v>1345</v>
      </c>
      <c r="L2586" s="11">
        <v>118</v>
      </c>
      <c r="M2586" s="14">
        <v>43</v>
      </c>
      <c r="N2586" s="13">
        <v>440</v>
      </c>
      <c r="O2586" s="13">
        <v>21</v>
      </c>
      <c r="P2586" s="25">
        <v>0</v>
      </c>
      <c r="Q2586" s="26">
        <v>0</v>
      </c>
      <c r="R2586" s="26">
        <v>0</v>
      </c>
      <c r="S2586" s="27">
        <v>0</v>
      </c>
      <c r="T2586" s="28">
        <v>0</v>
      </c>
      <c r="U2586" s="28">
        <v>0</v>
      </c>
      <c r="V2586" s="12">
        <v>176</v>
      </c>
      <c r="W2586" s="11">
        <v>1785</v>
      </c>
      <c r="X2586" s="11">
        <v>139</v>
      </c>
    </row>
    <row r="2587" spans="1:24" x14ac:dyDescent="0.35">
      <c r="A2587" s="8">
        <v>2020</v>
      </c>
      <c r="B2587" s="9">
        <v>61922</v>
      </c>
      <c r="C2587" s="10" t="s">
        <v>1797</v>
      </c>
      <c r="D2587" s="8" t="s">
        <v>717</v>
      </c>
      <c r="E2587" s="10" t="s">
        <v>718</v>
      </c>
      <c r="F2587" s="8" t="s">
        <v>711</v>
      </c>
      <c r="G2587" s="10" t="s">
        <v>197</v>
      </c>
      <c r="H2587" s="10" t="s">
        <v>719</v>
      </c>
      <c r="I2587" s="10" t="s">
        <v>45</v>
      </c>
      <c r="J2587" s="12">
        <v>2310.1</v>
      </c>
      <c r="K2587" s="11">
        <v>21118</v>
      </c>
      <c r="L2587" s="11">
        <v>2893</v>
      </c>
      <c r="M2587" s="14">
        <v>3369.2</v>
      </c>
      <c r="N2587" s="13">
        <v>30907</v>
      </c>
      <c r="O2587" s="13">
        <v>220</v>
      </c>
      <c r="P2587" s="25" t="s">
        <v>25</v>
      </c>
      <c r="Q2587" s="26" t="s">
        <v>25</v>
      </c>
      <c r="R2587" s="26" t="s">
        <v>25</v>
      </c>
      <c r="S2587" s="27" t="s">
        <v>25</v>
      </c>
      <c r="T2587" s="28" t="s">
        <v>25</v>
      </c>
      <c r="U2587" s="28" t="s">
        <v>25</v>
      </c>
      <c r="V2587" s="12">
        <v>5679.3</v>
      </c>
      <c r="W2587" s="11">
        <v>52025</v>
      </c>
      <c r="X2587" s="11">
        <v>3113</v>
      </c>
    </row>
    <row r="2588" spans="1:24" x14ac:dyDescent="0.35">
      <c r="A2588" s="8">
        <v>2020</v>
      </c>
      <c r="B2588" s="9">
        <v>61972</v>
      </c>
      <c r="C2588" s="10" t="s">
        <v>1798</v>
      </c>
      <c r="D2588" s="8" t="s">
        <v>717</v>
      </c>
      <c r="E2588" s="10" t="s">
        <v>718</v>
      </c>
      <c r="F2588" s="8" t="s">
        <v>711</v>
      </c>
      <c r="G2588" s="10" t="s">
        <v>63</v>
      </c>
      <c r="H2588" s="10" t="s">
        <v>719</v>
      </c>
      <c r="I2588" s="10" t="s">
        <v>45</v>
      </c>
      <c r="J2588" s="12">
        <v>1970</v>
      </c>
      <c r="K2588" s="11">
        <v>12852</v>
      </c>
      <c r="L2588" s="11">
        <v>1872</v>
      </c>
      <c r="M2588" s="14">
        <v>0</v>
      </c>
      <c r="N2588" s="13">
        <v>0</v>
      </c>
      <c r="O2588" s="13">
        <v>0</v>
      </c>
      <c r="P2588" s="25">
        <v>0</v>
      </c>
      <c r="Q2588" s="26">
        <v>0</v>
      </c>
      <c r="R2588" s="26">
        <v>0</v>
      </c>
      <c r="S2588" s="27">
        <v>0</v>
      </c>
      <c r="T2588" s="28">
        <v>0</v>
      </c>
      <c r="U2588" s="28">
        <v>0</v>
      </c>
      <c r="V2588" s="12">
        <v>1970</v>
      </c>
      <c r="W2588" s="11">
        <v>12852</v>
      </c>
      <c r="X2588" s="11">
        <v>1872</v>
      </c>
    </row>
    <row r="2589" spans="1:24" x14ac:dyDescent="0.35">
      <c r="A2589" s="8">
        <v>2020</v>
      </c>
      <c r="B2589" s="9">
        <v>61972</v>
      </c>
      <c r="C2589" s="10" t="s">
        <v>1798</v>
      </c>
      <c r="D2589" s="8" t="s">
        <v>717</v>
      </c>
      <c r="E2589" s="10" t="s">
        <v>718</v>
      </c>
      <c r="F2589" s="8" t="s">
        <v>711</v>
      </c>
      <c r="G2589" s="10" t="s">
        <v>56</v>
      </c>
      <c r="H2589" s="10" t="s">
        <v>719</v>
      </c>
      <c r="I2589" s="10" t="s">
        <v>45</v>
      </c>
      <c r="J2589" s="12">
        <v>1716</v>
      </c>
      <c r="K2589" s="11">
        <v>8117</v>
      </c>
      <c r="L2589" s="11">
        <v>1251</v>
      </c>
      <c r="M2589" s="14">
        <v>0</v>
      </c>
      <c r="N2589" s="13">
        <v>0</v>
      </c>
      <c r="O2589" s="13">
        <v>0</v>
      </c>
      <c r="P2589" s="25">
        <v>0</v>
      </c>
      <c r="Q2589" s="26">
        <v>0</v>
      </c>
      <c r="R2589" s="26">
        <v>0</v>
      </c>
      <c r="S2589" s="27">
        <v>0</v>
      </c>
      <c r="T2589" s="28">
        <v>0</v>
      </c>
      <c r="U2589" s="28">
        <v>0</v>
      </c>
      <c r="V2589" s="12">
        <v>1716</v>
      </c>
      <c r="W2589" s="11">
        <v>8117</v>
      </c>
      <c r="X2589" s="11">
        <v>1251</v>
      </c>
    </row>
    <row r="2590" spans="1:24" x14ac:dyDescent="0.35">
      <c r="A2590" s="8">
        <v>2020</v>
      </c>
      <c r="B2590" s="9">
        <v>61972</v>
      </c>
      <c r="C2590" s="10" t="s">
        <v>1798</v>
      </c>
      <c r="D2590" s="8" t="s">
        <v>717</v>
      </c>
      <c r="E2590" s="10" t="s">
        <v>718</v>
      </c>
      <c r="F2590" s="8" t="s">
        <v>711</v>
      </c>
      <c r="G2590" s="10" t="s">
        <v>122</v>
      </c>
      <c r="H2590" s="10" t="s">
        <v>719</v>
      </c>
      <c r="I2590" s="10" t="s">
        <v>123</v>
      </c>
      <c r="J2590" s="12">
        <v>3575</v>
      </c>
      <c r="K2590" s="11">
        <v>29477</v>
      </c>
      <c r="L2590" s="11">
        <v>5296</v>
      </c>
      <c r="M2590" s="14">
        <v>0.5</v>
      </c>
      <c r="N2590" s="13">
        <v>3</v>
      </c>
      <c r="O2590" s="13">
        <v>1</v>
      </c>
      <c r="P2590" s="25">
        <v>0</v>
      </c>
      <c r="Q2590" s="26">
        <v>0</v>
      </c>
      <c r="R2590" s="26">
        <v>0</v>
      </c>
      <c r="S2590" s="27">
        <v>0</v>
      </c>
      <c r="T2590" s="28">
        <v>0</v>
      </c>
      <c r="U2590" s="28">
        <v>0</v>
      </c>
      <c r="V2590" s="12">
        <v>3575.5</v>
      </c>
      <c r="W2590" s="11">
        <v>29480</v>
      </c>
      <c r="X2590" s="11">
        <v>5297</v>
      </c>
    </row>
    <row r="2591" spans="1:24" x14ac:dyDescent="0.35">
      <c r="A2591" s="8">
        <v>2020</v>
      </c>
      <c r="B2591" s="9">
        <v>61972</v>
      </c>
      <c r="C2591" s="10" t="s">
        <v>1798</v>
      </c>
      <c r="D2591" s="8" t="s">
        <v>717</v>
      </c>
      <c r="E2591" s="10" t="s">
        <v>718</v>
      </c>
      <c r="F2591" s="8" t="s">
        <v>711</v>
      </c>
      <c r="G2591" s="10" t="s">
        <v>143</v>
      </c>
      <c r="H2591" s="10" t="s">
        <v>719</v>
      </c>
      <c r="I2591" s="10" t="s">
        <v>45</v>
      </c>
      <c r="J2591" s="12">
        <v>50.3</v>
      </c>
      <c r="K2591" s="11">
        <v>483</v>
      </c>
      <c r="L2591" s="11">
        <v>70</v>
      </c>
      <c r="M2591" s="14">
        <v>0</v>
      </c>
      <c r="N2591" s="13">
        <v>0</v>
      </c>
      <c r="O2591" s="13">
        <v>0</v>
      </c>
      <c r="P2591" s="25">
        <v>0</v>
      </c>
      <c r="Q2591" s="26">
        <v>0</v>
      </c>
      <c r="R2591" s="26">
        <v>0</v>
      </c>
      <c r="S2591" s="27">
        <v>0</v>
      </c>
      <c r="T2591" s="28">
        <v>0</v>
      </c>
      <c r="U2591" s="28">
        <v>0</v>
      </c>
      <c r="V2591" s="12">
        <v>50.3</v>
      </c>
      <c r="W2591" s="11">
        <v>483</v>
      </c>
      <c r="X2591" s="11">
        <v>70</v>
      </c>
    </row>
    <row r="2592" spans="1:24" x14ac:dyDescent="0.35">
      <c r="A2592" s="8">
        <v>2020</v>
      </c>
      <c r="B2592" s="9">
        <v>62094</v>
      </c>
      <c r="C2592" s="10" t="s">
        <v>1799</v>
      </c>
      <c r="D2592" s="8" t="s">
        <v>717</v>
      </c>
      <c r="E2592" s="10" t="s">
        <v>718</v>
      </c>
      <c r="F2592" s="8" t="s">
        <v>711</v>
      </c>
      <c r="G2592" s="10" t="s">
        <v>163</v>
      </c>
      <c r="H2592" s="10" t="s">
        <v>719</v>
      </c>
      <c r="I2592" s="10" t="s">
        <v>36</v>
      </c>
      <c r="J2592" s="12">
        <v>631</v>
      </c>
      <c r="K2592" s="11">
        <v>7916</v>
      </c>
      <c r="L2592" s="11">
        <v>953</v>
      </c>
      <c r="M2592" s="14">
        <v>412</v>
      </c>
      <c r="N2592" s="13">
        <v>5186</v>
      </c>
      <c r="O2592" s="13">
        <v>70</v>
      </c>
      <c r="P2592" s="25">
        <v>0</v>
      </c>
      <c r="Q2592" s="26">
        <v>0</v>
      </c>
      <c r="R2592" s="26">
        <v>0</v>
      </c>
      <c r="S2592" s="27">
        <v>0</v>
      </c>
      <c r="T2592" s="28">
        <v>0</v>
      </c>
      <c r="U2592" s="28">
        <v>0</v>
      </c>
      <c r="V2592" s="12">
        <v>1043</v>
      </c>
      <c r="W2592" s="11">
        <v>13102</v>
      </c>
      <c r="X2592" s="11">
        <v>1023</v>
      </c>
    </row>
    <row r="2593" spans="1:24" x14ac:dyDescent="0.35">
      <c r="A2593" s="8">
        <v>2020</v>
      </c>
      <c r="B2593" s="9">
        <v>62117</v>
      </c>
      <c r="C2593" s="10" t="s">
        <v>1800</v>
      </c>
      <c r="D2593" s="8" t="s">
        <v>739</v>
      </c>
      <c r="E2593" s="10" t="s">
        <v>710</v>
      </c>
      <c r="F2593" s="8" t="s">
        <v>711</v>
      </c>
      <c r="G2593" s="10" t="s">
        <v>59</v>
      </c>
      <c r="H2593" s="10" t="s">
        <v>719</v>
      </c>
      <c r="I2593" s="10" t="s">
        <v>60</v>
      </c>
      <c r="J2593" s="12">
        <v>0</v>
      </c>
      <c r="K2593" s="11">
        <v>0</v>
      </c>
      <c r="L2593" s="11">
        <v>0</v>
      </c>
      <c r="M2593" s="14">
        <v>1728</v>
      </c>
      <c r="N2593" s="13">
        <v>15513</v>
      </c>
      <c r="O2593" s="13">
        <v>409</v>
      </c>
      <c r="P2593" s="25">
        <v>0</v>
      </c>
      <c r="Q2593" s="26">
        <v>0</v>
      </c>
      <c r="R2593" s="26">
        <v>0</v>
      </c>
      <c r="S2593" s="27">
        <v>0</v>
      </c>
      <c r="T2593" s="28">
        <v>0</v>
      </c>
      <c r="U2593" s="28">
        <v>0</v>
      </c>
      <c r="V2593" s="12">
        <v>1728</v>
      </c>
      <c r="W2593" s="11">
        <v>15513</v>
      </c>
      <c r="X2593" s="11">
        <v>409</v>
      </c>
    </row>
    <row r="2594" spans="1:24" x14ac:dyDescent="0.35">
      <c r="A2594" s="8">
        <v>2020</v>
      </c>
      <c r="B2594" s="9">
        <v>62154</v>
      </c>
      <c r="C2594" s="10" t="s">
        <v>1801</v>
      </c>
      <c r="D2594" s="8" t="s">
        <v>717</v>
      </c>
      <c r="E2594" s="10" t="s">
        <v>718</v>
      </c>
      <c r="F2594" s="8" t="s">
        <v>711</v>
      </c>
      <c r="G2594" s="10" t="s">
        <v>63</v>
      </c>
      <c r="H2594" s="10" t="s">
        <v>719</v>
      </c>
      <c r="I2594" s="10" t="s">
        <v>45</v>
      </c>
      <c r="J2594" s="12">
        <v>4485</v>
      </c>
      <c r="K2594" s="11">
        <v>32968</v>
      </c>
      <c r="L2594" s="11">
        <v>4135</v>
      </c>
      <c r="M2594" s="14">
        <v>0</v>
      </c>
      <c r="N2594" s="13">
        <v>0</v>
      </c>
      <c r="O2594" s="13">
        <v>0</v>
      </c>
      <c r="P2594" s="25">
        <v>0</v>
      </c>
      <c r="Q2594" s="26">
        <v>0</v>
      </c>
      <c r="R2594" s="26">
        <v>0</v>
      </c>
      <c r="S2594" s="27">
        <v>0</v>
      </c>
      <c r="T2594" s="28">
        <v>0</v>
      </c>
      <c r="U2594" s="28">
        <v>0</v>
      </c>
      <c r="V2594" s="12">
        <v>4485</v>
      </c>
      <c r="W2594" s="11">
        <v>32968</v>
      </c>
      <c r="X2594" s="11">
        <v>4135</v>
      </c>
    </row>
    <row r="2595" spans="1:24" x14ac:dyDescent="0.35">
      <c r="A2595" s="8">
        <v>2020</v>
      </c>
      <c r="B2595" s="9">
        <v>62156</v>
      </c>
      <c r="C2595" s="10" t="s">
        <v>1802</v>
      </c>
      <c r="D2595" s="8" t="s">
        <v>717</v>
      </c>
      <c r="E2595" s="10" t="s">
        <v>718</v>
      </c>
      <c r="F2595" s="8" t="s">
        <v>711</v>
      </c>
      <c r="G2595" s="10" t="s">
        <v>56</v>
      </c>
      <c r="H2595" s="10" t="s">
        <v>719</v>
      </c>
      <c r="I2595" s="10" t="s">
        <v>45</v>
      </c>
      <c r="J2595" s="12">
        <v>0</v>
      </c>
      <c r="K2595" s="11">
        <v>0</v>
      </c>
      <c r="L2595" s="11">
        <v>0</v>
      </c>
      <c r="M2595" s="14">
        <v>2412</v>
      </c>
      <c r="N2595" s="13">
        <v>15095</v>
      </c>
      <c r="O2595" s="13">
        <v>732</v>
      </c>
      <c r="P2595" s="25">
        <v>0</v>
      </c>
      <c r="Q2595" s="26">
        <v>0</v>
      </c>
      <c r="R2595" s="26">
        <v>0</v>
      </c>
      <c r="S2595" s="27">
        <v>0</v>
      </c>
      <c r="T2595" s="28">
        <v>0</v>
      </c>
      <c r="U2595" s="28">
        <v>0</v>
      </c>
      <c r="V2595" s="12">
        <v>2412</v>
      </c>
      <c r="W2595" s="11">
        <v>15095</v>
      </c>
      <c r="X2595" s="11">
        <v>732</v>
      </c>
    </row>
    <row r="2596" spans="1:24" x14ac:dyDescent="0.35">
      <c r="A2596" s="8">
        <v>2020</v>
      </c>
      <c r="B2596" s="9">
        <v>62722</v>
      </c>
      <c r="C2596" s="10" t="s">
        <v>1803</v>
      </c>
      <c r="D2596" s="8" t="s">
        <v>739</v>
      </c>
      <c r="E2596" s="10" t="s">
        <v>710</v>
      </c>
      <c r="F2596" s="8" t="s">
        <v>711</v>
      </c>
      <c r="G2596" s="10" t="s">
        <v>59</v>
      </c>
      <c r="H2596" s="10" t="s">
        <v>719</v>
      </c>
      <c r="I2596" s="10" t="s">
        <v>60</v>
      </c>
      <c r="J2596" s="12">
        <v>16674.8</v>
      </c>
      <c r="K2596" s="11">
        <v>335710</v>
      </c>
      <c r="L2596" s="11">
        <v>18545</v>
      </c>
      <c r="M2596" s="14">
        <v>33.299999999999997</v>
      </c>
      <c r="N2596" s="13">
        <v>847</v>
      </c>
      <c r="O2596" s="13">
        <v>23</v>
      </c>
      <c r="P2596" s="25">
        <v>0</v>
      </c>
      <c r="Q2596" s="26">
        <v>0</v>
      </c>
      <c r="R2596" s="26">
        <v>0</v>
      </c>
      <c r="S2596" s="27">
        <v>0</v>
      </c>
      <c r="T2596" s="28">
        <v>0</v>
      </c>
      <c r="U2596" s="28">
        <v>0</v>
      </c>
      <c r="V2596" s="12">
        <v>16708.099999999999</v>
      </c>
      <c r="W2596" s="11">
        <v>336557</v>
      </c>
      <c r="X2596" s="11">
        <v>18568</v>
      </c>
    </row>
    <row r="2597" spans="1:24" x14ac:dyDescent="0.35">
      <c r="A2597" s="8">
        <v>2020</v>
      </c>
      <c r="B2597" s="9">
        <v>62790</v>
      </c>
      <c r="C2597" s="10" t="s">
        <v>1804</v>
      </c>
      <c r="D2597" s="8" t="s">
        <v>717</v>
      </c>
      <c r="E2597" s="10" t="s">
        <v>718</v>
      </c>
      <c r="F2597" s="8" t="s">
        <v>711</v>
      </c>
      <c r="G2597" s="10" t="s">
        <v>163</v>
      </c>
      <c r="H2597" s="10" t="s">
        <v>719</v>
      </c>
      <c r="I2597" s="10" t="s">
        <v>45</v>
      </c>
      <c r="J2597" s="12">
        <v>0</v>
      </c>
      <c r="K2597" s="11">
        <v>0</v>
      </c>
      <c r="L2597" s="11">
        <v>0</v>
      </c>
      <c r="M2597" s="14">
        <v>473</v>
      </c>
      <c r="N2597" s="13">
        <v>7990</v>
      </c>
      <c r="O2597" s="13">
        <v>30</v>
      </c>
      <c r="P2597" s="25">
        <v>0</v>
      </c>
      <c r="Q2597" s="26">
        <v>0</v>
      </c>
      <c r="R2597" s="26">
        <v>0</v>
      </c>
      <c r="S2597" s="27">
        <v>0</v>
      </c>
      <c r="T2597" s="28">
        <v>0</v>
      </c>
      <c r="U2597" s="28">
        <v>0</v>
      </c>
      <c r="V2597" s="12">
        <v>473</v>
      </c>
      <c r="W2597" s="11">
        <v>7990</v>
      </c>
      <c r="X2597" s="11">
        <v>30</v>
      </c>
    </row>
    <row r="2598" spans="1:24" x14ac:dyDescent="0.35">
      <c r="A2598" s="8">
        <v>2020</v>
      </c>
      <c r="B2598" s="9">
        <v>62790</v>
      </c>
      <c r="C2598" s="10" t="s">
        <v>1804</v>
      </c>
      <c r="D2598" s="8" t="s">
        <v>717</v>
      </c>
      <c r="E2598" s="10" t="s">
        <v>718</v>
      </c>
      <c r="F2598" s="8" t="s">
        <v>711</v>
      </c>
      <c r="G2598" s="10" t="s">
        <v>143</v>
      </c>
      <c r="H2598" s="10" t="s">
        <v>719</v>
      </c>
      <c r="I2598" s="10" t="s">
        <v>45</v>
      </c>
      <c r="J2598" s="12">
        <v>0</v>
      </c>
      <c r="K2598" s="11">
        <v>0</v>
      </c>
      <c r="L2598" s="11">
        <v>0</v>
      </c>
      <c r="M2598" s="14">
        <v>1131</v>
      </c>
      <c r="N2598" s="13">
        <v>25721</v>
      </c>
      <c r="O2598" s="13">
        <v>151</v>
      </c>
      <c r="P2598" s="25">
        <v>0</v>
      </c>
      <c r="Q2598" s="26">
        <v>0</v>
      </c>
      <c r="R2598" s="26">
        <v>0</v>
      </c>
      <c r="S2598" s="27">
        <v>0</v>
      </c>
      <c r="T2598" s="28">
        <v>0</v>
      </c>
      <c r="U2598" s="28">
        <v>0</v>
      </c>
      <c r="V2598" s="12">
        <v>1131</v>
      </c>
      <c r="W2598" s="11">
        <v>25721</v>
      </c>
      <c r="X2598" s="11">
        <v>151</v>
      </c>
    </row>
    <row r="2599" spans="1:24" x14ac:dyDescent="0.35">
      <c r="A2599" s="8">
        <v>2020</v>
      </c>
      <c r="B2599" s="9">
        <v>62790</v>
      </c>
      <c r="C2599" s="10" t="s">
        <v>1804</v>
      </c>
      <c r="D2599" s="8" t="s">
        <v>717</v>
      </c>
      <c r="E2599" s="10" t="s">
        <v>718</v>
      </c>
      <c r="F2599" s="8" t="s">
        <v>711</v>
      </c>
      <c r="G2599" s="10" t="s">
        <v>197</v>
      </c>
      <c r="H2599" s="10" t="s">
        <v>719</v>
      </c>
      <c r="I2599" s="10" t="s">
        <v>45</v>
      </c>
      <c r="J2599" s="12">
        <v>0</v>
      </c>
      <c r="K2599" s="11">
        <v>0</v>
      </c>
      <c r="L2599" s="11">
        <v>0</v>
      </c>
      <c r="M2599" s="14">
        <v>6</v>
      </c>
      <c r="N2599" s="13">
        <v>97</v>
      </c>
      <c r="O2599" s="13">
        <v>8</v>
      </c>
      <c r="P2599" s="25">
        <v>0</v>
      </c>
      <c r="Q2599" s="26">
        <v>0</v>
      </c>
      <c r="R2599" s="26">
        <v>0</v>
      </c>
      <c r="S2599" s="27">
        <v>0</v>
      </c>
      <c r="T2599" s="28">
        <v>0</v>
      </c>
      <c r="U2599" s="28">
        <v>0</v>
      </c>
      <c r="V2599" s="12">
        <v>6</v>
      </c>
      <c r="W2599" s="11">
        <v>97</v>
      </c>
      <c r="X2599" s="11">
        <v>8</v>
      </c>
    </row>
    <row r="2600" spans="1:24" x14ac:dyDescent="0.35">
      <c r="A2600" s="8">
        <v>2020</v>
      </c>
      <c r="B2600" s="9">
        <v>62862</v>
      </c>
      <c r="C2600" s="10" t="s">
        <v>1805</v>
      </c>
      <c r="D2600" s="8" t="s">
        <v>739</v>
      </c>
      <c r="E2600" s="10" t="s">
        <v>710</v>
      </c>
      <c r="F2600" s="8" t="s">
        <v>711</v>
      </c>
      <c r="G2600" s="10" t="s">
        <v>59</v>
      </c>
      <c r="H2600" s="10" t="s">
        <v>719</v>
      </c>
      <c r="I2600" s="10" t="s">
        <v>60</v>
      </c>
      <c r="J2600" s="12">
        <v>49983</v>
      </c>
      <c r="K2600" s="11">
        <v>482539</v>
      </c>
      <c r="L2600" s="11">
        <v>31931</v>
      </c>
      <c r="M2600" s="14">
        <v>1390</v>
      </c>
      <c r="N2600" s="13">
        <v>10897</v>
      </c>
      <c r="O2600" s="13">
        <v>264</v>
      </c>
      <c r="P2600" s="25">
        <v>0</v>
      </c>
      <c r="Q2600" s="26">
        <v>0</v>
      </c>
      <c r="R2600" s="26">
        <v>0</v>
      </c>
      <c r="S2600" s="27">
        <v>0</v>
      </c>
      <c r="T2600" s="28">
        <v>0</v>
      </c>
      <c r="U2600" s="28">
        <v>0</v>
      </c>
      <c r="V2600" s="12">
        <v>51373</v>
      </c>
      <c r="W2600" s="11">
        <v>493436</v>
      </c>
      <c r="X2600" s="11">
        <v>32195</v>
      </c>
    </row>
    <row r="2601" spans="1:24" x14ac:dyDescent="0.35">
      <c r="A2601" s="8">
        <v>2020</v>
      </c>
      <c r="B2601" s="9">
        <v>62914</v>
      </c>
      <c r="C2601" s="10" t="s">
        <v>1806</v>
      </c>
      <c r="D2601" s="8" t="s">
        <v>717</v>
      </c>
      <c r="E2601" s="10" t="s">
        <v>718</v>
      </c>
      <c r="F2601" s="8" t="s">
        <v>711</v>
      </c>
      <c r="G2601" s="10" t="s">
        <v>197</v>
      </c>
      <c r="H2601" s="10" t="s">
        <v>719</v>
      </c>
      <c r="I2601" s="10" t="s">
        <v>45</v>
      </c>
      <c r="J2601" s="12">
        <v>1512</v>
      </c>
      <c r="K2601" s="11">
        <v>13172</v>
      </c>
      <c r="L2601" s="11">
        <v>1718</v>
      </c>
      <c r="M2601" s="14">
        <v>1</v>
      </c>
      <c r="N2601" s="13">
        <v>8</v>
      </c>
      <c r="O2601" s="13">
        <v>1</v>
      </c>
      <c r="P2601" s="25">
        <v>0</v>
      </c>
      <c r="Q2601" s="26">
        <v>0</v>
      </c>
      <c r="R2601" s="26">
        <v>0</v>
      </c>
      <c r="S2601" s="27">
        <v>0</v>
      </c>
      <c r="T2601" s="28">
        <v>0</v>
      </c>
      <c r="U2601" s="28">
        <v>0</v>
      </c>
      <c r="V2601" s="12">
        <v>1513</v>
      </c>
      <c r="W2601" s="11">
        <v>13180</v>
      </c>
      <c r="X2601" s="11">
        <v>1719</v>
      </c>
    </row>
    <row r="2602" spans="1:24" x14ac:dyDescent="0.35">
      <c r="A2602" s="8">
        <v>2020</v>
      </c>
      <c r="B2602" s="9">
        <v>62952</v>
      </c>
      <c r="C2602" s="10" t="s">
        <v>1807</v>
      </c>
      <c r="D2602" s="8" t="s">
        <v>739</v>
      </c>
      <c r="E2602" s="10" t="s">
        <v>710</v>
      </c>
      <c r="F2602" s="8" t="s">
        <v>711</v>
      </c>
      <c r="G2602" s="10" t="s">
        <v>59</v>
      </c>
      <c r="H2602" s="10" t="s">
        <v>719</v>
      </c>
      <c r="I2602" s="10" t="s">
        <v>60</v>
      </c>
      <c r="J2602" s="12">
        <v>6558</v>
      </c>
      <c r="K2602" s="11">
        <v>143837</v>
      </c>
      <c r="L2602" s="11">
        <v>5657</v>
      </c>
      <c r="M2602" s="14">
        <v>0</v>
      </c>
      <c r="N2602" s="13">
        <v>0</v>
      </c>
      <c r="O2602" s="13">
        <v>0</v>
      </c>
      <c r="P2602" s="25">
        <v>0</v>
      </c>
      <c r="Q2602" s="26">
        <v>0</v>
      </c>
      <c r="R2602" s="26">
        <v>0</v>
      </c>
      <c r="S2602" s="27">
        <v>0</v>
      </c>
      <c r="T2602" s="28">
        <v>0</v>
      </c>
      <c r="U2602" s="28">
        <v>0</v>
      </c>
      <c r="V2602" s="12">
        <v>6558</v>
      </c>
      <c r="W2602" s="11">
        <v>143837</v>
      </c>
      <c r="X2602" s="11">
        <v>5657</v>
      </c>
    </row>
    <row r="2603" spans="1:24" x14ac:dyDescent="0.35">
      <c r="A2603" s="8">
        <v>2020</v>
      </c>
      <c r="B2603" s="9">
        <v>62987</v>
      </c>
      <c r="C2603" s="10" t="s">
        <v>1808</v>
      </c>
      <c r="D2603" s="8" t="s">
        <v>739</v>
      </c>
      <c r="E2603" s="10" t="s">
        <v>710</v>
      </c>
      <c r="F2603" s="8" t="s">
        <v>711</v>
      </c>
      <c r="G2603" s="10" t="s">
        <v>59</v>
      </c>
      <c r="H2603" s="10" t="s">
        <v>719</v>
      </c>
      <c r="I2603" s="10" t="s">
        <v>60</v>
      </c>
      <c r="J2603" s="12">
        <v>367.8</v>
      </c>
      <c r="K2603" s="11">
        <v>4184</v>
      </c>
      <c r="L2603" s="11">
        <v>258</v>
      </c>
      <c r="M2603" s="14">
        <v>0</v>
      </c>
      <c r="N2603" s="13">
        <v>0</v>
      </c>
      <c r="O2603" s="13">
        <v>0</v>
      </c>
      <c r="P2603" s="25">
        <v>0</v>
      </c>
      <c r="Q2603" s="26">
        <v>0</v>
      </c>
      <c r="R2603" s="26">
        <v>0</v>
      </c>
      <c r="S2603" s="27">
        <v>0</v>
      </c>
      <c r="T2603" s="28">
        <v>0</v>
      </c>
      <c r="U2603" s="28">
        <v>0</v>
      </c>
      <c r="V2603" s="12">
        <v>367.8</v>
      </c>
      <c r="W2603" s="11">
        <v>4184</v>
      </c>
      <c r="X2603" s="11">
        <v>258</v>
      </c>
    </row>
    <row r="2604" spans="1:24" x14ac:dyDescent="0.35">
      <c r="A2604" s="8">
        <v>2020</v>
      </c>
      <c r="B2604" s="9">
        <v>63007</v>
      </c>
      <c r="C2604" s="10" t="s">
        <v>1809</v>
      </c>
      <c r="D2604" s="8" t="s">
        <v>717</v>
      </c>
      <c r="E2604" s="10" t="s">
        <v>718</v>
      </c>
      <c r="F2604" s="8" t="s">
        <v>711</v>
      </c>
      <c r="G2604" s="10" t="s">
        <v>122</v>
      </c>
      <c r="H2604" s="10" t="s">
        <v>719</v>
      </c>
      <c r="I2604" s="10" t="s">
        <v>123</v>
      </c>
      <c r="J2604" s="12">
        <v>898.5</v>
      </c>
      <c r="K2604" s="11">
        <v>8921</v>
      </c>
      <c r="L2604" s="11">
        <v>404</v>
      </c>
      <c r="M2604" s="14">
        <v>33.4</v>
      </c>
      <c r="N2604" s="13">
        <v>398</v>
      </c>
      <c r="O2604" s="13">
        <v>26</v>
      </c>
      <c r="P2604" s="25">
        <v>0</v>
      </c>
      <c r="Q2604" s="26">
        <v>0</v>
      </c>
      <c r="R2604" s="26">
        <v>0</v>
      </c>
      <c r="S2604" s="27">
        <v>0</v>
      </c>
      <c r="T2604" s="28">
        <v>0</v>
      </c>
      <c r="U2604" s="28">
        <v>0</v>
      </c>
      <c r="V2604" s="12">
        <v>931.9</v>
      </c>
      <c r="W2604" s="11">
        <v>9319</v>
      </c>
      <c r="X2604" s="11">
        <v>430</v>
      </c>
    </row>
    <row r="2605" spans="1:24" x14ac:dyDescent="0.35">
      <c r="A2605" s="8">
        <v>2020</v>
      </c>
      <c r="B2605" s="9">
        <v>63008</v>
      </c>
      <c r="C2605" s="10" t="s">
        <v>1810</v>
      </c>
      <c r="D2605" s="8" t="s">
        <v>717</v>
      </c>
      <c r="E2605" s="10" t="s">
        <v>718</v>
      </c>
      <c r="F2605" s="8" t="s">
        <v>711</v>
      </c>
      <c r="G2605" s="10" t="s">
        <v>163</v>
      </c>
      <c r="H2605" s="10" t="s">
        <v>719</v>
      </c>
      <c r="I2605" s="10" t="s">
        <v>45</v>
      </c>
      <c r="J2605" s="12">
        <v>0</v>
      </c>
      <c r="K2605" s="11">
        <v>0</v>
      </c>
      <c r="L2605" s="11">
        <v>0</v>
      </c>
      <c r="M2605" s="14">
        <v>29603.1</v>
      </c>
      <c r="N2605" s="13">
        <v>507703</v>
      </c>
      <c r="O2605" s="13">
        <v>1178</v>
      </c>
      <c r="P2605" s="25">
        <v>0</v>
      </c>
      <c r="Q2605" s="26">
        <v>0</v>
      </c>
      <c r="R2605" s="26">
        <v>0</v>
      </c>
      <c r="S2605" s="27">
        <v>0</v>
      </c>
      <c r="T2605" s="28">
        <v>0</v>
      </c>
      <c r="U2605" s="28">
        <v>0</v>
      </c>
      <c r="V2605" s="12">
        <v>29603.1</v>
      </c>
      <c r="W2605" s="11">
        <v>507703</v>
      </c>
      <c r="X2605" s="11">
        <v>1178</v>
      </c>
    </row>
    <row r="2606" spans="1:24" x14ac:dyDescent="0.35">
      <c r="A2606" s="8">
        <v>2020</v>
      </c>
      <c r="B2606" s="9">
        <v>63008</v>
      </c>
      <c r="C2606" s="10" t="s">
        <v>1810</v>
      </c>
      <c r="D2606" s="8" t="s">
        <v>717</v>
      </c>
      <c r="E2606" s="10" t="s">
        <v>718</v>
      </c>
      <c r="F2606" s="8" t="s">
        <v>711</v>
      </c>
      <c r="G2606" s="10" t="s">
        <v>63</v>
      </c>
      <c r="H2606" s="10" t="s">
        <v>719</v>
      </c>
      <c r="I2606" s="10" t="s">
        <v>45</v>
      </c>
      <c r="J2606" s="12">
        <v>0</v>
      </c>
      <c r="K2606" s="11">
        <v>0</v>
      </c>
      <c r="L2606" s="11">
        <v>0</v>
      </c>
      <c r="M2606" s="14">
        <v>575.5</v>
      </c>
      <c r="N2606" s="13">
        <v>10470</v>
      </c>
      <c r="O2606" s="13">
        <v>22</v>
      </c>
      <c r="P2606" s="25">
        <v>0</v>
      </c>
      <c r="Q2606" s="26">
        <v>0</v>
      </c>
      <c r="R2606" s="26">
        <v>0</v>
      </c>
      <c r="S2606" s="27">
        <v>0</v>
      </c>
      <c r="T2606" s="28">
        <v>0</v>
      </c>
      <c r="U2606" s="28">
        <v>0</v>
      </c>
      <c r="V2606" s="12">
        <v>575.5</v>
      </c>
      <c r="W2606" s="11">
        <v>10470</v>
      </c>
      <c r="X2606" s="11">
        <v>22</v>
      </c>
    </row>
    <row r="2607" spans="1:24" x14ac:dyDescent="0.35">
      <c r="A2607" s="8">
        <v>2020</v>
      </c>
      <c r="B2607" s="9">
        <v>63008</v>
      </c>
      <c r="C2607" s="10" t="s">
        <v>1810</v>
      </c>
      <c r="D2607" s="8" t="s">
        <v>717</v>
      </c>
      <c r="E2607" s="10" t="s">
        <v>718</v>
      </c>
      <c r="F2607" s="8" t="s">
        <v>711</v>
      </c>
      <c r="G2607" s="10" t="s">
        <v>56</v>
      </c>
      <c r="H2607" s="10" t="s">
        <v>719</v>
      </c>
      <c r="I2607" s="10" t="s">
        <v>45</v>
      </c>
      <c r="J2607" s="12">
        <v>0</v>
      </c>
      <c r="K2607" s="11">
        <v>0</v>
      </c>
      <c r="L2607" s="11">
        <v>0</v>
      </c>
      <c r="M2607" s="14">
        <v>16377.3</v>
      </c>
      <c r="N2607" s="13">
        <v>177425</v>
      </c>
      <c r="O2607" s="13">
        <v>1093</v>
      </c>
      <c r="P2607" s="25">
        <v>0</v>
      </c>
      <c r="Q2607" s="26">
        <v>0</v>
      </c>
      <c r="R2607" s="26">
        <v>0</v>
      </c>
      <c r="S2607" s="27">
        <v>0</v>
      </c>
      <c r="T2607" s="28">
        <v>0</v>
      </c>
      <c r="U2607" s="28">
        <v>0</v>
      </c>
      <c r="V2607" s="12">
        <v>16377.3</v>
      </c>
      <c r="W2607" s="11">
        <v>177425</v>
      </c>
      <c r="X2607" s="11">
        <v>1093</v>
      </c>
    </row>
    <row r="2608" spans="1:24" x14ac:dyDescent="0.35">
      <c r="A2608" s="8">
        <v>2020</v>
      </c>
      <c r="B2608" s="9">
        <v>63008</v>
      </c>
      <c r="C2608" s="10" t="s">
        <v>1810</v>
      </c>
      <c r="D2608" s="8" t="s">
        <v>717</v>
      </c>
      <c r="E2608" s="10" t="s">
        <v>718</v>
      </c>
      <c r="F2608" s="8" t="s">
        <v>711</v>
      </c>
      <c r="G2608" s="10" t="s">
        <v>122</v>
      </c>
      <c r="H2608" s="10" t="s">
        <v>719</v>
      </c>
      <c r="I2608" s="10" t="s">
        <v>123</v>
      </c>
      <c r="J2608" s="12">
        <v>0</v>
      </c>
      <c r="K2608" s="11">
        <v>0</v>
      </c>
      <c r="L2608" s="11">
        <v>0</v>
      </c>
      <c r="M2608" s="14">
        <v>110294.6</v>
      </c>
      <c r="N2608" s="13">
        <v>1420260</v>
      </c>
      <c r="O2608" s="13">
        <v>5158</v>
      </c>
      <c r="P2608" s="25">
        <v>0</v>
      </c>
      <c r="Q2608" s="26">
        <v>0</v>
      </c>
      <c r="R2608" s="26">
        <v>0</v>
      </c>
      <c r="S2608" s="27">
        <v>0</v>
      </c>
      <c r="T2608" s="28">
        <v>0</v>
      </c>
      <c r="U2608" s="28">
        <v>0</v>
      </c>
      <c r="V2608" s="12">
        <v>110294.6</v>
      </c>
      <c r="W2608" s="11">
        <v>1420260</v>
      </c>
      <c r="X2608" s="11">
        <v>5158</v>
      </c>
    </row>
    <row r="2609" spans="1:24" x14ac:dyDescent="0.35">
      <c r="A2609" s="8">
        <v>2020</v>
      </c>
      <c r="B2609" s="9">
        <v>63008</v>
      </c>
      <c r="C2609" s="10" t="s">
        <v>1810</v>
      </c>
      <c r="D2609" s="8" t="s">
        <v>717</v>
      </c>
      <c r="E2609" s="10" t="s">
        <v>718</v>
      </c>
      <c r="F2609" s="8" t="s">
        <v>711</v>
      </c>
      <c r="G2609" s="10" t="s">
        <v>143</v>
      </c>
      <c r="H2609" s="10" t="s">
        <v>719</v>
      </c>
      <c r="I2609" s="10" t="s">
        <v>45</v>
      </c>
      <c r="J2609" s="12">
        <v>0</v>
      </c>
      <c r="K2609" s="11">
        <v>0</v>
      </c>
      <c r="L2609" s="11">
        <v>0</v>
      </c>
      <c r="M2609" s="14">
        <v>1017.8</v>
      </c>
      <c r="N2609" s="13">
        <v>21543</v>
      </c>
      <c r="O2609" s="13">
        <v>40</v>
      </c>
      <c r="P2609" s="25">
        <v>0</v>
      </c>
      <c r="Q2609" s="26">
        <v>0</v>
      </c>
      <c r="R2609" s="26">
        <v>0</v>
      </c>
      <c r="S2609" s="27">
        <v>0</v>
      </c>
      <c r="T2609" s="28">
        <v>0</v>
      </c>
      <c r="U2609" s="28">
        <v>0</v>
      </c>
      <c r="V2609" s="12">
        <v>1017.8</v>
      </c>
      <c r="W2609" s="11">
        <v>21543</v>
      </c>
      <c r="X2609" s="11">
        <v>40</v>
      </c>
    </row>
    <row r="2610" spans="1:24" x14ac:dyDescent="0.35">
      <c r="A2610" s="8">
        <v>2020</v>
      </c>
      <c r="B2610" s="9">
        <v>63008</v>
      </c>
      <c r="C2610" s="10" t="s">
        <v>1810</v>
      </c>
      <c r="D2610" s="8" t="s">
        <v>717</v>
      </c>
      <c r="E2610" s="10" t="s">
        <v>718</v>
      </c>
      <c r="F2610" s="8" t="s">
        <v>711</v>
      </c>
      <c r="G2610" s="10" t="s">
        <v>197</v>
      </c>
      <c r="H2610" s="10" t="s">
        <v>719</v>
      </c>
      <c r="I2610" s="10" t="s">
        <v>45</v>
      </c>
      <c r="J2610" s="12">
        <v>0</v>
      </c>
      <c r="K2610" s="11">
        <v>0</v>
      </c>
      <c r="L2610" s="11">
        <v>0</v>
      </c>
      <c r="M2610" s="14">
        <v>7736.1</v>
      </c>
      <c r="N2610" s="13">
        <v>131161</v>
      </c>
      <c r="O2610" s="13">
        <v>280</v>
      </c>
      <c r="P2610" s="25">
        <v>0</v>
      </c>
      <c r="Q2610" s="26">
        <v>0</v>
      </c>
      <c r="R2610" s="26">
        <v>0</v>
      </c>
      <c r="S2610" s="27">
        <v>0</v>
      </c>
      <c r="T2610" s="28">
        <v>0</v>
      </c>
      <c r="U2610" s="28">
        <v>0</v>
      </c>
      <c r="V2610" s="12">
        <v>7736.1</v>
      </c>
      <c r="W2610" s="11">
        <v>131161</v>
      </c>
      <c r="X2610" s="11">
        <v>280</v>
      </c>
    </row>
    <row r="2611" spans="1:24" x14ac:dyDescent="0.35">
      <c r="A2611" s="8">
        <v>2020</v>
      </c>
      <c r="B2611" s="9">
        <v>63027</v>
      </c>
      <c r="C2611" s="10" t="s">
        <v>1811</v>
      </c>
      <c r="D2611" s="8" t="s">
        <v>717</v>
      </c>
      <c r="E2611" s="10" t="s">
        <v>718</v>
      </c>
      <c r="F2611" s="8" t="s">
        <v>711</v>
      </c>
      <c r="G2611" s="10" t="s">
        <v>122</v>
      </c>
      <c r="H2611" s="10" t="s">
        <v>719</v>
      </c>
      <c r="I2611" s="10" t="s">
        <v>123</v>
      </c>
      <c r="J2611" s="12">
        <v>10507.3</v>
      </c>
      <c r="K2611" s="11">
        <v>60967</v>
      </c>
      <c r="L2611" s="11">
        <v>12631</v>
      </c>
      <c r="M2611" s="14">
        <v>799.3</v>
      </c>
      <c r="N2611" s="13">
        <v>5102</v>
      </c>
      <c r="O2611" s="13">
        <v>693</v>
      </c>
      <c r="P2611" s="25">
        <v>0</v>
      </c>
      <c r="Q2611" s="26">
        <v>0</v>
      </c>
      <c r="R2611" s="26">
        <v>0</v>
      </c>
      <c r="S2611" s="27">
        <v>0</v>
      </c>
      <c r="T2611" s="28">
        <v>0</v>
      </c>
      <c r="U2611" s="28">
        <v>0</v>
      </c>
      <c r="V2611" s="12">
        <v>11306.6</v>
      </c>
      <c r="W2611" s="11">
        <v>66069</v>
      </c>
      <c r="X2611" s="11">
        <v>13324</v>
      </c>
    </row>
    <row r="2612" spans="1:24" x14ac:dyDescent="0.35">
      <c r="A2612" s="8">
        <v>2020</v>
      </c>
      <c r="B2612" s="9">
        <v>63028</v>
      </c>
      <c r="C2612" s="10" t="s">
        <v>1812</v>
      </c>
      <c r="D2612" s="8" t="s">
        <v>717</v>
      </c>
      <c r="E2612" s="10" t="s">
        <v>718</v>
      </c>
      <c r="F2612" s="8" t="s">
        <v>711</v>
      </c>
      <c r="G2612" s="10" t="s">
        <v>63</v>
      </c>
      <c r="H2612" s="10" t="s">
        <v>719</v>
      </c>
      <c r="I2612" s="10" t="s">
        <v>45</v>
      </c>
      <c r="J2612" s="12">
        <v>2517</v>
      </c>
      <c r="K2612" s="11">
        <v>19441</v>
      </c>
      <c r="L2612" s="11">
        <v>2453</v>
      </c>
      <c r="M2612" s="14">
        <v>0</v>
      </c>
      <c r="N2612" s="13">
        <v>0</v>
      </c>
      <c r="O2612" s="13">
        <v>0</v>
      </c>
      <c r="P2612" s="25">
        <v>0</v>
      </c>
      <c r="Q2612" s="26">
        <v>0</v>
      </c>
      <c r="R2612" s="26">
        <v>0</v>
      </c>
      <c r="S2612" s="27">
        <v>0</v>
      </c>
      <c r="T2612" s="28">
        <v>0</v>
      </c>
      <c r="U2612" s="28">
        <v>0</v>
      </c>
      <c r="V2612" s="12">
        <v>2517</v>
      </c>
      <c r="W2612" s="11">
        <v>19441</v>
      </c>
      <c r="X2612" s="11">
        <v>2453</v>
      </c>
    </row>
    <row r="2613" spans="1:24" x14ac:dyDescent="0.35">
      <c r="A2613" s="8">
        <v>2020</v>
      </c>
      <c r="B2613" s="9">
        <v>63028</v>
      </c>
      <c r="C2613" s="10" t="s">
        <v>1812</v>
      </c>
      <c r="D2613" s="8" t="s">
        <v>717</v>
      </c>
      <c r="E2613" s="10" t="s">
        <v>718</v>
      </c>
      <c r="F2613" s="8" t="s">
        <v>711</v>
      </c>
      <c r="G2613" s="10" t="s">
        <v>56</v>
      </c>
      <c r="H2613" s="10" t="s">
        <v>719</v>
      </c>
      <c r="I2613" s="10" t="s">
        <v>45</v>
      </c>
      <c r="J2613" s="12">
        <v>3885</v>
      </c>
      <c r="K2613" s="11">
        <v>23809</v>
      </c>
      <c r="L2613" s="11">
        <v>4443</v>
      </c>
      <c r="M2613" s="14">
        <v>0</v>
      </c>
      <c r="N2613" s="13">
        <v>0</v>
      </c>
      <c r="O2613" s="13">
        <v>0</v>
      </c>
      <c r="P2613" s="25">
        <v>0</v>
      </c>
      <c r="Q2613" s="26">
        <v>0</v>
      </c>
      <c r="R2613" s="26">
        <v>0</v>
      </c>
      <c r="S2613" s="27">
        <v>0</v>
      </c>
      <c r="T2613" s="28">
        <v>0</v>
      </c>
      <c r="U2613" s="28">
        <v>0</v>
      </c>
      <c r="V2613" s="12">
        <v>3885</v>
      </c>
      <c r="W2613" s="11">
        <v>23809</v>
      </c>
      <c r="X2613" s="11">
        <v>4443</v>
      </c>
    </row>
    <row r="2614" spans="1:24" x14ac:dyDescent="0.35">
      <c r="A2614" s="8">
        <v>2020</v>
      </c>
      <c r="B2614" s="9">
        <v>63028</v>
      </c>
      <c r="C2614" s="10" t="s">
        <v>1812</v>
      </c>
      <c r="D2614" s="8" t="s">
        <v>717</v>
      </c>
      <c r="E2614" s="10" t="s">
        <v>718</v>
      </c>
      <c r="F2614" s="8" t="s">
        <v>711</v>
      </c>
      <c r="G2614" s="10" t="s">
        <v>143</v>
      </c>
      <c r="H2614" s="10" t="s">
        <v>719</v>
      </c>
      <c r="I2614" s="10" t="s">
        <v>45</v>
      </c>
      <c r="J2614" s="12">
        <v>1005.4</v>
      </c>
      <c r="K2614" s="11">
        <v>11063</v>
      </c>
      <c r="L2614" s="11">
        <v>1524</v>
      </c>
      <c r="M2614" s="14">
        <v>0</v>
      </c>
      <c r="N2614" s="13">
        <v>0</v>
      </c>
      <c r="O2614" s="13">
        <v>0</v>
      </c>
      <c r="P2614" s="25">
        <v>0</v>
      </c>
      <c r="Q2614" s="26">
        <v>0</v>
      </c>
      <c r="R2614" s="26">
        <v>0</v>
      </c>
      <c r="S2614" s="27">
        <v>0</v>
      </c>
      <c r="T2614" s="28">
        <v>0</v>
      </c>
      <c r="U2614" s="28">
        <v>0</v>
      </c>
      <c r="V2614" s="12">
        <v>1005.4</v>
      </c>
      <c r="W2614" s="11">
        <v>11063</v>
      </c>
      <c r="X2614" s="11">
        <v>1524</v>
      </c>
    </row>
    <row r="2615" spans="1:24" x14ac:dyDescent="0.35">
      <c r="A2615" s="8">
        <v>2020</v>
      </c>
      <c r="B2615" s="9">
        <v>63028</v>
      </c>
      <c r="C2615" s="10" t="s">
        <v>1812</v>
      </c>
      <c r="D2615" s="8" t="s">
        <v>717</v>
      </c>
      <c r="E2615" s="10" t="s">
        <v>718</v>
      </c>
      <c r="F2615" s="8" t="s">
        <v>711</v>
      </c>
      <c r="G2615" s="10" t="s">
        <v>197</v>
      </c>
      <c r="H2615" s="10" t="s">
        <v>719</v>
      </c>
      <c r="I2615" s="10" t="s">
        <v>45</v>
      </c>
      <c r="J2615" s="12">
        <v>2368</v>
      </c>
      <c r="K2615" s="11">
        <v>18881</v>
      </c>
      <c r="L2615" s="11">
        <v>2374</v>
      </c>
      <c r="M2615" s="14">
        <v>2.4</v>
      </c>
      <c r="N2615" s="13">
        <v>21</v>
      </c>
      <c r="O2615" s="13">
        <v>17</v>
      </c>
      <c r="P2615" s="25">
        <v>0</v>
      </c>
      <c r="Q2615" s="26">
        <v>0</v>
      </c>
      <c r="R2615" s="26">
        <v>0</v>
      </c>
      <c r="S2615" s="27">
        <v>0</v>
      </c>
      <c r="T2615" s="28">
        <v>0</v>
      </c>
      <c r="U2615" s="28">
        <v>0</v>
      </c>
      <c r="V2615" s="12">
        <v>2370.4</v>
      </c>
      <c r="W2615" s="11">
        <v>18902</v>
      </c>
      <c r="X2615" s="11">
        <v>2391</v>
      </c>
    </row>
    <row r="2616" spans="1:24" x14ac:dyDescent="0.35">
      <c r="A2616" s="8">
        <v>2020</v>
      </c>
      <c r="B2616" s="9">
        <v>63029</v>
      </c>
      <c r="C2616" s="10" t="s">
        <v>1813</v>
      </c>
      <c r="D2616" s="8" t="s">
        <v>717</v>
      </c>
      <c r="E2616" s="10" t="s">
        <v>718</v>
      </c>
      <c r="F2616" s="8" t="s">
        <v>711</v>
      </c>
      <c r="G2616" s="10" t="s">
        <v>163</v>
      </c>
      <c r="H2616" s="10" t="s">
        <v>719</v>
      </c>
      <c r="I2616" s="10" t="s">
        <v>45</v>
      </c>
      <c r="J2616" s="12">
        <v>164.2</v>
      </c>
      <c r="K2616" s="11">
        <v>1668</v>
      </c>
      <c r="L2616" s="11">
        <v>389</v>
      </c>
      <c r="M2616" s="14">
        <v>27.8</v>
      </c>
      <c r="N2616" s="13">
        <v>398</v>
      </c>
      <c r="O2616" s="13">
        <v>30</v>
      </c>
      <c r="P2616" s="25">
        <v>0</v>
      </c>
      <c r="Q2616" s="26">
        <v>0</v>
      </c>
      <c r="R2616" s="26">
        <v>0</v>
      </c>
      <c r="S2616" s="27">
        <v>0</v>
      </c>
      <c r="T2616" s="28">
        <v>0</v>
      </c>
      <c r="U2616" s="28">
        <v>0</v>
      </c>
      <c r="V2616" s="12">
        <v>192</v>
      </c>
      <c r="W2616" s="11">
        <v>2066</v>
      </c>
      <c r="X2616" s="11">
        <v>419</v>
      </c>
    </row>
    <row r="2617" spans="1:24" x14ac:dyDescent="0.35">
      <c r="A2617" s="8">
        <v>2020</v>
      </c>
      <c r="B2617" s="9">
        <v>63112</v>
      </c>
      <c r="C2617" s="10" t="s">
        <v>1814</v>
      </c>
      <c r="D2617" s="8" t="s">
        <v>739</v>
      </c>
      <c r="E2617" s="10" t="s">
        <v>710</v>
      </c>
      <c r="F2617" s="8" t="s">
        <v>711</v>
      </c>
      <c r="G2617" s="10" t="s">
        <v>59</v>
      </c>
      <c r="H2617" s="10" t="s">
        <v>719</v>
      </c>
      <c r="I2617" s="10" t="s">
        <v>60</v>
      </c>
      <c r="J2617" s="12">
        <v>1963.6</v>
      </c>
      <c r="K2617" s="11">
        <v>38345</v>
      </c>
      <c r="L2617" s="11">
        <v>2974</v>
      </c>
      <c r="M2617" s="14">
        <v>2.6</v>
      </c>
      <c r="N2617" s="13">
        <v>48</v>
      </c>
      <c r="O2617" s="13">
        <v>4</v>
      </c>
      <c r="P2617" s="25">
        <v>0</v>
      </c>
      <c r="Q2617" s="26">
        <v>0</v>
      </c>
      <c r="R2617" s="26">
        <v>0</v>
      </c>
      <c r="S2617" s="27">
        <v>0</v>
      </c>
      <c r="T2617" s="28">
        <v>0</v>
      </c>
      <c r="U2617" s="28">
        <v>0</v>
      </c>
      <c r="V2617" s="12">
        <v>1966.2</v>
      </c>
      <c r="W2617" s="11">
        <v>38393</v>
      </c>
      <c r="X2617" s="11">
        <v>2978</v>
      </c>
    </row>
    <row r="2618" spans="1:24" x14ac:dyDescent="0.35">
      <c r="A2618" s="8">
        <v>2020</v>
      </c>
      <c r="B2618" s="9">
        <v>63122</v>
      </c>
      <c r="C2618" s="10" t="s">
        <v>1815</v>
      </c>
      <c r="D2618" s="8" t="s">
        <v>717</v>
      </c>
      <c r="E2618" s="10" t="s">
        <v>718</v>
      </c>
      <c r="F2618" s="8" t="s">
        <v>711</v>
      </c>
      <c r="G2618" s="10" t="s">
        <v>56</v>
      </c>
      <c r="H2618" s="10" t="s">
        <v>719</v>
      </c>
      <c r="I2618" s="10" t="s">
        <v>45</v>
      </c>
      <c r="J2618" s="12">
        <v>87</v>
      </c>
      <c r="K2618" s="11">
        <v>1091</v>
      </c>
      <c r="L2618" s="11">
        <v>1</v>
      </c>
      <c r="M2618" s="14">
        <v>4</v>
      </c>
      <c r="N2618" s="13">
        <v>33</v>
      </c>
      <c r="O2618" s="13">
        <v>2</v>
      </c>
      <c r="P2618" s="25">
        <v>0</v>
      </c>
      <c r="Q2618" s="26">
        <v>0</v>
      </c>
      <c r="R2618" s="26">
        <v>0</v>
      </c>
      <c r="S2618" s="27">
        <v>0</v>
      </c>
      <c r="T2618" s="28">
        <v>0</v>
      </c>
      <c r="U2618" s="28">
        <v>0</v>
      </c>
      <c r="V2618" s="12">
        <v>91</v>
      </c>
      <c r="W2618" s="11">
        <v>1124</v>
      </c>
      <c r="X2618" s="11">
        <v>3</v>
      </c>
    </row>
    <row r="2619" spans="1:24" x14ac:dyDescent="0.35">
      <c r="A2619" s="8">
        <v>2020</v>
      </c>
      <c r="B2619" s="9">
        <v>63122</v>
      </c>
      <c r="C2619" s="10" t="s">
        <v>1815</v>
      </c>
      <c r="D2619" s="8" t="s">
        <v>717</v>
      </c>
      <c r="E2619" s="10" t="s">
        <v>718</v>
      </c>
      <c r="F2619" s="8" t="s">
        <v>711</v>
      </c>
      <c r="G2619" s="10" t="s">
        <v>122</v>
      </c>
      <c r="H2619" s="10" t="s">
        <v>719</v>
      </c>
      <c r="I2619" s="10" t="s">
        <v>123</v>
      </c>
      <c r="J2619" s="12">
        <v>3792</v>
      </c>
      <c r="K2619" s="11">
        <v>49342</v>
      </c>
      <c r="L2619" s="11">
        <v>654</v>
      </c>
      <c r="M2619" s="14">
        <v>961</v>
      </c>
      <c r="N2619" s="13">
        <v>11108</v>
      </c>
      <c r="O2619" s="13">
        <v>201</v>
      </c>
      <c r="P2619" s="25">
        <v>102</v>
      </c>
      <c r="Q2619" s="26">
        <v>2086</v>
      </c>
      <c r="R2619" s="26">
        <v>2</v>
      </c>
      <c r="S2619" s="27">
        <v>0</v>
      </c>
      <c r="T2619" s="28">
        <v>0</v>
      </c>
      <c r="U2619" s="28">
        <v>0</v>
      </c>
      <c r="V2619" s="12">
        <v>4855</v>
      </c>
      <c r="W2619" s="11">
        <v>62536</v>
      </c>
      <c r="X2619" s="11">
        <v>857</v>
      </c>
    </row>
    <row r="2620" spans="1:24" x14ac:dyDescent="0.35">
      <c r="A2620" s="8">
        <v>2020</v>
      </c>
      <c r="B2620" s="9">
        <v>63123</v>
      </c>
      <c r="C2620" s="10" t="s">
        <v>1816</v>
      </c>
      <c r="D2620" s="8" t="s">
        <v>739</v>
      </c>
      <c r="E2620" s="10" t="s">
        <v>710</v>
      </c>
      <c r="F2620" s="8" t="s">
        <v>711</v>
      </c>
      <c r="G2620" s="10" t="s">
        <v>59</v>
      </c>
      <c r="H2620" s="10" t="s">
        <v>719</v>
      </c>
      <c r="I2620" s="10" t="s">
        <v>60</v>
      </c>
      <c r="J2620" s="12">
        <v>11485.7</v>
      </c>
      <c r="K2620" s="11">
        <v>88733</v>
      </c>
      <c r="L2620" s="11">
        <v>8987</v>
      </c>
      <c r="M2620" s="14" t="s">
        <v>25</v>
      </c>
      <c r="N2620" s="13" t="s">
        <v>25</v>
      </c>
      <c r="O2620" s="13" t="s">
        <v>25</v>
      </c>
      <c r="P2620" s="25" t="s">
        <v>25</v>
      </c>
      <c r="Q2620" s="26" t="s">
        <v>25</v>
      </c>
      <c r="R2620" s="26" t="s">
        <v>25</v>
      </c>
      <c r="S2620" s="27" t="s">
        <v>25</v>
      </c>
      <c r="T2620" s="28" t="s">
        <v>25</v>
      </c>
      <c r="U2620" s="28" t="s">
        <v>25</v>
      </c>
      <c r="V2620" s="12">
        <v>11485.7</v>
      </c>
      <c r="W2620" s="11">
        <v>88733</v>
      </c>
      <c r="X2620" s="11">
        <v>8987</v>
      </c>
    </row>
    <row r="2621" spans="1:24" x14ac:dyDescent="0.35">
      <c r="A2621" s="8">
        <v>2020</v>
      </c>
      <c r="B2621" s="9">
        <v>63168</v>
      </c>
      <c r="C2621" s="10" t="s">
        <v>1817</v>
      </c>
      <c r="D2621" s="8" t="s">
        <v>717</v>
      </c>
      <c r="E2621" s="10" t="s">
        <v>718</v>
      </c>
      <c r="F2621" s="8" t="s">
        <v>711</v>
      </c>
      <c r="G2621" s="10" t="s">
        <v>56</v>
      </c>
      <c r="H2621" s="10" t="s">
        <v>719</v>
      </c>
      <c r="I2621" s="10" t="s">
        <v>45</v>
      </c>
      <c r="J2621" s="12">
        <v>357.4</v>
      </c>
      <c r="K2621" s="11">
        <v>2215</v>
      </c>
      <c r="L2621" s="11">
        <v>385</v>
      </c>
      <c r="M2621" s="14">
        <v>0</v>
      </c>
      <c r="N2621" s="13">
        <v>0</v>
      </c>
      <c r="O2621" s="13">
        <v>0</v>
      </c>
      <c r="P2621" s="25">
        <v>0</v>
      </c>
      <c r="Q2621" s="26">
        <v>0</v>
      </c>
      <c r="R2621" s="26">
        <v>0</v>
      </c>
      <c r="S2621" s="27">
        <v>0</v>
      </c>
      <c r="T2621" s="28">
        <v>0</v>
      </c>
      <c r="U2621" s="28">
        <v>0</v>
      </c>
      <c r="V2621" s="12">
        <v>357.4</v>
      </c>
      <c r="W2621" s="11">
        <v>2215</v>
      </c>
      <c r="X2621" s="11">
        <v>385</v>
      </c>
    </row>
    <row r="2622" spans="1:24" x14ac:dyDescent="0.35">
      <c r="A2622" s="8">
        <v>2020</v>
      </c>
      <c r="B2622" s="9">
        <v>63168</v>
      </c>
      <c r="C2622" s="10" t="s">
        <v>1817</v>
      </c>
      <c r="D2622" s="8" t="s">
        <v>717</v>
      </c>
      <c r="E2622" s="10" t="s">
        <v>718</v>
      </c>
      <c r="F2622" s="8" t="s">
        <v>711</v>
      </c>
      <c r="G2622" s="10" t="s">
        <v>122</v>
      </c>
      <c r="H2622" s="10" t="s">
        <v>719</v>
      </c>
      <c r="I2622" s="10" t="s">
        <v>123</v>
      </c>
      <c r="J2622" s="12">
        <v>4589.2</v>
      </c>
      <c r="K2622" s="11">
        <v>27561</v>
      </c>
      <c r="L2622" s="11">
        <v>5902</v>
      </c>
      <c r="M2622" s="14">
        <v>245.4</v>
      </c>
      <c r="N2622" s="13">
        <v>1392</v>
      </c>
      <c r="O2622" s="13">
        <v>224</v>
      </c>
      <c r="P2622" s="25">
        <v>0</v>
      </c>
      <c r="Q2622" s="26">
        <v>0</v>
      </c>
      <c r="R2622" s="26">
        <v>0</v>
      </c>
      <c r="S2622" s="27">
        <v>0</v>
      </c>
      <c r="T2622" s="28">
        <v>0</v>
      </c>
      <c r="U2622" s="28">
        <v>0</v>
      </c>
      <c r="V2622" s="12">
        <v>4834.6000000000004</v>
      </c>
      <c r="W2622" s="11">
        <v>28953</v>
      </c>
      <c r="X2622" s="11">
        <v>6126</v>
      </c>
    </row>
    <row r="2623" spans="1:24" x14ac:dyDescent="0.35">
      <c r="A2623" s="8">
        <v>2020</v>
      </c>
      <c r="B2623" s="9">
        <v>63168</v>
      </c>
      <c r="C2623" s="10" t="s">
        <v>1817</v>
      </c>
      <c r="D2623" s="8" t="s">
        <v>717</v>
      </c>
      <c r="E2623" s="10" t="s">
        <v>718</v>
      </c>
      <c r="F2623" s="8" t="s">
        <v>711</v>
      </c>
      <c r="G2623" s="10" t="s">
        <v>143</v>
      </c>
      <c r="H2623" s="10" t="s">
        <v>719</v>
      </c>
      <c r="I2623" s="10" t="s">
        <v>45</v>
      </c>
      <c r="J2623" s="12">
        <v>2032.6</v>
      </c>
      <c r="K2623" s="11">
        <v>17093</v>
      </c>
      <c r="L2623" s="11">
        <v>2240</v>
      </c>
      <c r="M2623" s="14">
        <v>0</v>
      </c>
      <c r="N2623" s="13">
        <v>0</v>
      </c>
      <c r="O2623" s="13">
        <v>0</v>
      </c>
      <c r="P2623" s="25">
        <v>0</v>
      </c>
      <c r="Q2623" s="26">
        <v>0</v>
      </c>
      <c r="R2623" s="26">
        <v>0</v>
      </c>
      <c r="S2623" s="27">
        <v>0</v>
      </c>
      <c r="T2623" s="28">
        <v>0</v>
      </c>
      <c r="U2623" s="28">
        <v>0</v>
      </c>
      <c r="V2623" s="12">
        <v>2032.6</v>
      </c>
      <c r="W2623" s="11">
        <v>17093</v>
      </c>
      <c r="X2623" s="11">
        <v>2240</v>
      </c>
    </row>
    <row r="2624" spans="1:24" x14ac:dyDescent="0.35">
      <c r="A2624" s="8">
        <v>2020</v>
      </c>
      <c r="B2624" s="9">
        <v>63169</v>
      </c>
      <c r="C2624" s="10" t="s">
        <v>1818</v>
      </c>
      <c r="D2624" s="8" t="s">
        <v>717</v>
      </c>
      <c r="E2624" s="10" t="s">
        <v>718</v>
      </c>
      <c r="F2624" s="8" t="s">
        <v>711</v>
      </c>
      <c r="G2624" s="10" t="s">
        <v>197</v>
      </c>
      <c r="H2624" s="10" t="s">
        <v>719</v>
      </c>
      <c r="I2624" s="10" t="s">
        <v>45</v>
      </c>
      <c r="J2624" s="12">
        <v>246.3</v>
      </c>
      <c r="K2624" s="11">
        <v>2457</v>
      </c>
      <c r="L2624" s="11">
        <v>277</v>
      </c>
      <c r="M2624" s="14" t="s">
        <v>25</v>
      </c>
      <c r="N2624" s="13" t="s">
        <v>25</v>
      </c>
      <c r="O2624" s="13" t="s">
        <v>25</v>
      </c>
      <c r="P2624" s="25" t="s">
        <v>25</v>
      </c>
      <c r="Q2624" s="26" t="s">
        <v>25</v>
      </c>
      <c r="R2624" s="26" t="s">
        <v>25</v>
      </c>
      <c r="S2624" s="27" t="s">
        <v>25</v>
      </c>
      <c r="T2624" s="28" t="s">
        <v>25</v>
      </c>
      <c r="U2624" s="28" t="s">
        <v>25</v>
      </c>
      <c r="V2624" s="12">
        <v>246.3</v>
      </c>
      <c r="W2624" s="11">
        <v>2457</v>
      </c>
      <c r="X2624" s="11">
        <v>277</v>
      </c>
    </row>
    <row r="2625" spans="1:24" x14ac:dyDescent="0.35">
      <c r="A2625" s="8">
        <v>2020</v>
      </c>
      <c r="B2625" s="9">
        <v>63232</v>
      </c>
      <c r="C2625" s="10" t="s">
        <v>1819</v>
      </c>
      <c r="D2625" s="8" t="s">
        <v>717</v>
      </c>
      <c r="E2625" s="10" t="s">
        <v>718</v>
      </c>
      <c r="F2625" s="8" t="s">
        <v>711</v>
      </c>
      <c r="G2625" s="10" t="s">
        <v>94</v>
      </c>
      <c r="H2625" s="10" t="s">
        <v>719</v>
      </c>
      <c r="I2625" s="10" t="s">
        <v>95</v>
      </c>
      <c r="J2625" s="12">
        <v>314.8</v>
      </c>
      <c r="K2625" s="11">
        <v>2172</v>
      </c>
      <c r="L2625" s="11">
        <v>59</v>
      </c>
      <c r="M2625" s="14" t="s">
        <v>25</v>
      </c>
      <c r="N2625" s="13" t="s">
        <v>25</v>
      </c>
      <c r="O2625" s="13" t="s">
        <v>25</v>
      </c>
      <c r="P2625" s="25" t="s">
        <v>25</v>
      </c>
      <c r="Q2625" s="26" t="s">
        <v>25</v>
      </c>
      <c r="R2625" s="26" t="s">
        <v>25</v>
      </c>
      <c r="S2625" s="27" t="s">
        <v>25</v>
      </c>
      <c r="T2625" s="28" t="s">
        <v>25</v>
      </c>
      <c r="U2625" s="28" t="s">
        <v>25</v>
      </c>
      <c r="V2625" s="12">
        <v>314.8</v>
      </c>
      <c r="W2625" s="11">
        <v>2172</v>
      </c>
      <c r="X2625" s="11">
        <v>59</v>
      </c>
    </row>
    <row r="2626" spans="1:24" x14ac:dyDescent="0.35">
      <c r="A2626" s="8">
        <v>2020</v>
      </c>
      <c r="B2626" s="9">
        <v>63232</v>
      </c>
      <c r="C2626" s="10" t="s">
        <v>1819</v>
      </c>
      <c r="D2626" s="8" t="s">
        <v>717</v>
      </c>
      <c r="E2626" s="10" t="s">
        <v>718</v>
      </c>
      <c r="F2626" s="8" t="s">
        <v>711</v>
      </c>
      <c r="G2626" s="10" t="s">
        <v>139</v>
      </c>
      <c r="H2626" s="10" t="s">
        <v>719</v>
      </c>
      <c r="I2626" s="10" t="s">
        <v>95</v>
      </c>
      <c r="J2626" s="12">
        <v>7969.2</v>
      </c>
      <c r="K2626" s="11">
        <v>54981</v>
      </c>
      <c r="L2626" s="11">
        <v>8031</v>
      </c>
      <c r="M2626" s="14" t="s">
        <v>25</v>
      </c>
      <c r="N2626" s="13" t="s">
        <v>25</v>
      </c>
      <c r="O2626" s="13" t="s">
        <v>25</v>
      </c>
      <c r="P2626" s="25" t="s">
        <v>25</v>
      </c>
      <c r="Q2626" s="26" t="s">
        <v>25</v>
      </c>
      <c r="R2626" s="26" t="s">
        <v>25</v>
      </c>
      <c r="S2626" s="27" t="s">
        <v>25</v>
      </c>
      <c r="T2626" s="28" t="s">
        <v>25</v>
      </c>
      <c r="U2626" s="28" t="s">
        <v>25</v>
      </c>
      <c r="V2626" s="12">
        <v>7969.2</v>
      </c>
      <c r="W2626" s="11">
        <v>54981</v>
      </c>
      <c r="X2626" s="11">
        <v>8031</v>
      </c>
    </row>
    <row r="2627" spans="1:24" x14ac:dyDescent="0.35">
      <c r="A2627" s="8">
        <v>2020</v>
      </c>
      <c r="B2627" s="9">
        <v>63232</v>
      </c>
      <c r="C2627" s="10" t="s">
        <v>1819</v>
      </c>
      <c r="D2627" s="8" t="s">
        <v>717</v>
      </c>
      <c r="E2627" s="10" t="s">
        <v>718</v>
      </c>
      <c r="F2627" s="8" t="s">
        <v>711</v>
      </c>
      <c r="G2627" s="10" t="s">
        <v>63</v>
      </c>
      <c r="H2627" s="10" t="s">
        <v>719</v>
      </c>
      <c r="I2627" s="10" t="s">
        <v>45</v>
      </c>
      <c r="J2627" s="12">
        <v>2490</v>
      </c>
      <c r="K2627" s="11">
        <v>23543</v>
      </c>
      <c r="L2627" s="11">
        <v>1254</v>
      </c>
      <c r="M2627" s="14" t="s">
        <v>25</v>
      </c>
      <c r="N2627" s="13" t="s">
        <v>25</v>
      </c>
      <c r="O2627" s="13" t="s">
        <v>25</v>
      </c>
      <c r="P2627" s="25" t="s">
        <v>25</v>
      </c>
      <c r="Q2627" s="26" t="s">
        <v>25</v>
      </c>
      <c r="R2627" s="26" t="s">
        <v>25</v>
      </c>
      <c r="S2627" s="27" t="s">
        <v>25</v>
      </c>
      <c r="T2627" s="28" t="s">
        <v>25</v>
      </c>
      <c r="U2627" s="28" t="s">
        <v>25</v>
      </c>
      <c r="V2627" s="12">
        <v>2490</v>
      </c>
      <c r="W2627" s="11">
        <v>23543</v>
      </c>
      <c r="X2627" s="11">
        <v>1254</v>
      </c>
    </row>
    <row r="2628" spans="1:24" x14ac:dyDescent="0.35">
      <c r="A2628" s="8">
        <v>2020</v>
      </c>
      <c r="B2628" s="9">
        <v>63232</v>
      </c>
      <c r="C2628" s="10" t="s">
        <v>1819</v>
      </c>
      <c r="D2628" s="8" t="s">
        <v>717</v>
      </c>
      <c r="E2628" s="10" t="s">
        <v>718</v>
      </c>
      <c r="F2628" s="8" t="s">
        <v>711</v>
      </c>
      <c r="G2628" s="10" t="s">
        <v>56</v>
      </c>
      <c r="H2628" s="10" t="s">
        <v>719</v>
      </c>
      <c r="I2628" s="10" t="s">
        <v>123</v>
      </c>
      <c r="J2628" s="12">
        <v>316.3</v>
      </c>
      <c r="K2628" s="11">
        <v>3541</v>
      </c>
      <c r="L2628" s="11">
        <v>237</v>
      </c>
      <c r="M2628" s="14" t="s">
        <v>25</v>
      </c>
      <c r="N2628" s="13" t="s">
        <v>25</v>
      </c>
      <c r="O2628" s="13" t="s">
        <v>25</v>
      </c>
      <c r="P2628" s="25" t="s">
        <v>25</v>
      </c>
      <c r="Q2628" s="26" t="s">
        <v>25</v>
      </c>
      <c r="R2628" s="26" t="s">
        <v>25</v>
      </c>
      <c r="S2628" s="27" t="s">
        <v>25</v>
      </c>
      <c r="T2628" s="28" t="s">
        <v>25</v>
      </c>
      <c r="U2628" s="28" t="s">
        <v>25</v>
      </c>
      <c r="V2628" s="12">
        <v>316.3</v>
      </c>
      <c r="W2628" s="11">
        <v>3541</v>
      </c>
      <c r="X2628" s="11">
        <v>237</v>
      </c>
    </row>
    <row r="2629" spans="1:24" x14ac:dyDescent="0.35">
      <c r="A2629" s="8">
        <v>2020</v>
      </c>
      <c r="B2629" s="9">
        <v>63232</v>
      </c>
      <c r="C2629" s="10" t="s">
        <v>1819</v>
      </c>
      <c r="D2629" s="8" t="s">
        <v>717</v>
      </c>
      <c r="E2629" s="10" t="s">
        <v>718</v>
      </c>
      <c r="F2629" s="8" t="s">
        <v>711</v>
      </c>
      <c r="G2629" s="10" t="s">
        <v>143</v>
      </c>
      <c r="H2629" s="10" t="s">
        <v>719</v>
      </c>
      <c r="I2629" s="10" t="s">
        <v>45</v>
      </c>
      <c r="J2629" s="12">
        <v>1303.2</v>
      </c>
      <c r="K2629" s="11">
        <v>13746</v>
      </c>
      <c r="L2629" s="11">
        <v>1119</v>
      </c>
      <c r="M2629" s="14" t="s">
        <v>25</v>
      </c>
      <c r="N2629" s="13" t="s">
        <v>25</v>
      </c>
      <c r="O2629" s="13" t="s">
        <v>25</v>
      </c>
      <c r="P2629" s="25" t="s">
        <v>25</v>
      </c>
      <c r="Q2629" s="26" t="s">
        <v>25</v>
      </c>
      <c r="R2629" s="26" t="s">
        <v>25</v>
      </c>
      <c r="S2629" s="27" t="s">
        <v>25</v>
      </c>
      <c r="T2629" s="28" t="s">
        <v>25</v>
      </c>
      <c r="U2629" s="28" t="s">
        <v>25</v>
      </c>
      <c r="V2629" s="12">
        <v>1303.2</v>
      </c>
      <c r="W2629" s="11">
        <v>13746</v>
      </c>
      <c r="X2629" s="11">
        <v>1119</v>
      </c>
    </row>
    <row r="2630" spans="1:24" x14ac:dyDescent="0.35">
      <c r="A2630" s="8">
        <v>2020</v>
      </c>
      <c r="B2630" s="9">
        <v>63232</v>
      </c>
      <c r="C2630" s="10" t="s">
        <v>1819</v>
      </c>
      <c r="D2630" s="8" t="s">
        <v>717</v>
      </c>
      <c r="E2630" s="10" t="s">
        <v>718</v>
      </c>
      <c r="F2630" s="8" t="s">
        <v>711</v>
      </c>
      <c r="G2630" s="10" t="s">
        <v>197</v>
      </c>
      <c r="H2630" s="10" t="s">
        <v>719</v>
      </c>
      <c r="I2630" s="10" t="s">
        <v>45</v>
      </c>
      <c r="J2630" s="12">
        <v>5073.3</v>
      </c>
      <c r="K2630" s="11">
        <v>59041</v>
      </c>
      <c r="L2630" s="11">
        <v>4282</v>
      </c>
      <c r="M2630" s="14" t="s">
        <v>25</v>
      </c>
      <c r="N2630" s="13" t="s">
        <v>25</v>
      </c>
      <c r="O2630" s="13" t="s">
        <v>25</v>
      </c>
      <c r="P2630" s="25" t="s">
        <v>25</v>
      </c>
      <c r="Q2630" s="26" t="s">
        <v>25</v>
      </c>
      <c r="R2630" s="26" t="s">
        <v>25</v>
      </c>
      <c r="S2630" s="27" t="s">
        <v>25</v>
      </c>
      <c r="T2630" s="28" t="s">
        <v>25</v>
      </c>
      <c r="U2630" s="28" t="s">
        <v>25</v>
      </c>
      <c r="V2630" s="12">
        <v>5073.3</v>
      </c>
      <c r="W2630" s="11">
        <v>59041</v>
      </c>
      <c r="X2630" s="11">
        <v>4282</v>
      </c>
    </row>
    <row r="2631" spans="1:24" x14ac:dyDescent="0.35">
      <c r="A2631" s="8">
        <v>2020</v>
      </c>
      <c r="B2631" s="9">
        <v>63356</v>
      </c>
      <c r="C2631" s="10" t="s">
        <v>1820</v>
      </c>
      <c r="D2631" s="8" t="s">
        <v>717</v>
      </c>
      <c r="E2631" s="10" t="s">
        <v>718</v>
      </c>
      <c r="F2631" s="8" t="s">
        <v>711</v>
      </c>
      <c r="G2631" s="10" t="s">
        <v>122</v>
      </c>
      <c r="H2631" s="10" t="s">
        <v>719</v>
      </c>
      <c r="I2631" s="10" t="s">
        <v>123</v>
      </c>
      <c r="J2631" s="12">
        <v>1</v>
      </c>
      <c r="K2631" s="11">
        <v>9</v>
      </c>
      <c r="L2631" s="11">
        <v>1</v>
      </c>
      <c r="M2631" s="14">
        <v>2703</v>
      </c>
      <c r="N2631" s="13">
        <v>37986</v>
      </c>
      <c r="O2631" s="13">
        <v>71</v>
      </c>
      <c r="P2631" s="25">
        <v>0</v>
      </c>
      <c r="Q2631" s="26">
        <v>0</v>
      </c>
      <c r="R2631" s="26">
        <v>0</v>
      </c>
      <c r="S2631" s="27">
        <v>0</v>
      </c>
      <c r="T2631" s="28">
        <v>0</v>
      </c>
      <c r="U2631" s="28">
        <v>0</v>
      </c>
      <c r="V2631" s="12">
        <v>2704</v>
      </c>
      <c r="W2631" s="11">
        <v>37995</v>
      </c>
      <c r="X2631" s="11">
        <v>72</v>
      </c>
    </row>
    <row r="2632" spans="1:24" x14ac:dyDescent="0.35">
      <c r="A2632" s="8">
        <v>2020</v>
      </c>
      <c r="B2632" s="9">
        <v>63356</v>
      </c>
      <c r="C2632" s="10" t="s">
        <v>1820</v>
      </c>
      <c r="D2632" s="8" t="s">
        <v>717</v>
      </c>
      <c r="E2632" s="10" t="s">
        <v>718</v>
      </c>
      <c r="F2632" s="8" t="s">
        <v>711</v>
      </c>
      <c r="G2632" s="10" t="s">
        <v>197</v>
      </c>
      <c r="H2632" s="10" t="s">
        <v>719</v>
      </c>
      <c r="I2632" s="10" t="s">
        <v>45</v>
      </c>
      <c r="J2632" s="12">
        <v>0</v>
      </c>
      <c r="K2632" s="11">
        <v>0</v>
      </c>
      <c r="L2632" s="11">
        <v>0</v>
      </c>
      <c r="M2632" s="14">
        <v>69</v>
      </c>
      <c r="N2632" s="13">
        <v>1234</v>
      </c>
      <c r="O2632" s="13">
        <v>4</v>
      </c>
      <c r="P2632" s="25">
        <v>0</v>
      </c>
      <c r="Q2632" s="26">
        <v>0</v>
      </c>
      <c r="R2632" s="26">
        <v>0</v>
      </c>
      <c r="S2632" s="27">
        <v>0</v>
      </c>
      <c r="T2632" s="28">
        <v>0</v>
      </c>
      <c r="U2632" s="28">
        <v>0</v>
      </c>
      <c r="V2632" s="12">
        <v>69</v>
      </c>
      <c r="W2632" s="11">
        <v>1234</v>
      </c>
      <c r="X2632" s="11">
        <v>4</v>
      </c>
    </row>
    <row r="2633" spans="1:24" x14ac:dyDescent="0.35">
      <c r="A2633" s="8">
        <v>2020</v>
      </c>
      <c r="B2633" s="9">
        <v>63364</v>
      </c>
      <c r="C2633" s="10" t="s">
        <v>1821</v>
      </c>
      <c r="D2633" s="8" t="s">
        <v>717</v>
      </c>
      <c r="E2633" s="10" t="s">
        <v>718</v>
      </c>
      <c r="F2633" s="8" t="s">
        <v>711</v>
      </c>
      <c r="G2633" s="10" t="s">
        <v>122</v>
      </c>
      <c r="H2633" s="10" t="s">
        <v>719</v>
      </c>
      <c r="I2633" s="10" t="s">
        <v>123</v>
      </c>
      <c r="J2633" s="12">
        <v>125.2</v>
      </c>
      <c r="K2633" s="11">
        <v>2362</v>
      </c>
      <c r="L2633" s="11">
        <v>183</v>
      </c>
      <c r="M2633" s="14">
        <v>2620</v>
      </c>
      <c r="N2633" s="13">
        <v>51486</v>
      </c>
      <c r="O2633" s="13">
        <v>498</v>
      </c>
      <c r="P2633" s="25">
        <v>329.2</v>
      </c>
      <c r="Q2633" s="26">
        <v>6990</v>
      </c>
      <c r="R2633" s="26">
        <v>36</v>
      </c>
      <c r="S2633" s="27" t="s">
        <v>25</v>
      </c>
      <c r="T2633" s="28" t="s">
        <v>25</v>
      </c>
      <c r="U2633" s="28" t="s">
        <v>25</v>
      </c>
      <c r="V2633" s="12">
        <v>3074.4</v>
      </c>
      <c r="W2633" s="11">
        <v>60838</v>
      </c>
      <c r="X2633" s="11">
        <v>717</v>
      </c>
    </row>
    <row r="2634" spans="1:24" x14ac:dyDescent="0.35">
      <c r="A2634" s="8">
        <v>2020</v>
      </c>
      <c r="B2634" s="9">
        <v>63367</v>
      </c>
      <c r="C2634" s="10" t="s">
        <v>1822</v>
      </c>
      <c r="D2634" s="8" t="s">
        <v>717</v>
      </c>
      <c r="E2634" s="10" t="s">
        <v>718</v>
      </c>
      <c r="F2634" s="8" t="s">
        <v>711</v>
      </c>
      <c r="G2634" s="10" t="s">
        <v>32</v>
      </c>
      <c r="H2634" s="10" t="s">
        <v>719</v>
      </c>
      <c r="I2634" s="10" t="s">
        <v>33</v>
      </c>
      <c r="J2634" s="12">
        <v>0</v>
      </c>
      <c r="K2634" s="11">
        <v>0</v>
      </c>
      <c r="L2634" s="11">
        <v>0</v>
      </c>
      <c r="M2634" s="14">
        <v>5548.8</v>
      </c>
      <c r="N2634" s="13">
        <v>100486</v>
      </c>
      <c r="O2634" s="13">
        <v>221</v>
      </c>
      <c r="P2634" s="25">
        <v>0</v>
      </c>
      <c r="Q2634" s="26">
        <v>0</v>
      </c>
      <c r="R2634" s="26">
        <v>0</v>
      </c>
      <c r="S2634" s="27">
        <v>0</v>
      </c>
      <c r="T2634" s="28">
        <v>0</v>
      </c>
      <c r="U2634" s="28">
        <v>0</v>
      </c>
      <c r="V2634" s="12">
        <v>5548.8</v>
      </c>
      <c r="W2634" s="11">
        <v>100486</v>
      </c>
      <c r="X2634" s="11">
        <v>221</v>
      </c>
    </row>
    <row r="2635" spans="1:24" x14ac:dyDescent="0.35">
      <c r="A2635" s="8">
        <v>2020</v>
      </c>
      <c r="B2635" s="9">
        <v>63422</v>
      </c>
      <c r="C2635" s="10" t="s">
        <v>1823</v>
      </c>
      <c r="D2635" s="8" t="s">
        <v>739</v>
      </c>
      <c r="E2635" s="10" t="s">
        <v>710</v>
      </c>
      <c r="F2635" s="8" t="s">
        <v>711</v>
      </c>
      <c r="G2635" s="10" t="s">
        <v>59</v>
      </c>
      <c r="H2635" s="10" t="s">
        <v>719</v>
      </c>
      <c r="I2635" s="10" t="s">
        <v>60</v>
      </c>
      <c r="J2635" s="12">
        <v>406</v>
      </c>
      <c r="K2635" s="11">
        <v>4381</v>
      </c>
      <c r="L2635" s="11">
        <v>761</v>
      </c>
      <c r="M2635" s="14">
        <v>6</v>
      </c>
      <c r="N2635" s="13">
        <v>142</v>
      </c>
      <c r="O2635" s="13">
        <v>7</v>
      </c>
      <c r="P2635" s="25">
        <v>0</v>
      </c>
      <c r="Q2635" s="26">
        <v>0</v>
      </c>
      <c r="R2635" s="26">
        <v>0</v>
      </c>
      <c r="S2635" s="27">
        <v>0</v>
      </c>
      <c r="T2635" s="28">
        <v>0</v>
      </c>
      <c r="U2635" s="28">
        <v>0</v>
      </c>
      <c r="V2635" s="12">
        <v>412</v>
      </c>
      <c r="W2635" s="11">
        <v>4523</v>
      </c>
      <c r="X2635" s="11">
        <v>768</v>
      </c>
    </row>
    <row r="2636" spans="1:24" x14ac:dyDescent="0.35">
      <c r="A2636" s="8">
        <v>2020</v>
      </c>
      <c r="B2636" s="9">
        <v>63489</v>
      </c>
      <c r="C2636" s="10" t="s">
        <v>1824</v>
      </c>
      <c r="D2636" s="8" t="s">
        <v>717</v>
      </c>
      <c r="E2636" s="10" t="s">
        <v>718</v>
      </c>
      <c r="F2636" s="8" t="s">
        <v>711</v>
      </c>
      <c r="G2636" s="10" t="s">
        <v>163</v>
      </c>
      <c r="H2636" s="10" t="s">
        <v>719</v>
      </c>
      <c r="I2636" s="10" t="s">
        <v>36</v>
      </c>
      <c r="J2636" s="12">
        <v>0</v>
      </c>
      <c r="K2636" s="11">
        <v>0</v>
      </c>
      <c r="L2636" s="11">
        <v>0</v>
      </c>
      <c r="M2636" s="14">
        <v>21294.2</v>
      </c>
      <c r="N2636" s="13">
        <v>671438</v>
      </c>
      <c r="O2636" s="13">
        <v>2</v>
      </c>
      <c r="P2636" s="25">
        <v>0</v>
      </c>
      <c r="Q2636" s="26">
        <v>0</v>
      </c>
      <c r="R2636" s="26">
        <v>0</v>
      </c>
      <c r="S2636" s="27">
        <v>0</v>
      </c>
      <c r="T2636" s="28">
        <v>0</v>
      </c>
      <c r="U2636" s="28">
        <v>0</v>
      </c>
      <c r="V2636" s="12">
        <v>21294.2</v>
      </c>
      <c r="W2636" s="11">
        <v>671438</v>
      </c>
      <c r="X2636" s="11">
        <v>2</v>
      </c>
    </row>
    <row r="2637" spans="1:24" x14ac:dyDescent="0.35">
      <c r="A2637" s="8">
        <v>2020</v>
      </c>
      <c r="B2637" s="9">
        <v>63546</v>
      </c>
      <c r="C2637" s="10" t="s">
        <v>1825</v>
      </c>
      <c r="D2637" s="8" t="s">
        <v>717</v>
      </c>
      <c r="E2637" s="10" t="s">
        <v>718</v>
      </c>
      <c r="F2637" s="8" t="s">
        <v>711</v>
      </c>
      <c r="G2637" s="10" t="s">
        <v>143</v>
      </c>
      <c r="H2637" s="10" t="s">
        <v>719</v>
      </c>
      <c r="I2637" s="10" t="s">
        <v>45</v>
      </c>
      <c r="J2637" s="12">
        <v>7564.2</v>
      </c>
      <c r="K2637" s="11">
        <v>101055</v>
      </c>
      <c r="L2637" s="11">
        <v>11457</v>
      </c>
      <c r="M2637" s="14">
        <v>456.4</v>
      </c>
      <c r="N2637" s="13">
        <v>5897</v>
      </c>
      <c r="O2637" s="13">
        <v>352</v>
      </c>
      <c r="P2637" s="25">
        <v>0</v>
      </c>
      <c r="Q2637" s="26">
        <v>0</v>
      </c>
      <c r="R2637" s="26">
        <v>0</v>
      </c>
      <c r="S2637" s="27">
        <v>0</v>
      </c>
      <c r="T2637" s="28">
        <v>0</v>
      </c>
      <c r="U2637" s="28">
        <v>0</v>
      </c>
      <c r="V2637" s="12">
        <v>8020.6</v>
      </c>
      <c r="W2637" s="11">
        <v>106952</v>
      </c>
      <c r="X2637" s="11">
        <v>11809</v>
      </c>
    </row>
    <row r="2638" spans="1:24" x14ac:dyDescent="0.35">
      <c r="A2638" s="8">
        <v>2020</v>
      </c>
      <c r="B2638" s="9">
        <v>63570</v>
      </c>
      <c r="C2638" s="10" t="s">
        <v>1826</v>
      </c>
      <c r="D2638" s="8" t="s">
        <v>717</v>
      </c>
      <c r="E2638" s="10" t="s">
        <v>718</v>
      </c>
      <c r="F2638" s="8" t="s">
        <v>711</v>
      </c>
      <c r="G2638" s="10" t="s">
        <v>122</v>
      </c>
      <c r="H2638" s="10" t="s">
        <v>719</v>
      </c>
      <c r="I2638" s="10" t="s">
        <v>123</v>
      </c>
      <c r="J2638" s="12">
        <v>2085</v>
      </c>
      <c r="K2638" s="11">
        <v>22171</v>
      </c>
      <c r="L2638" s="11">
        <v>1830</v>
      </c>
      <c r="M2638" s="14">
        <v>4393</v>
      </c>
      <c r="N2638" s="13">
        <v>42772</v>
      </c>
      <c r="O2638" s="13">
        <v>984</v>
      </c>
      <c r="P2638" s="25" t="s">
        <v>25</v>
      </c>
      <c r="Q2638" s="26" t="s">
        <v>25</v>
      </c>
      <c r="R2638" s="26" t="s">
        <v>25</v>
      </c>
      <c r="S2638" s="27" t="s">
        <v>25</v>
      </c>
      <c r="T2638" s="28" t="s">
        <v>25</v>
      </c>
      <c r="U2638" s="28" t="s">
        <v>25</v>
      </c>
      <c r="V2638" s="12">
        <v>6478</v>
      </c>
      <c r="W2638" s="11">
        <v>64943</v>
      </c>
      <c r="X2638" s="11">
        <v>2814</v>
      </c>
    </row>
    <row r="2639" spans="1:24" x14ac:dyDescent="0.35">
      <c r="A2639" s="8">
        <v>2020</v>
      </c>
      <c r="B2639" s="9">
        <v>63695</v>
      </c>
      <c r="C2639" s="10" t="s">
        <v>1827</v>
      </c>
      <c r="D2639" s="8" t="s">
        <v>717</v>
      </c>
      <c r="E2639" s="10" t="s">
        <v>718</v>
      </c>
      <c r="F2639" s="8" t="s">
        <v>711</v>
      </c>
      <c r="G2639" s="10" t="s">
        <v>682</v>
      </c>
      <c r="H2639" s="10" t="s">
        <v>719</v>
      </c>
      <c r="I2639" s="10" t="s">
        <v>45</v>
      </c>
      <c r="J2639" s="12">
        <v>10.4</v>
      </c>
      <c r="K2639" s="11">
        <v>53</v>
      </c>
      <c r="L2639" s="11">
        <v>26</v>
      </c>
      <c r="M2639" s="14">
        <v>0</v>
      </c>
      <c r="N2639" s="13">
        <v>0</v>
      </c>
      <c r="O2639" s="13">
        <v>0</v>
      </c>
      <c r="P2639" s="25">
        <v>0</v>
      </c>
      <c r="Q2639" s="26">
        <v>0</v>
      </c>
      <c r="R2639" s="26">
        <v>0</v>
      </c>
      <c r="S2639" s="27">
        <v>0</v>
      </c>
      <c r="T2639" s="28">
        <v>0</v>
      </c>
      <c r="U2639" s="28">
        <v>0</v>
      </c>
      <c r="V2639" s="12">
        <v>10.4</v>
      </c>
      <c r="W2639" s="11">
        <v>53</v>
      </c>
      <c r="X2639" s="11">
        <v>26</v>
      </c>
    </row>
    <row r="2640" spans="1:24" x14ac:dyDescent="0.35">
      <c r="A2640" s="8">
        <v>2020</v>
      </c>
      <c r="B2640" s="9">
        <v>63695</v>
      </c>
      <c r="C2640" s="10" t="s">
        <v>1827</v>
      </c>
      <c r="D2640" s="8" t="s">
        <v>717</v>
      </c>
      <c r="E2640" s="10" t="s">
        <v>718</v>
      </c>
      <c r="F2640" s="8" t="s">
        <v>711</v>
      </c>
      <c r="G2640" s="10" t="s">
        <v>185</v>
      </c>
      <c r="H2640" s="10" t="s">
        <v>719</v>
      </c>
      <c r="I2640" s="10" t="s">
        <v>45</v>
      </c>
      <c r="J2640" s="12">
        <v>123</v>
      </c>
      <c r="K2640" s="11">
        <v>1128</v>
      </c>
      <c r="L2640" s="11">
        <v>266</v>
      </c>
      <c r="M2640" s="14">
        <v>0</v>
      </c>
      <c r="N2640" s="13">
        <v>0</v>
      </c>
      <c r="O2640" s="13">
        <v>0</v>
      </c>
      <c r="P2640" s="25">
        <v>0</v>
      </c>
      <c r="Q2640" s="26">
        <v>0</v>
      </c>
      <c r="R2640" s="26">
        <v>0</v>
      </c>
      <c r="S2640" s="27">
        <v>0</v>
      </c>
      <c r="T2640" s="28">
        <v>0</v>
      </c>
      <c r="U2640" s="28">
        <v>0</v>
      </c>
      <c r="V2640" s="12">
        <v>123</v>
      </c>
      <c r="W2640" s="11">
        <v>1128</v>
      </c>
      <c r="X2640" s="11">
        <v>266</v>
      </c>
    </row>
    <row r="2641" spans="1:24" x14ac:dyDescent="0.35">
      <c r="A2641" s="8">
        <v>2020</v>
      </c>
      <c r="B2641" s="9">
        <v>63695</v>
      </c>
      <c r="C2641" s="10" t="s">
        <v>1827</v>
      </c>
      <c r="D2641" s="8" t="s">
        <v>717</v>
      </c>
      <c r="E2641" s="10" t="s">
        <v>718</v>
      </c>
      <c r="F2641" s="8" t="s">
        <v>711</v>
      </c>
      <c r="G2641" s="10" t="s">
        <v>163</v>
      </c>
      <c r="H2641" s="10" t="s">
        <v>719</v>
      </c>
      <c r="I2641" s="10" t="s">
        <v>45</v>
      </c>
      <c r="J2641" s="12">
        <v>20061.3</v>
      </c>
      <c r="K2641" s="11">
        <v>147654</v>
      </c>
      <c r="L2641" s="11">
        <v>25092</v>
      </c>
      <c r="M2641" s="14">
        <v>0</v>
      </c>
      <c r="N2641" s="13">
        <v>0</v>
      </c>
      <c r="O2641" s="13">
        <v>0</v>
      </c>
      <c r="P2641" s="25">
        <v>0</v>
      </c>
      <c r="Q2641" s="26">
        <v>0</v>
      </c>
      <c r="R2641" s="26">
        <v>0</v>
      </c>
      <c r="S2641" s="27">
        <v>0</v>
      </c>
      <c r="T2641" s="28">
        <v>0</v>
      </c>
      <c r="U2641" s="28">
        <v>0</v>
      </c>
      <c r="V2641" s="12">
        <v>20061.3</v>
      </c>
      <c r="W2641" s="11">
        <v>147654</v>
      </c>
      <c r="X2641" s="11">
        <v>25092</v>
      </c>
    </row>
    <row r="2642" spans="1:24" x14ac:dyDescent="0.35">
      <c r="A2642" s="8">
        <v>2020</v>
      </c>
      <c r="B2642" s="9">
        <v>63695</v>
      </c>
      <c r="C2642" s="10" t="s">
        <v>1827</v>
      </c>
      <c r="D2642" s="8" t="s">
        <v>717</v>
      </c>
      <c r="E2642" s="10" t="s">
        <v>718</v>
      </c>
      <c r="F2642" s="8" t="s">
        <v>711</v>
      </c>
      <c r="G2642" s="10" t="s">
        <v>63</v>
      </c>
      <c r="H2642" s="10" t="s">
        <v>719</v>
      </c>
      <c r="I2642" s="10" t="s">
        <v>45</v>
      </c>
      <c r="J2642" s="12">
        <v>237</v>
      </c>
      <c r="K2642" s="11">
        <v>1428</v>
      </c>
      <c r="L2642" s="11">
        <v>262</v>
      </c>
      <c r="M2642" s="14">
        <v>0</v>
      </c>
      <c r="N2642" s="13">
        <v>0</v>
      </c>
      <c r="O2642" s="13">
        <v>0</v>
      </c>
      <c r="P2642" s="25">
        <v>0</v>
      </c>
      <c r="Q2642" s="26">
        <v>0</v>
      </c>
      <c r="R2642" s="26">
        <v>0</v>
      </c>
      <c r="S2642" s="27">
        <v>0</v>
      </c>
      <c r="T2642" s="28">
        <v>0</v>
      </c>
      <c r="U2642" s="28">
        <v>0</v>
      </c>
      <c r="V2642" s="12">
        <v>237</v>
      </c>
      <c r="W2642" s="11">
        <v>1428</v>
      </c>
      <c r="X2642" s="11">
        <v>262</v>
      </c>
    </row>
    <row r="2643" spans="1:24" x14ac:dyDescent="0.35">
      <c r="A2643" s="8">
        <v>2020</v>
      </c>
      <c r="B2643" s="9">
        <v>63695</v>
      </c>
      <c r="C2643" s="10" t="s">
        <v>1827</v>
      </c>
      <c r="D2643" s="8" t="s">
        <v>717</v>
      </c>
      <c r="E2643" s="10" t="s">
        <v>718</v>
      </c>
      <c r="F2643" s="8" t="s">
        <v>711</v>
      </c>
      <c r="G2643" s="10" t="s">
        <v>56</v>
      </c>
      <c r="H2643" s="10" t="s">
        <v>719</v>
      </c>
      <c r="I2643" s="10" t="s">
        <v>45</v>
      </c>
      <c r="J2643" s="12">
        <v>480</v>
      </c>
      <c r="K2643" s="11">
        <v>2505</v>
      </c>
      <c r="L2643" s="11">
        <v>568</v>
      </c>
      <c r="M2643" s="14">
        <v>0</v>
      </c>
      <c r="N2643" s="13">
        <v>0</v>
      </c>
      <c r="O2643" s="13">
        <v>0</v>
      </c>
      <c r="P2643" s="25">
        <v>0</v>
      </c>
      <c r="Q2643" s="26">
        <v>0</v>
      </c>
      <c r="R2643" s="26">
        <v>0</v>
      </c>
      <c r="S2643" s="27">
        <v>0</v>
      </c>
      <c r="T2643" s="28">
        <v>0</v>
      </c>
      <c r="U2643" s="28">
        <v>0</v>
      </c>
      <c r="V2643" s="12">
        <v>480</v>
      </c>
      <c r="W2643" s="11">
        <v>2505</v>
      </c>
      <c r="X2643" s="11">
        <v>568</v>
      </c>
    </row>
    <row r="2644" spans="1:24" x14ac:dyDescent="0.35">
      <c r="A2644" s="8">
        <v>2020</v>
      </c>
      <c r="B2644" s="9">
        <v>63695</v>
      </c>
      <c r="C2644" s="10" t="s">
        <v>1827</v>
      </c>
      <c r="D2644" s="8" t="s">
        <v>717</v>
      </c>
      <c r="E2644" s="10" t="s">
        <v>718</v>
      </c>
      <c r="F2644" s="8" t="s">
        <v>711</v>
      </c>
      <c r="G2644" s="10" t="s">
        <v>143</v>
      </c>
      <c r="H2644" s="10" t="s">
        <v>719</v>
      </c>
      <c r="I2644" s="10" t="s">
        <v>45</v>
      </c>
      <c r="J2644" s="12">
        <v>522.29999999999995</v>
      </c>
      <c r="K2644" s="11">
        <v>4317</v>
      </c>
      <c r="L2644" s="11">
        <v>583</v>
      </c>
      <c r="M2644" s="14">
        <v>0</v>
      </c>
      <c r="N2644" s="13">
        <v>0</v>
      </c>
      <c r="O2644" s="13">
        <v>0</v>
      </c>
      <c r="P2644" s="25">
        <v>0</v>
      </c>
      <c r="Q2644" s="26">
        <v>0</v>
      </c>
      <c r="R2644" s="26">
        <v>0</v>
      </c>
      <c r="S2644" s="27">
        <v>0</v>
      </c>
      <c r="T2644" s="28">
        <v>0</v>
      </c>
      <c r="U2644" s="28">
        <v>0</v>
      </c>
      <c r="V2644" s="12">
        <v>522.29999999999995</v>
      </c>
      <c r="W2644" s="11">
        <v>4317</v>
      </c>
      <c r="X2644" s="11">
        <v>583</v>
      </c>
    </row>
    <row r="2645" spans="1:24" x14ac:dyDescent="0.35">
      <c r="A2645" s="8">
        <v>2020</v>
      </c>
      <c r="B2645" s="9">
        <v>63695</v>
      </c>
      <c r="C2645" s="10" t="s">
        <v>1827</v>
      </c>
      <c r="D2645" s="8" t="s">
        <v>717</v>
      </c>
      <c r="E2645" s="10" t="s">
        <v>718</v>
      </c>
      <c r="F2645" s="8" t="s">
        <v>711</v>
      </c>
      <c r="G2645" s="10" t="s">
        <v>197</v>
      </c>
      <c r="H2645" s="10" t="s">
        <v>719</v>
      </c>
      <c r="I2645" s="10" t="s">
        <v>45</v>
      </c>
      <c r="J2645" s="12">
        <v>4397</v>
      </c>
      <c r="K2645" s="11">
        <v>28052</v>
      </c>
      <c r="L2645" s="11">
        <v>3812</v>
      </c>
      <c r="M2645" s="14">
        <v>0</v>
      </c>
      <c r="N2645" s="13">
        <v>0</v>
      </c>
      <c r="O2645" s="13">
        <v>0</v>
      </c>
      <c r="P2645" s="25">
        <v>0</v>
      </c>
      <c r="Q2645" s="26">
        <v>0</v>
      </c>
      <c r="R2645" s="26">
        <v>0</v>
      </c>
      <c r="S2645" s="27">
        <v>0</v>
      </c>
      <c r="T2645" s="28">
        <v>0</v>
      </c>
      <c r="U2645" s="28">
        <v>0</v>
      </c>
      <c r="V2645" s="12">
        <v>4397</v>
      </c>
      <c r="W2645" s="11">
        <v>28052</v>
      </c>
      <c r="X2645" s="11">
        <v>3812</v>
      </c>
    </row>
    <row r="2646" spans="1:24" x14ac:dyDescent="0.35">
      <c r="A2646" s="8">
        <v>2020</v>
      </c>
      <c r="B2646" s="9">
        <v>63716</v>
      </c>
      <c r="C2646" s="10" t="s">
        <v>1828</v>
      </c>
      <c r="D2646" s="8" t="s">
        <v>717</v>
      </c>
      <c r="E2646" s="10" t="s">
        <v>718</v>
      </c>
      <c r="F2646" s="8" t="s">
        <v>711</v>
      </c>
      <c r="G2646" s="10" t="s">
        <v>32</v>
      </c>
      <c r="H2646" s="10" t="s">
        <v>1600</v>
      </c>
      <c r="I2646" s="10" t="s">
        <v>33</v>
      </c>
      <c r="J2646" s="12">
        <v>42100</v>
      </c>
      <c r="K2646" s="11">
        <v>603568</v>
      </c>
      <c r="L2646" s="11">
        <v>79186</v>
      </c>
      <c r="M2646" s="14">
        <v>23081</v>
      </c>
      <c r="N2646" s="13">
        <v>324493</v>
      </c>
      <c r="O2646" s="13">
        <v>8770</v>
      </c>
      <c r="P2646" s="25">
        <v>8485</v>
      </c>
      <c r="Q2646" s="26">
        <v>140092</v>
      </c>
      <c r="R2646" s="26">
        <v>31</v>
      </c>
      <c r="S2646" s="27">
        <v>0</v>
      </c>
      <c r="T2646" s="28">
        <v>0</v>
      </c>
      <c r="U2646" s="28">
        <v>0</v>
      </c>
      <c r="V2646" s="12">
        <v>73666</v>
      </c>
      <c r="W2646" s="11">
        <v>1068153</v>
      </c>
      <c r="X2646" s="11">
        <v>87987</v>
      </c>
    </row>
    <row r="2647" spans="1:24" x14ac:dyDescent="0.35">
      <c r="A2647" s="8">
        <v>2020</v>
      </c>
      <c r="B2647" s="9">
        <v>63724</v>
      </c>
      <c r="C2647" s="10" t="s">
        <v>1829</v>
      </c>
      <c r="D2647" s="8" t="s">
        <v>717</v>
      </c>
      <c r="E2647" s="10" t="s">
        <v>718</v>
      </c>
      <c r="F2647" s="8" t="s">
        <v>711</v>
      </c>
      <c r="G2647" s="10" t="s">
        <v>32</v>
      </c>
      <c r="H2647" s="10" t="s">
        <v>1600</v>
      </c>
      <c r="I2647" s="10" t="s">
        <v>33</v>
      </c>
      <c r="J2647" s="12">
        <v>996</v>
      </c>
      <c r="K2647" s="11">
        <v>15507</v>
      </c>
      <c r="L2647" s="11">
        <v>10342</v>
      </c>
      <c r="M2647" s="14">
        <v>10</v>
      </c>
      <c r="N2647" s="13">
        <v>289</v>
      </c>
      <c r="O2647" s="13">
        <v>65</v>
      </c>
      <c r="P2647" s="25" t="s">
        <v>25</v>
      </c>
      <c r="Q2647" s="26" t="s">
        <v>25</v>
      </c>
      <c r="R2647" s="26" t="s">
        <v>25</v>
      </c>
      <c r="S2647" s="27" t="s">
        <v>25</v>
      </c>
      <c r="T2647" s="28" t="s">
        <v>25</v>
      </c>
      <c r="U2647" s="28" t="s">
        <v>25</v>
      </c>
      <c r="V2647" s="12">
        <v>1006</v>
      </c>
      <c r="W2647" s="11">
        <v>15796</v>
      </c>
      <c r="X2647" s="11">
        <v>10407</v>
      </c>
    </row>
    <row r="2648" spans="1:24" x14ac:dyDescent="0.35">
      <c r="A2648" s="8">
        <v>2020</v>
      </c>
      <c r="B2648" s="9">
        <v>63725</v>
      </c>
      <c r="C2648" s="10" t="s">
        <v>1830</v>
      </c>
      <c r="D2648" s="8" t="s">
        <v>717</v>
      </c>
      <c r="E2648" s="10" t="s">
        <v>718</v>
      </c>
      <c r="F2648" s="8" t="s">
        <v>711</v>
      </c>
      <c r="G2648" s="10" t="s">
        <v>32</v>
      </c>
      <c r="H2648" s="10" t="s">
        <v>1600</v>
      </c>
      <c r="I2648" s="10" t="s">
        <v>33</v>
      </c>
      <c r="J2648" s="12">
        <v>2199</v>
      </c>
      <c r="K2648" s="11">
        <v>33229</v>
      </c>
      <c r="L2648" s="11">
        <v>23752</v>
      </c>
      <c r="M2648" s="14">
        <v>59</v>
      </c>
      <c r="N2648" s="13">
        <v>1544</v>
      </c>
      <c r="O2648" s="13">
        <v>438</v>
      </c>
      <c r="P2648" s="25">
        <v>61</v>
      </c>
      <c r="Q2648" s="26">
        <v>1657</v>
      </c>
      <c r="R2648" s="26">
        <v>40</v>
      </c>
      <c r="S2648" s="27">
        <v>0</v>
      </c>
      <c r="T2648" s="28">
        <v>0</v>
      </c>
      <c r="U2648" s="28">
        <v>0</v>
      </c>
      <c r="V2648" s="12">
        <v>2319</v>
      </c>
      <c r="W2648" s="11">
        <v>36430</v>
      </c>
      <c r="X2648" s="11">
        <v>24230</v>
      </c>
    </row>
    <row r="2649" spans="1:24" x14ac:dyDescent="0.35">
      <c r="A2649" s="8">
        <v>2020</v>
      </c>
      <c r="B2649" s="9">
        <v>63870</v>
      </c>
      <c r="C2649" s="10" t="s">
        <v>1831</v>
      </c>
      <c r="D2649" s="8" t="s">
        <v>717</v>
      </c>
      <c r="E2649" s="10" t="s">
        <v>718</v>
      </c>
      <c r="F2649" s="8" t="s">
        <v>711</v>
      </c>
      <c r="G2649" s="10" t="s">
        <v>197</v>
      </c>
      <c r="H2649" s="10" t="s">
        <v>719</v>
      </c>
      <c r="I2649" s="10" t="s">
        <v>45</v>
      </c>
      <c r="J2649" s="12">
        <v>40.799999999999997</v>
      </c>
      <c r="K2649" s="11">
        <v>602</v>
      </c>
      <c r="L2649" s="11">
        <v>454</v>
      </c>
      <c r="M2649" s="14">
        <v>0</v>
      </c>
      <c r="N2649" s="13">
        <v>0</v>
      </c>
      <c r="O2649" s="13">
        <v>0</v>
      </c>
      <c r="P2649" s="25">
        <v>0</v>
      </c>
      <c r="Q2649" s="26">
        <v>0</v>
      </c>
      <c r="R2649" s="26">
        <v>0</v>
      </c>
      <c r="S2649" s="27">
        <v>0</v>
      </c>
      <c r="T2649" s="28">
        <v>0</v>
      </c>
      <c r="U2649" s="28">
        <v>0</v>
      </c>
      <c r="V2649" s="12">
        <v>40.799999999999997</v>
      </c>
      <c r="W2649" s="11">
        <v>602</v>
      </c>
      <c r="X2649" s="11">
        <v>454</v>
      </c>
    </row>
    <row r="2650" spans="1:24" x14ac:dyDescent="0.35">
      <c r="A2650" s="8">
        <v>2020</v>
      </c>
      <c r="B2650" s="9">
        <v>64011</v>
      </c>
      <c r="C2650" s="10" t="s">
        <v>1832</v>
      </c>
      <c r="D2650" s="8" t="s">
        <v>739</v>
      </c>
      <c r="E2650" s="10" t="s">
        <v>710</v>
      </c>
      <c r="F2650" s="8" t="s">
        <v>711</v>
      </c>
      <c r="G2650" s="10" t="s">
        <v>59</v>
      </c>
      <c r="H2650" s="10" t="s">
        <v>719</v>
      </c>
      <c r="I2650" s="10" t="s">
        <v>60</v>
      </c>
      <c r="J2650" s="12">
        <v>0.3</v>
      </c>
      <c r="K2650" s="11">
        <v>1</v>
      </c>
      <c r="L2650" s="11">
        <v>7</v>
      </c>
      <c r="M2650" s="14">
        <v>0</v>
      </c>
      <c r="N2650" s="13">
        <v>0</v>
      </c>
      <c r="O2650" s="13">
        <v>0</v>
      </c>
      <c r="P2650" s="25">
        <v>0</v>
      </c>
      <c r="Q2650" s="26">
        <v>0</v>
      </c>
      <c r="R2650" s="26">
        <v>0</v>
      </c>
      <c r="S2650" s="27">
        <v>0</v>
      </c>
      <c r="T2650" s="28">
        <v>0</v>
      </c>
      <c r="U2650" s="28">
        <v>0</v>
      </c>
      <c r="V2650" s="12">
        <v>0.3</v>
      </c>
      <c r="W2650" s="11">
        <v>1</v>
      </c>
      <c r="X2650" s="11">
        <v>7</v>
      </c>
    </row>
    <row r="2651" spans="1:24" x14ac:dyDescent="0.35">
      <c r="A2651" s="8">
        <v>2020</v>
      </c>
      <c r="B2651" s="9">
        <v>64195</v>
      </c>
      <c r="C2651" s="10" t="s">
        <v>1833</v>
      </c>
      <c r="D2651" s="8" t="s">
        <v>717</v>
      </c>
      <c r="E2651" s="10" t="s">
        <v>718</v>
      </c>
      <c r="F2651" s="8" t="s">
        <v>711</v>
      </c>
      <c r="G2651" s="10" t="s">
        <v>32</v>
      </c>
      <c r="H2651" s="10" t="s">
        <v>1600</v>
      </c>
      <c r="I2651" s="10" t="s">
        <v>33</v>
      </c>
      <c r="J2651" s="12">
        <v>14650</v>
      </c>
      <c r="K2651" s="11">
        <v>192689</v>
      </c>
      <c r="L2651" s="11">
        <v>26176</v>
      </c>
      <c r="M2651" s="14">
        <v>8432.4</v>
      </c>
      <c r="N2651" s="13">
        <v>95643</v>
      </c>
      <c r="O2651" s="13">
        <v>3474</v>
      </c>
      <c r="P2651" s="25">
        <v>2150.9</v>
      </c>
      <c r="Q2651" s="26">
        <v>32956</v>
      </c>
      <c r="R2651" s="26">
        <v>237</v>
      </c>
      <c r="S2651" s="27" t="s">
        <v>25</v>
      </c>
      <c r="T2651" s="28" t="s">
        <v>25</v>
      </c>
      <c r="U2651" s="28" t="s">
        <v>25</v>
      </c>
      <c r="V2651" s="12">
        <v>25233.3</v>
      </c>
      <c r="W2651" s="11">
        <v>321288</v>
      </c>
      <c r="X2651" s="11">
        <v>29887</v>
      </c>
    </row>
    <row r="2652" spans="1:24" x14ac:dyDescent="0.35">
      <c r="A2652" s="8">
        <v>2020</v>
      </c>
      <c r="B2652" s="9">
        <v>64222</v>
      </c>
      <c r="C2652" s="10" t="s">
        <v>1834</v>
      </c>
      <c r="D2652" s="8" t="s">
        <v>717</v>
      </c>
      <c r="E2652" s="10" t="s">
        <v>718</v>
      </c>
      <c r="F2652" s="8" t="s">
        <v>711</v>
      </c>
      <c r="G2652" s="10" t="s">
        <v>682</v>
      </c>
      <c r="H2652" s="10" t="s">
        <v>719</v>
      </c>
      <c r="I2652" s="10" t="s">
        <v>45</v>
      </c>
      <c r="J2652" s="12" t="s">
        <v>25</v>
      </c>
      <c r="K2652" s="11" t="s">
        <v>25</v>
      </c>
      <c r="L2652" s="11" t="s">
        <v>25</v>
      </c>
      <c r="M2652" s="14">
        <v>1383.4</v>
      </c>
      <c r="N2652" s="13">
        <v>20772</v>
      </c>
      <c r="O2652" s="13">
        <v>9</v>
      </c>
      <c r="P2652" s="25" t="s">
        <v>25</v>
      </c>
      <c r="Q2652" s="26" t="s">
        <v>25</v>
      </c>
      <c r="R2652" s="26" t="s">
        <v>25</v>
      </c>
      <c r="S2652" s="27" t="s">
        <v>25</v>
      </c>
      <c r="T2652" s="28" t="s">
        <v>25</v>
      </c>
      <c r="U2652" s="28" t="s">
        <v>25</v>
      </c>
      <c r="V2652" s="12">
        <v>1383.4</v>
      </c>
      <c r="W2652" s="11">
        <v>20772</v>
      </c>
      <c r="X2652" s="11">
        <v>9</v>
      </c>
    </row>
    <row r="2653" spans="1:24" x14ac:dyDescent="0.35">
      <c r="A2653" s="8">
        <v>2020</v>
      </c>
      <c r="B2653" s="9">
        <v>64222</v>
      </c>
      <c r="C2653" s="10" t="s">
        <v>1834</v>
      </c>
      <c r="D2653" s="8" t="s">
        <v>717</v>
      </c>
      <c r="E2653" s="10" t="s">
        <v>718</v>
      </c>
      <c r="F2653" s="8" t="s">
        <v>711</v>
      </c>
      <c r="G2653" s="10" t="s">
        <v>163</v>
      </c>
      <c r="H2653" s="10" t="s">
        <v>719</v>
      </c>
      <c r="I2653" s="10" t="s">
        <v>45</v>
      </c>
      <c r="J2653" s="12" t="s">
        <v>25</v>
      </c>
      <c r="K2653" s="11" t="s">
        <v>25</v>
      </c>
      <c r="L2653" s="11" t="s">
        <v>25</v>
      </c>
      <c r="M2653" s="14">
        <v>4507.7</v>
      </c>
      <c r="N2653" s="13">
        <v>59305</v>
      </c>
      <c r="O2653" s="13">
        <v>286</v>
      </c>
      <c r="P2653" s="25" t="s">
        <v>25</v>
      </c>
      <c r="Q2653" s="26" t="s">
        <v>25</v>
      </c>
      <c r="R2653" s="26" t="s">
        <v>25</v>
      </c>
      <c r="S2653" s="27" t="s">
        <v>25</v>
      </c>
      <c r="T2653" s="28" t="s">
        <v>25</v>
      </c>
      <c r="U2653" s="28" t="s">
        <v>25</v>
      </c>
      <c r="V2653" s="12">
        <v>4507.7</v>
      </c>
      <c r="W2653" s="11">
        <v>59305</v>
      </c>
      <c r="X2653" s="11">
        <v>286</v>
      </c>
    </row>
    <row r="2654" spans="1:24" x14ac:dyDescent="0.35">
      <c r="A2654" s="8">
        <v>2020</v>
      </c>
      <c r="B2654" s="9">
        <v>64222</v>
      </c>
      <c r="C2654" s="10" t="s">
        <v>1834</v>
      </c>
      <c r="D2654" s="8" t="s">
        <v>717</v>
      </c>
      <c r="E2654" s="10" t="s">
        <v>718</v>
      </c>
      <c r="F2654" s="8" t="s">
        <v>711</v>
      </c>
      <c r="G2654" s="10" t="s">
        <v>139</v>
      </c>
      <c r="H2654" s="10" t="s">
        <v>719</v>
      </c>
      <c r="I2654" s="10" t="s">
        <v>95</v>
      </c>
      <c r="J2654" s="12" t="s">
        <v>25</v>
      </c>
      <c r="K2654" s="11" t="s">
        <v>25</v>
      </c>
      <c r="L2654" s="11" t="s">
        <v>25</v>
      </c>
      <c r="M2654" s="14">
        <v>576.20000000000005</v>
      </c>
      <c r="N2654" s="13">
        <v>5517</v>
      </c>
      <c r="O2654" s="13">
        <v>2</v>
      </c>
      <c r="P2654" s="25" t="s">
        <v>25</v>
      </c>
      <c r="Q2654" s="26" t="s">
        <v>25</v>
      </c>
      <c r="R2654" s="26" t="s">
        <v>25</v>
      </c>
      <c r="S2654" s="27" t="s">
        <v>25</v>
      </c>
      <c r="T2654" s="28" t="s">
        <v>25</v>
      </c>
      <c r="U2654" s="28" t="s">
        <v>25</v>
      </c>
      <c r="V2654" s="12">
        <v>576.20000000000005</v>
      </c>
      <c r="W2654" s="11">
        <v>5517</v>
      </c>
      <c r="X2654" s="11">
        <v>2</v>
      </c>
    </row>
    <row r="2655" spans="1:24" x14ac:dyDescent="0.35">
      <c r="A2655" s="8">
        <v>2020</v>
      </c>
      <c r="B2655" s="9">
        <v>64222</v>
      </c>
      <c r="C2655" s="10" t="s">
        <v>1834</v>
      </c>
      <c r="D2655" s="8" t="s">
        <v>717</v>
      </c>
      <c r="E2655" s="10" t="s">
        <v>718</v>
      </c>
      <c r="F2655" s="8" t="s">
        <v>711</v>
      </c>
      <c r="G2655" s="10" t="s">
        <v>63</v>
      </c>
      <c r="H2655" s="10" t="s">
        <v>719</v>
      </c>
      <c r="I2655" s="10" t="s">
        <v>45</v>
      </c>
      <c r="J2655" s="12" t="s">
        <v>25</v>
      </c>
      <c r="K2655" s="11" t="s">
        <v>25</v>
      </c>
      <c r="L2655" s="11" t="s">
        <v>25</v>
      </c>
      <c r="M2655" s="14">
        <v>129.30000000000001</v>
      </c>
      <c r="N2655" s="13">
        <v>2027</v>
      </c>
      <c r="O2655" s="13">
        <v>2</v>
      </c>
      <c r="P2655" s="25" t="s">
        <v>25</v>
      </c>
      <c r="Q2655" s="26" t="s">
        <v>25</v>
      </c>
      <c r="R2655" s="26" t="s">
        <v>25</v>
      </c>
      <c r="S2655" s="27" t="s">
        <v>25</v>
      </c>
      <c r="T2655" s="28" t="s">
        <v>25</v>
      </c>
      <c r="U2655" s="28" t="s">
        <v>25</v>
      </c>
      <c r="V2655" s="12">
        <v>129.30000000000001</v>
      </c>
      <c r="W2655" s="11">
        <v>2027</v>
      </c>
      <c r="X2655" s="11">
        <v>2</v>
      </c>
    </row>
    <row r="2656" spans="1:24" x14ac:dyDescent="0.35">
      <c r="A2656" s="8">
        <v>2020</v>
      </c>
      <c r="B2656" s="9">
        <v>64222</v>
      </c>
      <c r="C2656" s="10" t="s">
        <v>1834</v>
      </c>
      <c r="D2656" s="8" t="s">
        <v>717</v>
      </c>
      <c r="E2656" s="10" t="s">
        <v>718</v>
      </c>
      <c r="F2656" s="8" t="s">
        <v>711</v>
      </c>
      <c r="G2656" s="10" t="s">
        <v>56</v>
      </c>
      <c r="H2656" s="10" t="s">
        <v>719</v>
      </c>
      <c r="I2656" s="10" t="s">
        <v>123</v>
      </c>
      <c r="J2656" s="12" t="s">
        <v>25</v>
      </c>
      <c r="K2656" s="11" t="s">
        <v>25</v>
      </c>
      <c r="L2656" s="11" t="s">
        <v>25</v>
      </c>
      <c r="M2656" s="14">
        <v>19.2</v>
      </c>
      <c r="N2656" s="13">
        <v>214</v>
      </c>
      <c r="O2656" s="13">
        <v>1</v>
      </c>
      <c r="P2656" s="25" t="s">
        <v>25</v>
      </c>
      <c r="Q2656" s="26" t="s">
        <v>25</v>
      </c>
      <c r="R2656" s="26" t="s">
        <v>25</v>
      </c>
      <c r="S2656" s="27" t="s">
        <v>25</v>
      </c>
      <c r="T2656" s="28" t="s">
        <v>25</v>
      </c>
      <c r="U2656" s="28" t="s">
        <v>25</v>
      </c>
      <c r="V2656" s="12">
        <v>19.2</v>
      </c>
      <c r="W2656" s="11">
        <v>214</v>
      </c>
      <c r="X2656" s="11">
        <v>1</v>
      </c>
    </row>
    <row r="2657" spans="1:24" x14ac:dyDescent="0.35">
      <c r="A2657" s="8">
        <v>2020</v>
      </c>
      <c r="B2657" s="9">
        <v>64222</v>
      </c>
      <c r="C2657" s="10" t="s">
        <v>1834</v>
      </c>
      <c r="D2657" s="8" t="s">
        <v>717</v>
      </c>
      <c r="E2657" s="10" t="s">
        <v>718</v>
      </c>
      <c r="F2657" s="8" t="s">
        <v>711</v>
      </c>
      <c r="G2657" s="10" t="s">
        <v>122</v>
      </c>
      <c r="H2657" s="10" t="s">
        <v>719</v>
      </c>
      <c r="I2657" s="10" t="s">
        <v>123</v>
      </c>
      <c r="J2657" s="12" t="s">
        <v>25</v>
      </c>
      <c r="K2657" s="11" t="s">
        <v>25</v>
      </c>
      <c r="L2657" s="11" t="s">
        <v>25</v>
      </c>
      <c r="M2657" s="14">
        <v>3208.7</v>
      </c>
      <c r="N2657" s="13">
        <v>47548</v>
      </c>
      <c r="O2657" s="13">
        <v>52</v>
      </c>
      <c r="P2657" s="25" t="s">
        <v>25</v>
      </c>
      <c r="Q2657" s="26" t="s">
        <v>25</v>
      </c>
      <c r="R2657" s="26" t="s">
        <v>25</v>
      </c>
      <c r="S2657" s="27" t="s">
        <v>25</v>
      </c>
      <c r="T2657" s="28" t="s">
        <v>25</v>
      </c>
      <c r="U2657" s="28" t="s">
        <v>25</v>
      </c>
      <c r="V2657" s="12">
        <v>3208.7</v>
      </c>
      <c r="W2657" s="11">
        <v>47548</v>
      </c>
      <c r="X2657" s="11">
        <v>52</v>
      </c>
    </row>
    <row r="2658" spans="1:24" x14ac:dyDescent="0.35">
      <c r="A2658" s="8">
        <v>2020</v>
      </c>
      <c r="B2658" s="9">
        <v>64222</v>
      </c>
      <c r="C2658" s="10" t="s">
        <v>1834</v>
      </c>
      <c r="D2658" s="8" t="s">
        <v>717</v>
      </c>
      <c r="E2658" s="10" t="s">
        <v>718</v>
      </c>
      <c r="F2658" s="8" t="s">
        <v>711</v>
      </c>
      <c r="G2658" s="10" t="s">
        <v>143</v>
      </c>
      <c r="H2658" s="10" t="s">
        <v>719</v>
      </c>
      <c r="I2658" s="10" t="s">
        <v>45</v>
      </c>
      <c r="J2658" s="12" t="s">
        <v>25</v>
      </c>
      <c r="K2658" s="11" t="s">
        <v>25</v>
      </c>
      <c r="L2658" s="11" t="s">
        <v>25</v>
      </c>
      <c r="M2658" s="14">
        <v>1198.2</v>
      </c>
      <c r="N2658" s="13">
        <v>19678</v>
      </c>
      <c r="O2658" s="13">
        <v>11</v>
      </c>
      <c r="P2658" s="25" t="s">
        <v>25</v>
      </c>
      <c r="Q2658" s="26" t="s">
        <v>25</v>
      </c>
      <c r="R2658" s="26" t="s">
        <v>25</v>
      </c>
      <c r="S2658" s="27" t="s">
        <v>25</v>
      </c>
      <c r="T2658" s="28" t="s">
        <v>25</v>
      </c>
      <c r="U2658" s="28" t="s">
        <v>25</v>
      </c>
      <c r="V2658" s="12">
        <v>1198.2</v>
      </c>
      <c r="W2658" s="11">
        <v>19678</v>
      </c>
      <c r="X2658" s="11">
        <v>11</v>
      </c>
    </row>
    <row r="2659" spans="1:24" x14ac:dyDescent="0.35">
      <c r="A2659" s="8">
        <v>2020</v>
      </c>
      <c r="B2659" s="9">
        <v>64222</v>
      </c>
      <c r="C2659" s="10" t="s">
        <v>1834</v>
      </c>
      <c r="D2659" s="8" t="s">
        <v>717</v>
      </c>
      <c r="E2659" s="10" t="s">
        <v>718</v>
      </c>
      <c r="F2659" s="8" t="s">
        <v>711</v>
      </c>
      <c r="G2659" s="10" t="s">
        <v>197</v>
      </c>
      <c r="H2659" s="10" t="s">
        <v>719</v>
      </c>
      <c r="I2659" s="10" t="s">
        <v>45</v>
      </c>
      <c r="J2659" s="12" t="s">
        <v>25</v>
      </c>
      <c r="K2659" s="11" t="s">
        <v>25</v>
      </c>
      <c r="L2659" s="11" t="s">
        <v>25</v>
      </c>
      <c r="M2659" s="14">
        <v>130.9</v>
      </c>
      <c r="N2659" s="13">
        <v>1843</v>
      </c>
      <c r="O2659" s="13">
        <v>3</v>
      </c>
      <c r="P2659" s="25" t="s">
        <v>25</v>
      </c>
      <c r="Q2659" s="26" t="s">
        <v>25</v>
      </c>
      <c r="R2659" s="26" t="s">
        <v>25</v>
      </c>
      <c r="S2659" s="27" t="s">
        <v>25</v>
      </c>
      <c r="T2659" s="28" t="s">
        <v>25</v>
      </c>
      <c r="U2659" s="28" t="s">
        <v>25</v>
      </c>
      <c r="V2659" s="12">
        <v>130.9</v>
      </c>
      <c r="W2659" s="11">
        <v>1843</v>
      </c>
      <c r="X2659" s="11">
        <v>3</v>
      </c>
    </row>
    <row r="2660" spans="1:24" x14ac:dyDescent="0.35">
      <c r="A2660" s="8">
        <v>2020</v>
      </c>
      <c r="B2660" s="9">
        <v>88888</v>
      </c>
      <c r="C2660" s="10" t="s">
        <v>1835</v>
      </c>
      <c r="D2660" s="8" t="s">
        <v>739</v>
      </c>
      <c r="E2660" s="10" t="s">
        <v>710</v>
      </c>
      <c r="F2660" s="8" t="s">
        <v>711</v>
      </c>
      <c r="G2660" s="10" t="s">
        <v>59</v>
      </c>
      <c r="H2660" s="10" t="s">
        <v>719</v>
      </c>
      <c r="I2660" s="10" t="s">
        <v>60</v>
      </c>
      <c r="J2660" s="12">
        <v>0</v>
      </c>
      <c r="K2660" s="11">
        <v>0</v>
      </c>
      <c r="L2660" s="11">
        <v>0</v>
      </c>
      <c r="M2660" s="14">
        <v>0</v>
      </c>
      <c r="N2660" s="13">
        <v>0</v>
      </c>
      <c r="O2660" s="13">
        <v>0</v>
      </c>
      <c r="P2660" s="25">
        <v>79125.399999999994</v>
      </c>
      <c r="Q2660" s="26">
        <v>2318128</v>
      </c>
      <c r="R2660" s="26">
        <v>11</v>
      </c>
      <c r="S2660" s="27">
        <v>0</v>
      </c>
      <c r="T2660" s="28">
        <v>0</v>
      </c>
      <c r="U2660" s="28">
        <v>0</v>
      </c>
      <c r="V2660" s="12">
        <v>79125.399999999994</v>
      </c>
      <c r="W2660" s="11">
        <v>2318128</v>
      </c>
      <c r="X2660" s="11">
        <v>11</v>
      </c>
    </row>
    <row r="2661" spans="1:24" x14ac:dyDescent="0.35">
      <c r="A2661" s="8">
        <v>2020</v>
      </c>
      <c r="B2661" s="9">
        <v>88888</v>
      </c>
      <c r="C2661" s="10" t="s">
        <v>1835</v>
      </c>
      <c r="D2661" s="8" t="s">
        <v>739</v>
      </c>
      <c r="E2661" s="10" t="s">
        <v>710</v>
      </c>
      <c r="F2661" s="8" t="s">
        <v>711</v>
      </c>
      <c r="G2661" s="10" t="s">
        <v>59</v>
      </c>
      <c r="H2661" s="10" t="s">
        <v>719</v>
      </c>
      <c r="I2661" s="10" t="s">
        <v>60</v>
      </c>
      <c r="J2661" s="12" t="s">
        <v>25</v>
      </c>
      <c r="K2661" s="11" t="s">
        <v>25</v>
      </c>
      <c r="L2661" s="11" t="s">
        <v>25</v>
      </c>
      <c r="M2661" s="14" t="s">
        <v>25</v>
      </c>
      <c r="N2661" s="13" t="s">
        <v>25</v>
      </c>
      <c r="O2661" s="13" t="s">
        <v>25</v>
      </c>
      <c r="P2661" s="25">
        <v>8389.9</v>
      </c>
      <c r="Q2661" s="26">
        <v>218208</v>
      </c>
      <c r="R2661" s="26">
        <v>2</v>
      </c>
      <c r="S2661" s="27" t="s">
        <v>25</v>
      </c>
      <c r="T2661" s="28" t="s">
        <v>25</v>
      </c>
      <c r="U2661" s="28" t="s">
        <v>25</v>
      </c>
      <c r="V2661" s="12">
        <v>8389.9</v>
      </c>
      <c r="W2661" s="11">
        <v>218208</v>
      </c>
      <c r="X2661" s="11">
        <v>2</v>
      </c>
    </row>
    <row r="2662" spans="1:24" x14ac:dyDescent="0.35">
      <c r="A2662" s="8">
        <v>2020</v>
      </c>
      <c r="B2662" s="9">
        <v>88888</v>
      </c>
      <c r="C2662" s="10" t="s">
        <v>1835</v>
      </c>
      <c r="D2662" s="8" t="s">
        <v>739</v>
      </c>
      <c r="E2662" s="10" t="s">
        <v>710</v>
      </c>
      <c r="F2662" s="8" t="s">
        <v>711</v>
      </c>
      <c r="G2662" s="10" t="s">
        <v>59</v>
      </c>
      <c r="H2662" s="10" t="s">
        <v>719</v>
      </c>
      <c r="I2662" s="10" t="s">
        <v>60</v>
      </c>
      <c r="J2662" s="12" t="s">
        <v>25</v>
      </c>
      <c r="K2662" s="11" t="s">
        <v>25</v>
      </c>
      <c r="L2662" s="11" t="s">
        <v>25</v>
      </c>
      <c r="M2662" s="14" t="s">
        <v>25</v>
      </c>
      <c r="N2662" s="13" t="s">
        <v>25</v>
      </c>
      <c r="O2662" s="13" t="s">
        <v>25</v>
      </c>
      <c r="P2662" s="25">
        <v>128580.3</v>
      </c>
      <c r="Q2662" s="26">
        <v>3918248</v>
      </c>
      <c r="R2662" s="26">
        <v>11</v>
      </c>
      <c r="S2662" s="27" t="s">
        <v>25</v>
      </c>
      <c r="T2662" s="28" t="s">
        <v>25</v>
      </c>
      <c r="U2662" s="28" t="s">
        <v>25</v>
      </c>
      <c r="V2662" s="12">
        <v>128580.3</v>
      </c>
      <c r="W2662" s="11">
        <v>3918248</v>
      </c>
      <c r="X2662" s="11">
        <v>11</v>
      </c>
    </row>
    <row r="2663" spans="1:24" x14ac:dyDescent="0.35">
      <c r="A2663" s="8">
        <v>2020</v>
      </c>
      <c r="B2663" s="9">
        <v>99999</v>
      </c>
      <c r="C2663" s="10" t="s">
        <v>1836</v>
      </c>
      <c r="D2663" s="8" t="s">
        <v>709</v>
      </c>
      <c r="E2663" s="10" t="s">
        <v>710</v>
      </c>
      <c r="F2663" s="8" t="s">
        <v>1837</v>
      </c>
      <c r="G2663" s="10" t="s">
        <v>244</v>
      </c>
      <c r="H2663" s="10" t="s">
        <v>6</v>
      </c>
      <c r="I2663" s="10" t="s">
        <v>245</v>
      </c>
      <c r="J2663" s="12">
        <v>47740</v>
      </c>
      <c r="K2663" s="11">
        <v>187024</v>
      </c>
      <c r="L2663" s="11">
        <v>24785</v>
      </c>
      <c r="M2663" s="14">
        <v>83615.600000000006</v>
      </c>
      <c r="N2663" s="13">
        <v>307702</v>
      </c>
      <c r="O2663" s="13">
        <v>10540</v>
      </c>
      <c r="P2663" s="25">
        <v>23902.7</v>
      </c>
      <c r="Q2663" s="26">
        <v>117757</v>
      </c>
      <c r="R2663" s="26">
        <v>306</v>
      </c>
      <c r="S2663" s="27">
        <v>0</v>
      </c>
      <c r="T2663" s="28">
        <v>0</v>
      </c>
      <c r="U2663" s="28">
        <v>0</v>
      </c>
      <c r="V2663" s="12">
        <v>155258.29999999999</v>
      </c>
      <c r="W2663" s="11">
        <v>612483</v>
      </c>
      <c r="X2663" s="11">
        <v>35631</v>
      </c>
    </row>
    <row r="2664" spans="1:24" x14ac:dyDescent="0.35">
      <c r="A2664" s="8">
        <v>2020</v>
      </c>
      <c r="B2664" s="9">
        <v>99999</v>
      </c>
      <c r="C2664" s="10" t="s">
        <v>1836</v>
      </c>
      <c r="D2664" s="8" t="s">
        <v>709</v>
      </c>
      <c r="E2664" s="10" t="s">
        <v>710</v>
      </c>
      <c r="F2664" s="8" t="s">
        <v>1837</v>
      </c>
      <c r="G2664" s="10" t="s">
        <v>244</v>
      </c>
      <c r="H2664" s="10" t="s">
        <v>6</v>
      </c>
      <c r="I2664" s="10" t="s">
        <v>744</v>
      </c>
      <c r="J2664" s="12">
        <v>135</v>
      </c>
      <c r="K2664" s="11">
        <v>329</v>
      </c>
      <c r="L2664" s="11">
        <v>51</v>
      </c>
      <c r="M2664" s="14">
        <v>171.8</v>
      </c>
      <c r="N2664" s="13">
        <v>418</v>
      </c>
      <c r="O2664" s="13">
        <v>42</v>
      </c>
      <c r="P2664" s="25">
        <v>15.7</v>
      </c>
      <c r="Q2664" s="26">
        <v>39</v>
      </c>
      <c r="R2664" s="26">
        <v>1</v>
      </c>
      <c r="S2664" s="27">
        <v>0</v>
      </c>
      <c r="T2664" s="28">
        <v>0</v>
      </c>
      <c r="U2664" s="28">
        <v>0</v>
      </c>
      <c r="V2664" s="12">
        <v>322.5</v>
      </c>
      <c r="W2664" s="11">
        <v>786</v>
      </c>
      <c r="X2664" s="11">
        <v>94</v>
      </c>
    </row>
    <row r="2665" spans="1:24" x14ac:dyDescent="0.35">
      <c r="A2665" s="8">
        <v>2020</v>
      </c>
      <c r="B2665" s="9">
        <v>99999</v>
      </c>
      <c r="C2665" s="10" t="s">
        <v>1836</v>
      </c>
      <c r="D2665" s="8" t="s">
        <v>709</v>
      </c>
      <c r="E2665" s="10" t="s">
        <v>710</v>
      </c>
      <c r="F2665" s="8" t="s">
        <v>1837</v>
      </c>
      <c r="G2665" s="10" t="s">
        <v>27</v>
      </c>
      <c r="H2665" s="10" t="s">
        <v>6</v>
      </c>
      <c r="I2665" s="10" t="s">
        <v>28</v>
      </c>
      <c r="J2665" s="12">
        <v>30360.2</v>
      </c>
      <c r="K2665" s="11">
        <v>200704</v>
      </c>
      <c r="L2665" s="11">
        <v>17955</v>
      </c>
      <c r="M2665" s="14">
        <v>7901.1</v>
      </c>
      <c r="N2665" s="13">
        <v>65239</v>
      </c>
      <c r="O2665" s="13">
        <v>2128</v>
      </c>
      <c r="P2665" s="25">
        <v>5086.3999999999996</v>
      </c>
      <c r="Q2665" s="26">
        <v>56008</v>
      </c>
      <c r="R2665" s="26">
        <v>124</v>
      </c>
      <c r="S2665" s="27">
        <v>0</v>
      </c>
      <c r="T2665" s="28">
        <v>0</v>
      </c>
      <c r="U2665" s="28">
        <v>0</v>
      </c>
      <c r="V2665" s="12">
        <v>43347.7</v>
      </c>
      <c r="W2665" s="11">
        <v>321951</v>
      </c>
      <c r="X2665" s="11">
        <v>20207</v>
      </c>
    </row>
    <row r="2666" spans="1:24" x14ac:dyDescent="0.35">
      <c r="A2666" s="8">
        <v>2020</v>
      </c>
      <c r="B2666" s="9">
        <v>99999</v>
      </c>
      <c r="C2666" s="10" t="s">
        <v>1836</v>
      </c>
      <c r="D2666" s="8" t="s">
        <v>709</v>
      </c>
      <c r="E2666" s="10" t="s">
        <v>710</v>
      </c>
      <c r="F2666" s="8" t="s">
        <v>1837</v>
      </c>
      <c r="G2666" s="10" t="s">
        <v>27</v>
      </c>
      <c r="H2666" s="10" t="s">
        <v>6</v>
      </c>
      <c r="I2666" s="10" t="s">
        <v>30</v>
      </c>
      <c r="J2666" s="12">
        <v>60040.6</v>
      </c>
      <c r="K2666" s="11">
        <v>522632</v>
      </c>
      <c r="L2666" s="11">
        <v>43086</v>
      </c>
      <c r="M2666" s="14">
        <v>25055.1</v>
      </c>
      <c r="N2666" s="13">
        <v>215393</v>
      </c>
      <c r="O2666" s="13">
        <v>6749</v>
      </c>
      <c r="P2666" s="25">
        <v>25271.1</v>
      </c>
      <c r="Q2666" s="26">
        <v>312018</v>
      </c>
      <c r="R2666" s="26">
        <v>376</v>
      </c>
      <c r="S2666" s="27">
        <v>0</v>
      </c>
      <c r="T2666" s="28">
        <v>0</v>
      </c>
      <c r="U2666" s="28">
        <v>0</v>
      </c>
      <c r="V2666" s="12">
        <v>110366.8</v>
      </c>
      <c r="W2666" s="11">
        <v>1050043</v>
      </c>
      <c r="X2666" s="11">
        <v>50211</v>
      </c>
    </row>
    <row r="2667" spans="1:24" x14ac:dyDescent="0.35">
      <c r="A2667" s="8">
        <v>2020</v>
      </c>
      <c r="B2667" s="9">
        <v>99999</v>
      </c>
      <c r="C2667" s="10" t="s">
        <v>1836</v>
      </c>
      <c r="D2667" s="8" t="s">
        <v>709</v>
      </c>
      <c r="E2667" s="10" t="s">
        <v>710</v>
      </c>
      <c r="F2667" s="8" t="s">
        <v>1837</v>
      </c>
      <c r="G2667" s="10" t="s">
        <v>27</v>
      </c>
      <c r="H2667" s="10" t="s">
        <v>6</v>
      </c>
      <c r="I2667" s="10" t="s">
        <v>566</v>
      </c>
      <c r="J2667" s="12">
        <v>0</v>
      </c>
      <c r="K2667" s="11">
        <v>0</v>
      </c>
      <c r="L2667" s="11">
        <v>0</v>
      </c>
      <c r="M2667" s="14">
        <v>1693</v>
      </c>
      <c r="N2667" s="13">
        <v>17280</v>
      </c>
      <c r="O2667" s="13">
        <v>1</v>
      </c>
      <c r="P2667" s="25">
        <v>0</v>
      </c>
      <c r="Q2667" s="26">
        <v>0</v>
      </c>
      <c r="R2667" s="26">
        <v>0</v>
      </c>
      <c r="S2667" s="27">
        <v>0</v>
      </c>
      <c r="T2667" s="28">
        <v>0</v>
      </c>
      <c r="U2667" s="28">
        <v>0</v>
      </c>
      <c r="V2667" s="12">
        <v>1693</v>
      </c>
      <c r="W2667" s="11">
        <v>17280</v>
      </c>
      <c r="X2667" s="11">
        <v>1</v>
      </c>
    </row>
    <row r="2668" spans="1:24" x14ac:dyDescent="0.35">
      <c r="A2668" s="8">
        <v>2020</v>
      </c>
      <c r="B2668" s="9">
        <v>99999</v>
      </c>
      <c r="C2668" s="10" t="s">
        <v>1836</v>
      </c>
      <c r="D2668" s="8" t="s">
        <v>709</v>
      </c>
      <c r="E2668" s="10" t="s">
        <v>710</v>
      </c>
      <c r="F2668" s="8" t="s">
        <v>1837</v>
      </c>
      <c r="G2668" s="10" t="s">
        <v>51</v>
      </c>
      <c r="H2668" s="10" t="s">
        <v>6</v>
      </c>
      <c r="I2668" s="10" t="s">
        <v>1274</v>
      </c>
      <c r="J2668" s="12">
        <v>2372</v>
      </c>
      <c r="K2668" s="11">
        <v>19052</v>
      </c>
      <c r="L2668" s="11">
        <v>1816</v>
      </c>
      <c r="M2668" s="14">
        <v>1771</v>
      </c>
      <c r="N2668" s="13">
        <v>14542</v>
      </c>
      <c r="O2668" s="13">
        <v>370</v>
      </c>
      <c r="P2668" s="25">
        <v>937</v>
      </c>
      <c r="Q2668" s="26">
        <v>14877</v>
      </c>
      <c r="R2668" s="26">
        <v>1</v>
      </c>
      <c r="S2668" s="27">
        <v>0</v>
      </c>
      <c r="T2668" s="28">
        <v>0</v>
      </c>
      <c r="U2668" s="28">
        <v>0</v>
      </c>
      <c r="V2668" s="12">
        <v>5080</v>
      </c>
      <c r="W2668" s="11">
        <v>48471</v>
      </c>
      <c r="X2668" s="11">
        <v>2187</v>
      </c>
    </row>
    <row r="2669" spans="1:24" x14ac:dyDescent="0.35">
      <c r="A2669" s="8">
        <v>2020</v>
      </c>
      <c r="B2669" s="9">
        <v>99999</v>
      </c>
      <c r="C2669" s="10" t="s">
        <v>1836</v>
      </c>
      <c r="D2669" s="8" t="s">
        <v>709</v>
      </c>
      <c r="E2669" s="10" t="s">
        <v>710</v>
      </c>
      <c r="F2669" s="8" t="s">
        <v>1837</v>
      </c>
      <c r="G2669" s="10" t="s">
        <v>51</v>
      </c>
      <c r="H2669" s="10" t="s">
        <v>6</v>
      </c>
      <c r="I2669" s="10" t="s">
        <v>36</v>
      </c>
      <c r="J2669" s="12">
        <v>31247.200000000001</v>
      </c>
      <c r="K2669" s="11">
        <v>293695</v>
      </c>
      <c r="L2669" s="11">
        <v>21479</v>
      </c>
      <c r="M2669" s="14">
        <v>10313</v>
      </c>
      <c r="N2669" s="13">
        <v>106374</v>
      </c>
      <c r="O2669" s="13">
        <v>2594</v>
      </c>
      <c r="P2669" s="25">
        <v>16586.7</v>
      </c>
      <c r="Q2669" s="26">
        <v>139244</v>
      </c>
      <c r="R2669" s="26">
        <v>474</v>
      </c>
      <c r="S2669" s="27">
        <v>0</v>
      </c>
      <c r="T2669" s="28">
        <v>0</v>
      </c>
      <c r="U2669" s="28">
        <v>0</v>
      </c>
      <c r="V2669" s="12">
        <v>58146.9</v>
      </c>
      <c r="W2669" s="11">
        <v>539313</v>
      </c>
      <c r="X2669" s="11">
        <v>24547</v>
      </c>
    </row>
    <row r="2670" spans="1:24" x14ac:dyDescent="0.35">
      <c r="A2670" s="8">
        <v>2020</v>
      </c>
      <c r="B2670" s="9">
        <v>99999</v>
      </c>
      <c r="C2670" s="10" t="s">
        <v>1836</v>
      </c>
      <c r="D2670" s="8" t="s">
        <v>709</v>
      </c>
      <c r="E2670" s="10" t="s">
        <v>710</v>
      </c>
      <c r="F2670" s="8" t="s">
        <v>1837</v>
      </c>
      <c r="G2670" s="10" t="s">
        <v>51</v>
      </c>
      <c r="H2670" s="10" t="s">
        <v>6</v>
      </c>
      <c r="I2670" s="10" t="s">
        <v>54</v>
      </c>
      <c r="J2670" s="12">
        <v>1779.8</v>
      </c>
      <c r="K2670" s="11">
        <v>17617</v>
      </c>
      <c r="L2670" s="11">
        <v>1596</v>
      </c>
      <c r="M2670" s="14">
        <v>1751.4</v>
      </c>
      <c r="N2670" s="13">
        <v>26843</v>
      </c>
      <c r="O2670" s="13">
        <v>273</v>
      </c>
      <c r="P2670" s="25">
        <v>701.8</v>
      </c>
      <c r="Q2670" s="26">
        <v>8336</v>
      </c>
      <c r="R2670" s="26">
        <v>12</v>
      </c>
      <c r="S2670" s="27">
        <v>0</v>
      </c>
      <c r="T2670" s="28">
        <v>0</v>
      </c>
      <c r="U2670" s="28">
        <v>0</v>
      </c>
      <c r="V2670" s="12">
        <v>4233</v>
      </c>
      <c r="W2670" s="11">
        <v>52796</v>
      </c>
      <c r="X2670" s="11">
        <v>1881</v>
      </c>
    </row>
    <row r="2671" spans="1:24" x14ac:dyDescent="0.35">
      <c r="A2671" s="8">
        <v>2020</v>
      </c>
      <c r="B2671" s="9">
        <v>99999</v>
      </c>
      <c r="C2671" s="10" t="s">
        <v>1836</v>
      </c>
      <c r="D2671" s="8" t="s">
        <v>709</v>
      </c>
      <c r="E2671" s="10" t="s">
        <v>710</v>
      </c>
      <c r="F2671" s="8" t="s">
        <v>1837</v>
      </c>
      <c r="G2671" s="10" t="s">
        <v>48</v>
      </c>
      <c r="H2671" s="10" t="s">
        <v>6</v>
      </c>
      <c r="I2671" s="10" t="s">
        <v>49</v>
      </c>
      <c r="J2671" s="12">
        <v>7092.1</v>
      </c>
      <c r="K2671" s="11">
        <v>58166</v>
      </c>
      <c r="L2671" s="11">
        <v>-56625</v>
      </c>
      <c r="M2671" s="14">
        <v>19645.3</v>
      </c>
      <c r="N2671" s="13">
        <v>161816</v>
      </c>
      <c r="O2671" s="13">
        <v>1338</v>
      </c>
      <c r="P2671" s="25">
        <v>24542.6</v>
      </c>
      <c r="Q2671" s="26">
        <v>416396</v>
      </c>
      <c r="R2671" s="26">
        <v>699</v>
      </c>
      <c r="S2671" s="27">
        <v>0</v>
      </c>
      <c r="T2671" s="28">
        <v>0</v>
      </c>
      <c r="U2671" s="28">
        <v>0</v>
      </c>
      <c r="V2671" s="12">
        <v>51280</v>
      </c>
      <c r="W2671" s="11">
        <v>636378</v>
      </c>
      <c r="X2671" s="11">
        <v>-54588</v>
      </c>
    </row>
    <row r="2672" spans="1:24" x14ac:dyDescent="0.35">
      <c r="A2672" s="8">
        <v>2020</v>
      </c>
      <c r="B2672" s="9">
        <v>99999</v>
      </c>
      <c r="C2672" s="10" t="s">
        <v>1836</v>
      </c>
      <c r="D2672" s="8" t="s">
        <v>709</v>
      </c>
      <c r="E2672" s="10" t="s">
        <v>710</v>
      </c>
      <c r="F2672" s="8" t="s">
        <v>1837</v>
      </c>
      <c r="G2672" s="10" t="s">
        <v>48</v>
      </c>
      <c r="H2672" s="10" t="s">
        <v>6</v>
      </c>
      <c r="I2672" s="10" t="s">
        <v>33</v>
      </c>
      <c r="J2672" s="12">
        <v>0</v>
      </c>
      <c r="K2672" s="11">
        <v>0</v>
      </c>
      <c r="L2672" s="11">
        <v>-249</v>
      </c>
      <c r="M2672" s="14">
        <v>0</v>
      </c>
      <c r="N2672" s="13">
        <v>0</v>
      </c>
      <c r="O2672" s="13">
        <v>0</v>
      </c>
      <c r="P2672" s="25">
        <v>0</v>
      </c>
      <c r="Q2672" s="26">
        <v>0</v>
      </c>
      <c r="R2672" s="26">
        <v>0</v>
      </c>
      <c r="S2672" s="27">
        <v>0</v>
      </c>
      <c r="T2672" s="28">
        <v>0</v>
      </c>
      <c r="U2672" s="28">
        <v>0</v>
      </c>
      <c r="V2672" s="12">
        <v>0</v>
      </c>
      <c r="W2672" s="11">
        <v>0</v>
      </c>
      <c r="X2672" s="11">
        <v>-249</v>
      </c>
    </row>
    <row r="2673" spans="1:24" x14ac:dyDescent="0.35">
      <c r="A2673" s="8">
        <v>2020</v>
      </c>
      <c r="B2673" s="9">
        <v>99999</v>
      </c>
      <c r="C2673" s="10" t="s">
        <v>1836</v>
      </c>
      <c r="D2673" s="8" t="s">
        <v>709</v>
      </c>
      <c r="E2673" s="10" t="s">
        <v>710</v>
      </c>
      <c r="F2673" s="8" t="s">
        <v>1837</v>
      </c>
      <c r="G2673" s="10" t="s">
        <v>48</v>
      </c>
      <c r="H2673" s="10" t="s">
        <v>6</v>
      </c>
      <c r="I2673" s="10" t="s">
        <v>158</v>
      </c>
      <c r="J2673" s="12">
        <v>0</v>
      </c>
      <c r="K2673" s="11">
        <v>0</v>
      </c>
      <c r="L2673" s="11">
        <v>-7</v>
      </c>
      <c r="M2673" s="14">
        <v>0</v>
      </c>
      <c r="N2673" s="13">
        <v>0</v>
      </c>
      <c r="O2673" s="13">
        <v>0</v>
      </c>
      <c r="P2673" s="25">
        <v>0</v>
      </c>
      <c r="Q2673" s="26">
        <v>0</v>
      </c>
      <c r="R2673" s="26">
        <v>0</v>
      </c>
      <c r="S2673" s="27">
        <v>0</v>
      </c>
      <c r="T2673" s="28">
        <v>0</v>
      </c>
      <c r="U2673" s="28">
        <v>0</v>
      </c>
      <c r="V2673" s="12">
        <v>0</v>
      </c>
      <c r="W2673" s="11">
        <v>0</v>
      </c>
      <c r="X2673" s="11">
        <v>-7</v>
      </c>
    </row>
    <row r="2674" spans="1:24" x14ac:dyDescent="0.35">
      <c r="A2674" s="8">
        <v>2020</v>
      </c>
      <c r="B2674" s="9">
        <v>99999</v>
      </c>
      <c r="C2674" s="10" t="s">
        <v>1836</v>
      </c>
      <c r="D2674" s="8" t="s">
        <v>709</v>
      </c>
      <c r="E2674" s="10" t="s">
        <v>710</v>
      </c>
      <c r="F2674" s="8" t="s">
        <v>1837</v>
      </c>
      <c r="G2674" s="10" t="s">
        <v>48</v>
      </c>
      <c r="H2674" s="10" t="s">
        <v>6</v>
      </c>
      <c r="I2674" s="10" t="s">
        <v>477</v>
      </c>
      <c r="J2674" s="12">
        <v>383.9</v>
      </c>
      <c r="K2674" s="11">
        <v>2206</v>
      </c>
      <c r="L2674" s="11">
        <v>424</v>
      </c>
      <c r="M2674" s="14">
        <v>56.1</v>
      </c>
      <c r="N2674" s="13">
        <v>351</v>
      </c>
      <c r="O2674" s="13">
        <v>40</v>
      </c>
      <c r="P2674" s="25">
        <v>310.10000000000002</v>
      </c>
      <c r="Q2674" s="26">
        <v>2418</v>
      </c>
      <c r="R2674" s="26">
        <v>23</v>
      </c>
      <c r="S2674" s="27">
        <v>0</v>
      </c>
      <c r="T2674" s="28">
        <v>0</v>
      </c>
      <c r="U2674" s="28">
        <v>0</v>
      </c>
      <c r="V2674" s="12">
        <v>750.1</v>
      </c>
      <c r="W2674" s="11">
        <v>4975</v>
      </c>
      <c r="X2674" s="11">
        <v>487</v>
      </c>
    </row>
    <row r="2675" spans="1:24" x14ac:dyDescent="0.35">
      <c r="A2675" s="8">
        <v>2020</v>
      </c>
      <c r="B2675" s="9">
        <v>99999</v>
      </c>
      <c r="C2675" s="10" t="s">
        <v>1836</v>
      </c>
      <c r="D2675" s="8" t="s">
        <v>709</v>
      </c>
      <c r="E2675" s="10" t="s">
        <v>710</v>
      </c>
      <c r="F2675" s="8" t="s">
        <v>1837</v>
      </c>
      <c r="G2675" s="10" t="s">
        <v>48</v>
      </c>
      <c r="H2675" s="10" t="s">
        <v>6</v>
      </c>
      <c r="I2675" s="10" t="s">
        <v>502</v>
      </c>
      <c r="J2675" s="12">
        <v>140.5</v>
      </c>
      <c r="K2675" s="11">
        <v>1313</v>
      </c>
      <c r="L2675" s="11">
        <v>-8674</v>
      </c>
      <c r="M2675" s="14">
        <v>2684.3</v>
      </c>
      <c r="N2675" s="13">
        <v>38730</v>
      </c>
      <c r="O2675" s="13">
        <v>45</v>
      </c>
      <c r="P2675" s="25">
        <v>4861.2</v>
      </c>
      <c r="Q2675" s="26">
        <v>59519</v>
      </c>
      <c r="R2675" s="26">
        <v>274</v>
      </c>
      <c r="S2675" s="27">
        <v>0</v>
      </c>
      <c r="T2675" s="28">
        <v>0</v>
      </c>
      <c r="U2675" s="28">
        <v>0</v>
      </c>
      <c r="V2675" s="12">
        <v>7686</v>
      </c>
      <c r="W2675" s="11">
        <v>99562</v>
      </c>
      <c r="X2675" s="11">
        <v>-8355</v>
      </c>
    </row>
    <row r="2676" spans="1:24" x14ac:dyDescent="0.35">
      <c r="A2676" s="8">
        <v>2020</v>
      </c>
      <c r="B2676" s="9">
        <v>99999</v>
      </c>
      <c r="C2676" s="10" t="s">
        <v>1836</v>
      </c>
      <c r="D2676" s="8" t="s">
        <v>709</v>
      </c>
      <c r="E2676" s="10" t="s">
        <v>710</v>
      </c>
      <c r="F2676" s="8" t="s">
        <v>1837</v>
      </c>
      <c r="G2676" s="10" t="s">
        <v>48</v>
      </c>
      <c r="H2676" s="10" t="s">
        <v>6</v>
      </c>
      <c r="I2676" s="10" t="s">
        <v>591</v>
      </c>
      <c r="J2676" s="12">
        <v>0</v>
      </c>
      <c r="K2676" s="11">
        <v>0</v>
      </c>
      <c r="L2676" s="11">
        <v>-13849</v>
      </c>
      <c r="M2676" s="14">
        <v>2733</v>
      </c>
      <c r="N2676" s="13">
        <v>25658</v>
      </c>
      <c r="O2676" s="13">
        <v>-429</v>
      </c>
      <c r="P2676" s="25">
        <v>0</v>
      </c>
      <c r="Q2676" s="26">
        <v>0</v>
      </c>
      <c r="R2676" s="26">
        <v>0</v>
      </c>
      <c r="S2676" s="27">
        <v>0</v>
      </c>
      <c r="T2676" s="28">
        <v>0</v>
      </c>
      <c r="U2676" s="28">
        <v>0</v>
      </c>
      <c r="V2676" s="12">
        <v>2733</v>
      </c>
      <c r="W2676" s="11">
        <v>25658</v>
      </c>
      <c r="X2676" s="11">
        <v>-14278</v>
      </c>
    </row>
    <row r="2677" spans="1:24" x14ac:dyDescent="0.35">
      <c r="A2677" s="8">
        <v>2020</v>
      </c>
      <c r="B2677" s="9">
        <v>99999</v>
      </c>
      <c r="C2677" s="10" t="s">
        <v>1836</v>
      </c>
      <c r="D2677" s="8" t="s">
        <v>709</v>
      </c>
      <c r="E2677" s="10" t="s">
        <v>710</v>
      </c>
      <c r="F2677" s="8" t="s">
        <v>1837</v>
      </c>
      <c r="G2677" s="10" t="s">
        <v>48</v>
      </c>
      <c r="H2677" s="10" t="s">
        <v>6</v>
      </c>
      <c r="I2677" s="10" t="s">
        <v>92</v>
      </c>
      <c r="J2677" s="12">
        <v>32864.199999999997</v>
      </c>
      <c r="K2677" s="11">
        <v>316769</v>
      </c>
      <c r="L2677" s="11">
        <v>26592</v>
      </c>
      <c r="M2677" s="14">
        <v>25482.400000000001</v>
      </c>
      <c r="N2677" s="13">
        <v>257847</v>
      </c>
      <c r="O2677" s="13">
        <v>5753</v>
      </c>
      <c r="P2677" s="25">
        <v>13567.9</v>
      </c>
      <c r="Q2677" s="26">
        <v>208726</v>
      </c>
      <c r="R2677" s="26">
        <v>1515</v>
      </c>
      <c r="S2677" s="27">
        <v>0</v>
      </c>
      <c r="T2677" s="28">
        <v>0</v>
      </c>
      <c r="U2677" s="28">
        <v>0</v>
      </c>
      <c r="V2677" s="12">
        <v>71914.5</v>
      </c>
      <c r="W2677" s="11">
        <v>783342</v>
      </c>
      <c r="X2677" s="11">
        <v>33860</v>
      </c>
    </row>
    <row r="2678" spans="1:24" x14ac:dyDescent="0.35">
      <c r="A2678" s="8">
        <v>2020</v>
      </c>
      <c r="B2678" s="9">
        <v>99999</v>
      </c>
      <c r="C2678" s="10" t="s">
        <v>1836</v>
      </c>
      <c r="D2678" s="8" t="s">
        <v>709</v>
      </c>
      <c r="E2678" s="10" t="s">
        <v>710</v>
      </c>
      <c r="F2678" s="8" t="s">
        <v>1837</v>
      </c>
      <c r="G2678" s="10" t="s">
        <v>32</v>
      </c>
      <c r="H2678" s="10" t="s">
        <v>6</v>
      </c>
      <c r="I2678" s="10" t="s">
        <v>33</v>
      </c>
      <c r="J2678" s="12">
        <v>70396.100000000006</v>
      </c>
      <c r="K2678" s="11">
        <v>412709</v>
      </c>
      <c r="L2678" s="11">
        <v>-333357</v>
      </c>
      <c r="M2678" s="14">
        <v>136674.29999999999</v>
      </c>
      <c r="N2678" s="13">
        <v>1014244</v>
      </c>
      <c r="O2678" s="13">
        <v>5130</v>
      </c>
      <c r="P2678" s="25">
        <v>97071</v>
      </c>
      <c r="Q2678" s="26">
        <v>1639093</v>
      </c>
      <c r="R2678" s="26">
        <v>676</v>
      </c>
      <c r="S2678" s="27">
        <v>0</v>
      </c>
      <c r="T2678" s="28">
        <v>0</v>
      </c>
      <c r="U2678" s="28">
        <v>0</v>
      </c>
      <c r="V2678" s="12">
        <v>304141.40000000002</v>
      </c>
      <c r="W2678" s="11">
        <v>3066046</v>
      </c>
      <c r="X2678" s="11">
        <v>-327551</v>
      </c>
    </row>
    <row r="2679" spans="1:24" x14ac:dyDescent="0.35">
      <c r="A2679" s="8">
        <v>2020</v>
      </c>
      <c r="B2679" s="9">
        <v>99999</v>
      </c>
      <c r="C2679" s="10" t="s">
        <v>1836</v>
      </c>
      <c r="D2679" s="8" t="s">
        <v>709</v>
      </c>
      <c r="E2679" s="10" t="s">
        <v>710</v>
      </c>
      <c r="F2679" s="8" t="s">
        <v>1837</v>
      </c>
      <c r="G2679" s="10" t="s">
        <v>32</v>
      </c>
      <c r="H2679" s="10" t="s">
        <v>6</v>
      </c>
      <c r="I2679" s="10" t="s">
        <v>277</v>
      </c>
      <c r="J2679" s="12">
        <v>0</v>
      </c>
      <c r="K2679" s="11">
        <v>0</v>
      </c>
      <c r="L2679" s="11">
        <v>-2432</v>
      </c>
      <c r="M2679" s="14">
        <v>1278</v>
      </c>
      <c r="N2679" s="13">
        <v>14694</v>
      </c>
      <c r="O2679" s="13">
        <v>0</v>
      </c>
      <c r="P2679" s="25">
        <v>587</v>
      </c>
      <c r="Q2679" s="26">
        <v>8092</v>
      </c>
      <c r="R2679" s="26">
        <v>3</v>
      </c>
      <c r="S2679" s="27">
        <v>0</v>
      </c>
      <c r="T2679" s="28">
        <v>0</v>
      </c>
      <c r="U2679" s="28">
        <v>0</v>
      </c>
      <c r="V2679" s="12">
        <v>1865</v>
      </c>
      <c r="W2679" s="11">
        <v>22786</v>
      </c>
      <c r="X2679" s="11">
        <v>-2429</v>
      </c>
    </row>
    <row r="2680" spans="1:24" x14ac:dyDescent="0.35">
      <c r="A2680" s="8">
        <v>2020</v>
      </c>
      <c r="B2680" s="9">
        <v>99999</v>
      </c>
      <c r="C2680" s="10" t="s">
        <v>1836</v>
      </c>
      <c r="D2680" s="8" t="s">
        <v>709</v>
      </c>
      <c r="E2680" s="10" t="s">
        <v>710</v>
      </c>
      <c r="F2680" s="8" t="s">
        <v>1837</v>
      </c>
      <c r="G2680" s="10" t="s">
        <v>32</v>
      </c>
      <c r="H2680" s="10" t="s">
        <v>6</v>
      </c>
      <c r="I2680" s="10" t="s">
        <v>103</v>
      </c>
      <c r="J2680" s="12">
        <v>0</v>
      </c>
      <c r="K2680" s="11">
        <v>0</v>
      </c>
      <c r="L2680" s="11">
        <v>-16023</v>
      </c>
      <c r="M2680" s="14">
        <v>3367</v>
      </c>
      <c r="N2680" s="13">
        <v>23630</v>
      </c>
      <c r="O2680" s="13">
        <v>-67</v>
      </c>
      <c r="P2680" s="25">
        <v>0</v>
      </c>
      <c r="Q2680" s="26">
        <v>0</v>
      </c>
      <c r="R2680" s="26">
        <v>0</v>
      </c>
      <c r="S2680" s="27">
        <v>0</v>
      </c>
      <c r="T2680" s="28">
        <v>0</v>
      </c>
      <c r="U2680" s="28">
        <v>0</v>
      </c>
      <c r="V2680" s="12">
        <v>3367</v>
      </c>
      <c r="W2680" s="11">
        <v>23630</v>
      </c>
      <c r="X2680" s="11">
        <v>-16090</v>
      </c>
    </row>
    <row r="2681" spans="1:24" x14ac:dyDescent="0.35">
      <c r="A2681" s="8">
        <v>2020</v>
      </c>
      <c r="B2681" s="9">
        <v>99999</v>
      </c>
      <c r="C2681" s="10" t="s">
        <v>1836</v>
      </c>
      <c r="D2681" s="8" t="s">
        <v>709</v>
      </c>
      <c r="E2681" s="10" t="s">
        <v>710</v>
      </c>
      <c r="F2681" s="8" t="s">
        <v>1837</v>
      </c>
      <c r="G2681" s="10" t="s">
        <v>32</v>
      </c>
      <c r="H2681" s="10" t="s">
        <v>6</v>
      </c>
      <c r="I2681" s="10" t="s">
        <v>394</v>
      </c>
      <c r="J2681" s="12">
        <v>15773</v>
      </c>
      <c r="K2681" s="11">
        <v>92486</v>
      </c>
      <c r="L2681" s="11">
        <v>12581</v>
      </c>
      <c r="M2681" s="14">
        <v>10832.3</v>
      </c>
      <c r="N2681" s="13">
        <v>66648</v>
      </c>
      <c r="O2681" s="13">
        <v>1678</v>
      </c>
      <c r="P2681" s="25">
        <v>0</v>
      </c>
      <c r="Q2681" s="26">
        <v>0</v>
      </c>
      <c r="R2681" s="26">
        <v>0</v>
      </c>
      <c r="S2681" s="27">
        <v>0</v>
      </c>
      <c r="T2681" s="28">
        <v>0</v>
      </c>
      <c r="U2681" s="28">
        <v>0</v>
      </c>
      <c r="V2681" s="12">
        <v>26605.3</v>
      </c>
      <c r="W2681" s="11">
        <v>159134</v>
      </c>
      <c r="X2681" s="11">
        <v>14259</v>
      </c>
    </row>
    <row r="2682" spans="1:24" x14ac:dyDescent="0.35">
      <c r="A2682" s="8">
        <v>2020</v>
      </c>
      <c r="B2682" s="9">
        <v>99999</v>
      </c>
      <c r="C2682" s="10" t="s">
        <v>1836</v>
      </c>
      <c r="D2682" s="8" t="s">
        <v>709</v>
      </c>
      <c r="E2682" s="10" t="s">
        <v>710</v>
      </c>
      <c r="F2682" s="8" t="s">
        <v>1837</v>
      </c>
      <c r="G2682" s="10" t="s">
        <v>32</v>
      </c>
      <c r="H2682" s="10" t="s">
        <v>6</v>
      </c>
      <c r="I2682" s="10" t="s">
        <v>435</v>
      </c>
      <c r="J2682" s="12">
        <v>0</v>
      </c>
      <c r="K2682" s="11">
        <v>0</v>
      </c>
      <c r="L2682" s="11">
        <v>-44</v>
      </c>
      <c r="M2682" s="14">
        <v>0</v>
      </c>
      <c r="N2682" s="13">
        <v>0</v>
      </c>
      <c r="O2682" s="13">
        <v>-2</v>
      </c>
      <c r="P2682" s="25">
        <v>0</v>
      </c>
      <c r="Q2682" s="26">
        <v>0</v>
      </c>
      <c r="R2682" s="26">
        <v>0</v>
      </c>
      <c r="S2682" s="27">
        <v>0</v>
      </c>
      <c r="T2682" s="28">
        <v>0</v>
      </c>
      <c r="U2682" s="28">
        <v>0</v>
      </c>
      <c r="V2682" s="12">
        <v>0</v>
      </c>
      <c r="W2682" s="11">
        <v>0</v>
      </c>
      <c r="X2682" s="11">
        <v>-46</v>
      </c>
    </row>
    <row r="2683" spans="1:24" x14ac:dyDescent="0.35">
      <c r="A2683" s="8">
        <v>2020</v>
      </c>
      <c r="B2683" s="9">
        <v>99999</v>
      </c>
      <c r="C2683" s="10" t="s">
        <v>1836</v>
      </c>
      <c r="D2683" s="8" t="s">
        <v>709</v>
      </c>
      <c r="E2683" s="10" t="s">
        <v>710</v>
      </c>
      <c r="F2683" s="8" t="s">
        <v>1837</v>
      </c>
      <c r="G2683" s="10" t="s">
        <v>32</v>
      </c>
      <c r="H2683" s="10" t="s">
        <v>6</v>
      </c>
      <c r="I2683" s="10" t="s">
        <v>379</v>
      </c>
      <c r="J2683" s="12">
        <v>14335</v>
      </c>
      <c r="K2683" s="11">
        <v>123993</v>
      </c>
      <c r="L2683" s="11">
        <v>-4597</v>
      </c>
      <c r="M2683" s="14">
        <v>7335.8</v>
      </c>
      <c r="N2683" s="13">
        <v>71596</v>
      </c>
      <c r="O2683" s="13">
        <v>1655</v>
      </c>
      <c r="P2683" s="25">
        <v>14249.8</v>
      </c>
      <c r="Q2683" s="26">
        <v>165386</v>
      </c>
      <c r="R2683" s="26">
        <v>19</v>
      </c>
      <c r="S2683" s="27">
        <v>0</v>
      </c>
      <c r="T2683" s="28">
        <v>0</v>
      </c>
      <c r="U2683" s="28">
        <v>0</v>
      </c>
      <c r="V2683" s="12">
        <v>35920.6</v>
      </c>
      <c r="W2683" s="11">
        <v>360975</v>
      </c>
      <c r="X2683" s="11">
        <v>-2923</v>
      </c>
    </row>
    <row r="2684" spans="1:24" x14ac:dyDescent="0.35">
      <c r="A2684" s="8">
        <v>2020</v>
      </c>
      <c r="B2684" s="9">
        <v>99999</v>
      </c>
      <c r="C2684" s="10" t="s">
        <v>1836</v>
      </c>
      <c r="D2684" s="8" t="s">
        <v>709</v>
      </c>
      <c r="E2684" s="10" t="s">
        <v>710</v>
      </c>
      <c r="F2684" s="8" t="s">
        <v>1837</v>
      </c>
      <c r="G2684" s="10" t="s">
        <v>32</v>
      </c>
      <c r="H2684" s="10" t="s">
        <v>6</v>
      </c>
      <c r="I2684" s="10" t="s">
        <v>576</v>
      </c>
      <c r="J2684" s="12">
        <v>0</v>
      </c>
      <c r="K2684" s="11">
        <v>0</v>
      </c>
      <c r="L2684" s="11">
        <v>-459</v>
      </c>
      <c r="M2684" s="14">
        <v>0</v>
      </c>
      <c r="N2684" s="13">
        <v>0</v>
      </c>
      <c r="O2684" s="13">
        <v>-2</v>
      </c>
      <c r="P2684" s="25">
        <v>0</v>
      </c>
      <c r="Q2684" s="26">
        <v>0</v>
      </c>
      <c r="R2684" s="26">
        <v>0</v>
      </c>
      <c r="S2684" s="27">
        <v>0</v>
      </c>
      <c r="T2684" s="28">
        <v>0</v>
      </c>
      <c r="U2684" s="28">
        <v>0</v>
      </c>
      <c r="V2684" s="12">
        <v>0</v>
      </c>
      <c r="W2684" s="11">
        <v>0</v>
      </c>
      <c r="X2684" s="11">
        <v>-461</v>
      </c>
    </row>
    <row r="2685" spans="1:24" x14ac:dyDescent="0.35">
      <c r="A2685" s="8">
        <v>2020</v>
      </c>
      <c r="B2685" s="9">
        <v>99999</v>
      </c>
      <c r="C2685" s="10" t="s">
        <v>1836</v>
      </c>
      <c r="D2685" s="8" t="s">
        <v>709</v>
      </c>
      <c r="E2685" s="10" t="s">
        <v>710</v>
      </c>
      <c r="F2685" s="8" t="s">
        <v>1837</v>
      </c>
      <c r="G2685" s="10" t="s">
        <v>32</v>
      </c>
      <c r="H2685" s="10" t="s">
        <v>6</v>
      </c>
      <c r="I2685" s="10" t="s">
        <v>92</v>
      </c>
      <c r="J2685" s="12">
        <v>18100.2</v>
      </c>
      <c r="K2685" s="11">
        <v>136756</v>
      </c>
      <c r="L2685" s="11">
        <v>8555</v>
      </c>
      <c r="M2685" s="14">
        <v>3641.7</v>
      </c>
      <c r="N2685" s="13">
        <v>27606</v>
      </c>
      <c r="O2685" s="13">
        <v>1177</v>
      </c>
      <c r="P2685" s="25">
        <v>186</v>
      </c>
      <c r="Q2685" s="26">
        <v>1606</v>
      </c>
      <c r="R2685" s="26">
        <v>25</v>
      </c>
      <c r="S2685" s="27">
        <v>0</v>
      </c>
      <c r="T2685" s="28">
        <v>0</v>
      </c>
      <c r="U2685" s="28">
        <v>0</v>
      </c>
      <c r="V2685" s="12">
        <v>21927.9</v>
      </c>
      <c r="W2685" s="11">
        <v>165968</v>
      </c>
      <c r="X2685" s="11">
        <v>9757</v>
      </c>
    </row>
    <row r="2686" spans="1:24" x14ac:dyDescent="0.35">
      <c r="A2686" s="8">
        <v>2020</v>
      </c>
      <c r="B2686" s="9">
        <v>99999</v>
      </c>
      <c r="C2686" s="10" t="s">
        <v>1836</v>
      </c>
      <c r="D2686" s="8" t="s">
        <v>709</v>
      </c>
      <c r="E2686" s="10" t="s">
        <v>710</v>
      </c>
      <c r="F2686" s="8" t="s">
        <v>1837</v>
      </c>
      <c r="G2686" s="10" t="s">
        <v>157</v>
      </c>
      <c r="H2686" s="10" t="s">
        <v>6</v>
      </c>
      <c r="I2686" s="10" t="s">
        <v>272</v>
      </c>
      <c r="J2686" s="12">
        <v>0</v>
      </c>
      <c r="K2686" s="11">
        <v>0</v>
      </c>
      <c r="L2686" s="11">
        <v>-869</v>
      </c>
      <c r="M2686" s="14">
        <v>0</v>
      </c>
      <c r="N2686" s="13">
        <v>0</v>
      </c>
      <c r="O2686" s="13">
        <v>0</v>
      </c>
      <c r="P2686" s="25">
        <v>4733.5</v>
      </c>
      <c r="Q2686" s="26">
        <v>37540</v>
      </c>
      <c r="R2686" s="26">
        <v>1</v>
      </c>
      <c r="S2686" s="27">
        <v>0</v>
      </c>
      <c r="T2686" s="28">
        <v>0</v>
      </c>
      <c r="U2686" s="28">
        <v>0</v>
      </c>
      <c r="V2686" s="12">
        <v>4733.5</v>
      </c>
      <c r="W2686" s="11">
        <v>37540</v>
      </c>
      <c r="X2686" s="11">
        <v>-868</v>
      </c>
    </row>
    <row r="2687" spans="1:24" x14ac:dyDescent="0.35">
      <c r="A2687" s="8">
        <v>2020</v>
      </c>
      <c r="B2687" s="9">
        <v>99999</v>
      </c>
      <c r="C2687" s="10" t="s">
        <v>1836</v>
      </c>
      <c r="D2687" s="8" t="s">
        <v>709</v>
      </c>
      <c r="E2687" s="10" t="s">
        <v>710</v>
      </c>
      <c r="F2687" s="8" t="s">
        <v>1837</v>
      </c>
      <c r="G2687" s="10" t="s">
        <v>157</v>
      </c>
      <c r="H2687" s="10" t="s">
        <v>6</v>
      </c>
      <c r="I2687" s="10" t="s">
        <v>158</v>
      </c>
      <c r="J2687" s="12">
        <v>30597.7</v>
      </c>
      <c r="K2687" s="11">
        <v>206642</v>
      </c>
      <c r="L2687" s="11">
        <v>4081</v>
      </c>
      <c r="M2687" s="14">
        <v>45011.4</v>
      </c>
      <c r="N2687" s="13">
        <v>276089</v>
      </c>
      <c r="O2687" s="13">
        <v>7227</v>
      </c>
      <c r="P2687" s="25">
        <v>9293.9</v>
      </c>
      <c r="Q2687" s="26">
        <v>110797</v>
      </c>
      <c r="R2687" s="26">
        <v>291</v>
      </c>
      <c r="S2687" s="27">
        <v>0</v>
      </c>
      <c r="T2687" s="28">
        <v>0</v>
      </c>
      <c r="U2687" s="28">
        <v>0</v>
      </c>
      <c r="V2687" s="12">
        <v>84903</v>
      </c>
      <c r="W2687" s="11">
        <v>593528</v>
      </c>
      <c r="X2687" s="11">
        <v>11599</v>
      </c>
    </row>
    <row r="2688" spans="1:24" x14ac:dyDescent="0.35">
      <c r="A2688" s="8">
        <v>2020</v>
      </c>
      <c r="B2688" s="9">
        <v>99999</v>
      </c>
      <c r="C2688" s="10" t="s">
        <v>1836</v>
      </c>
      <c r="D2688" s="8" t="s">
        <v>709</v>
      </c>
      <c r="E2688" s="10" t="s">
        <v>710</v>
      </c>
      <c r="F2688" s="8" t="s">
        <v>1837</v>
      </c>
      <c r="G2688" s="10" t="s">
        <v>157</v>
      </c>
      <c r="H2688" s="10" t="s">
        <v>6</v>
      </c>
      <c r="I2688" s="10" t="s">
        <v>99</v>
      </c>
      <c r="J2688" s="12">
        <v>53518.3</v>
      </c>
      <c r="K2688" s="11">
        <v>343814</v>
      </c>
      <c r="L2688" s="11">
        <v>40778</v>
      </c>
      <c r="M2688" s="14">
        <v>29757.5</v>
      </c>
      <c r="N2688" s="13">
        <v>248900</v>
      </c>
      <c r="O2688" s="13">
        <v>6909</v>
      </c>
      <c r="P2688" s="25">
        <v>3073.6</v>
      </c>
      <c r="Q2688" s="26">
        <v>17415</v>
      </c>
      <c r="R2688" s="26">
        <v>168</v>
      </c>
      <c r="S2688" s="27">
        <v>0</v>
      </c>
      <c r="T2688" s="28">
        <v>0</v>
      </c>
      <c r="U2688" s="28">
        <v>0</v>
      </c>
      <c r="V2688" s="12">
        <v>86349.4</v>
      </c>
      <c r="W2688" s="11">
        <v>610129</v>
      </c>
      <c r="X2688" s="11">
        <v>47855</v>
      </c>
    </row>
    <row r="2689" spans="1:24" x14ac:dyDescent="0.35">
      <c r="A2689" s="8">
        <v>2020</v>
      </c>
      <c r="B2689" s="9">
        <v>99999</v>
      </c>
      <c r="C2689" s="10" t="s">
        <v>1836</v>
      </c>
      <c r="D2689" s="8" t="s">
        <v>709</v>
      </c>
      <c r="E2689" s="10" t="s">
        <v>710</v>
      </c>
      <c r="F2689" s="8" t="s">
        <v>1837</v>
      </c>
      <c r="G2689" s="10" t="s">
        <v>157</v>
      </c>
      <c r="H2689" s="10" t="s">
        <v>6</v>
      </c>
      <c r="I2689" s="10" t="s">
        <v>54</v>
      </c>
      <c r="J2689" s="12">
        <v>0</v>
      </c>
      <c r="K2689" s="11">
        <v>0</v>
      </c>
      <c r="L2689" s="11">
        <v>0</v>
      </c>
      <c r="M2689" s="14">
        <v>296</v>
      </c>
      <c r="N2689" s="13">
        <v>3000</v>
      </c>
      <c r="O2689" s="13">
        <v>1</v>
      </c>
      <c r="P2689" s="25">
        <v>0</v>
      </c>
      <c r="Q2689" s="26">
        <v>0</v>
      </c>
      <c r="R2689" s="26">
        <v>0</v>
      </c>
      <c r="S2689" s="27">
        <v>0</v>
      </c>
      <c r="T2689" s="28">
        <v>0</v>
      </c>
      <c r="U2689" s="28">
        <v>0</v>
      </c>
      <c r="V2689" s="12">
        <v>296</v>
      </c>
      <c r="W2689" s="11">
        <v>3000</v>
      </c>
      <c r="X2689" s="11">
        <v>1</v>
      </c>
    </row>
    <row r="2690" spans="1:24" x14ac:dyDescent="0.35">
      <c r="A2690" s="8">
        <v>2020</v>
      </c>
      <c r="B2690" s="9">
        <v>99999</v>
      </c>
      <c r="C2690" s="10" t="s">
        <v>1836</v>
      </c>
      <c r="D2690" s="8" t="s">
        <v>709</v>
      </c>
      <c r="E2690" s="10" t="s">
        <v>710</v>
      </c>
      <c r="F2690" s="8" t="s">
        <v>1837</v>
      </c>
      <c r="G2690" s="10" t="s">
        <v>94</v>
      </c>
      <c r="H2690" s="10" t="s">
        <v>6</v>
      </c>
      <c r="I2690" s="10" t="s">
        <v>95</v>
      </c>
      <c r="J2690" s="12">
        <v>14632.6</v>
      </c>
      <c r="K2690" s="11">
        <v>86369</v>
      </c>
      <c r="L2690" s="11">
        <v>-19421</v>
      </c>
      <c r="M2690" s="14">
        <v>36713.599999999999</v>
      </c>
      <c r="N2690" s="13">
        <v>337629</v>
      </c>
      <c r="O2690" s="13">
        <v>1806</v>
      </c>
      <c r="P2690" s="25">
        <v>2771.5</v>
      </c>
      <c r="Q2690" s="26">
        <v>19281</v>
      </c>
      <c r="R2690" s="26">
        <v>52</v>
      </c>
      <c r="S2690" s="27">
        <v>0</v>
      </c>
      <c r="T2690" s="28">
        <v>0</v>
      </c>
      <c r="U2690" s="28">
        <v>0</v>
      </c>
      <c r="V2690" s="12">
        <v>54117.7</v>
      </c>
      <c r="W2690" s="11">
        <v>443279</v>
      </c>
      <c r="X2690" s="11">
        <v>-17563</v>
      </c>
    </row>
    <row r="2691" spans="1:24" x14ac:dyDescent="0.35">
      <c r="A2691" s="8">
        <v>2020</v>
      </c>
      <c r="B2691" s="9">
        <v>99999</v>
      </c>
      <c r="C2691" s="10" t="s">
        <v>1836</v>
      </c>
      <c r="D2691" s="8" t="s">
        <v>709</v>
      </c>
      <c r="E2691" s="10" t="s">
        <v>710</v>
      </c>
      <c r="F2691" s="8" t="s">
        <v>1837</v>
      </c>
      <c r="G2691" s="10" t="s">
        <v>682</v>
      </c>
      <c r="H2691" s="10" t="s">
        <v>6</v>
      </c>
      <c r="I2691" s="10" t="s">
        <v>45</v>
      </c>
      <c r="J2691" s="12">
        <v>0</v>
      </c>
      <c r="K2691" s="11">
        <v>0</v>
      </c>
      <c r="L2691" s="11">
        <v>-534</v>
      </c>
      <c r="M2691" s="14">
        <v>530</v>
      </c>
      <c r="N2691" s="13">
        <v>10879</v>
      </c>
      <c r="O2691" s="13">
        <v>0</v>
      </c>
      <c r="P2691" s="25">
        <v>0</v>
      </c>
      <c r="Q2691" s="26">
        <v>0</v>
      </c>
      <c r="R2691" s="26">
        <v>0</v>
      </c>
      <c r="S2691" s="27">
        <v>0</v>
      </c>
      <c r="T2691" s="28">
        <v>0</v>
      </c>
      <c r="U2691" s="28">
        <v>0</v>
      </c>
      <c r="V2691" s="12">
        <v>530</v>
      </c>
      <c r="W2691" s="11">
        <v>10879</v>
      </c>
      <c r="X2691" s="11">
        <v>-534</v>
      </c>
    </row>
    <row r="2692" spans="1:24" x14ac:dyDescent="0.35">
      <c r="A2692" s="8">
        <v>2020</v>
      </c>
      <c r="B2692" s="9">
        <v>99999</v>
      </c>
      <c r="C2692" s="10" t="s">
        <v>1836</v>
      </c>
      <c r="D2692" s="8" t="s">
        <v>709</v>
      </c>
      <c r="E2692" s="10" t="s">
        <v>710</v>
      </c>
      <c r="F2692" s="8" t="s">
        <v>1837</v>
      </c>
      <c r="G2692" s="10" t="s">
        <v>185</v>
      </c>
      <c r="H2692" s="10" t="s">
        <v>6</v>
      </c>
      <c r="I2692" s="10" t="s">
        <v>45</v>
      </c>
      <c r="J2692" s="12">
        <v>20671.099999999999</v>
      </c>
      <c r="K2692" s="11">
        <v>156632</v>
      </c>
      <c r="L2692" s="11">
        <v>11925</v>
      </c>
      <c r="M2692" s="14">
        <v>10754.2</v>
      </c>
      <c r="N2692" s="13">
        <v>93360</v>
      </c>
      <c r="O2692" s="13">
        <v>2205</v>
      </c>
      <c r="P2692" s="25">
        <v>12786</v>
      </c>
      <c r="Q2692" s="26">
        <v>140574</v>
      </c>
      <c r="R2692" s="26">
        <v>243</v>
      </c>
      <c r="S2692" s="27">
        <v>0</v>
      </c>
      <c r="T2692" s="28">
        <v>0</v>
      </c>
      <c r="U2692" s="28">
        <v>0</v>
      </c>
      <c r="V2692" s="12">
        <v>44211.3</v>
      </c>
      <c r="W2692" s="11">
        <v>390566</v>
      </c>
      <c r="X2692" s="11">
        <v>14373</v>
      </c>
    </row>
    <row r="2693" spans="1:24" x14ac:dyDescent="0.35">
      <c r="A2693" s="8">
        <v>2020</v>
      </c>
      <c r="B2693" s="9">
        <v>99999</v>
      </c>
      <c r="C2693" s="10" t="s">
        <v>1836</v>
      </c>
      <c r="D2693" s="8" t="s">
        <v>709</v>
      </c>
      <c r="E2693" s="10" t="s">
        <v>710</v>
      </c>
      <c r="F2693" s="8" t="s">
        <v>1837</v>
      </c>
      <c r="G2693" s="10" t="s">
        <v>118</v>
      </c>
      <c r="H2693" s="10" t="s">
        <v>6</v>
      </c>
      <c r="I2693" s="10" t="s">
        <v>28</v>
      </c>
      <c r="J2693" s="12">
        <v>20420.8</v>
      </c>
      <c r="K2693" s="11">
        <v>153070</v>
      </c>
      <c r="L2693" s="11">
        <v>10542</v>
      </c>
      <c r="M2693" s="14">
        <v>4793.2</v>
      </c>
      <c r="N2693" s="13">
        <v>37378</v>
      </c>
      <c r="O2693" s="13">
        <v>1105</v>
      </c>
      <c r="P2693" s="25">
        <v>0</v>
      </c>
      <c r="Q2693" s="26">
        <v>0</v>
      </c>
      <c r="R2693" s="26">
        <v>0</v>
      </c>
      <c r="S2693" s="27">
        <v>0</v>
      </c>
      <c r="T2693" s="28">
        <v>0</v>
      </c>
      <c r="U2693" s="28">
        <v>0</v>
      </c>
      <c r="V2693" s="12">
        <v>25214</v>
      </c>
      <c r="W2693" s="11">
        <v>190448</v>
      </c>
      <c r="X2693" s="11">
        <v>11647</v>
      </c>
    </row>
    <row r="2694" spans="1:24" x14ac:dyDescent="0.35">
      <c r="A2694" s="8">
        <v>2020</v>
      </c>
      <c r="B2694" s="9">
        <v>99999</v>
      </c>
      <c r="C2694" s="10" t="s">
        <v>1836</v>
      </c>
      <c r="D2694" s="8" t="s">
        <v>709</v>
      </c>
      <c r="E2694" s="10" t="s">
        <v>710</v>
      </c>
      <c r="F2694" s="8" t="s">
        <v>1837</v>
      </c>
      <c r="G2694" s="10" t="s">
        <v>118</v>
      </c>
      <c r="H2694" s="10" t="s">
        <v>6</v>
      </c>
      <c r="I2694" s="10" t="s">
        <v>221</v>
      </c>
      <c r="J2694" s="12">
        <v>3645</v>
      </c>
      <c r="K2694" s="11">
        <v>33671</v>
      </c>
      <c r="L2694" s="11">
        <v>2203</v>
      </c>
      <c r="M2694" s="14">
        <v>5587</v>
      </c>
      <c r="N2694" s="13">
        <v>47351</v>
      </c>
      <c r="O2694" s="13">
        <v>898</v>
      </c>
      <c r="P2694" s="25">
        <v>0</v>
      </c>
      <c r="Q2694" s="26">
        <v>0</v>
      </c>
      <c r="R2694" s="26">
        <v>0</v>
      </c>
      <c r="S2694" s="27">
        <v>0</v>
      </c>
      <c r="T2694" s="28">
        <v>0</v>
      </c>
      <c r="U2694" s="28">
        <v>0</v>
      </c>
      <c r="V2694" s="12">
        <v>9232</v>
      </c>
      <c r="W2694" s="11">
        <v>81022</v>
      </c>
      <c r="X2694" s="11">
        <v>3101</v>
      </c>
    </row>
    <row r="2695" spans="1:24" x14ac:dyDescent="0.35">
      <c r="A2695" s="8">
        <v>2020</v>
      </c>
      <c r="B2695" s="9">
        <v>99999</v>
      </c>
      <c r="C2695" s="10" t="s">
        <v>1836</v>
      </c>
      <c r="D2695" s="8" t="s">
        <v>709</v>
      </c>
      <c r="E2695" s="10" t="s">
        <v>710</v>
      </c>
      <c r="F2695" s="8" t="s">
        <v>1837</v>
      </c>
      <c r="G2695" s="10" t="s">
        <v>118</v>
      </c>
      <c r="H2695" s="10" t="s">
        <v>6</v>
      </c>
      <c r="I2695" s="10" t="s">
        <v>223</v>
      </c>
      <c r="J2695" s="12">
        <v>35960.1</v>
      </c>
      <c r="K2695" s="11">
        <v>305907</v>
      </c>
      <c r="L2695" s="11">
        <v>22029</v>
      </c>
      <c r="M2695" s="14">
        <v>33962</v>
      </c>
      <c r="N2695" s="13">
        <v>325265</v>
      </c>
      <c r="O2695" s="13">
        <v>5072</v>
      </c>
      <c r="P2695" s="25">
        <v>5246.3</v>
      </c>
      <c r="Q2695" s="26">
        <v>36571</v>
      </c>
      <c r="R2695" s="26">
        <v>136</v>
      </c>
      <c r="S2695" s="27">
        <v>0</v>
      </c>
      <c r="T2695" s="28">
        <v>0</v>
      </c>
      <c r="U2695" s="28">
        <v>0</v>
      </c>
      <c r="V2695" s="12">
        <v>75168.399999999994</v>
      </c>
      <c r="W2695" s="11">
        <v>667743</v>
      </c>
      <c r="X2695" s="11">
        <v>27237</v>
      </c>
    </row>
    <row r="2696" spans="1:24" x14ac:dyDescent="0.35">
      <c r="A2696" s="8">
        <v>2020</v>
      </c>
      <c r="B2696" s="9">
        <v>99999</v>
      </c>
      <c r="C2696" s="10" t="s">
        <v>1836</v>
      </c>
      <c r="D2696" s="8" t="s">
        <v>709</v>
      </c>
      <c r="E2696" s="10" t="s">
        <v>710</v>
      </c>
      <c r="F2696" s="8" t="s">
        <v>1837</v>
      </c>
      <c r="G2696" s="10" t="s">
        <v>118</v>
      </c>
      <c r="H2696" s="10" t="s">
        <v>6</v>
      </c>
      <c r="I2696" s="10" t="s">
        <v>237</v>
      </c>
      <c r="J2696" s="12">
        <v>0</v>
      </c>
      <c r="K2696" s="11">
        <v>0</v>
      </c>
      <c r="L2696" s="11">
        <v>0</v>
      </c>
      <c r="M2696" s="14">
        <v>362</v>
      </c>
      <c r="N2696" s="13">
        <v>1041</v>
      </c>
      <c r="O2696" s="13">
        <v>0</v>
      </c>
      <c r="P2696" s="25">
        <v>0</v>
      </c>
      <c r="Q2696" s="26">
        <v>0</v>
      </c>
      <c r="R2696" s="26">
        <v>0</v>
      </c>
      <c r="S2696" s="27">
        <v>0</v>
      </c>
      <c r="T2696" s="28">
        <v>0</v>
      </c>
      <c r="U2696" s="28">
        <v>0</v>
      </c>
      <c r="V2696" s="12">
        <v>362</v>
      </c>
      <c r="W2696" s="11">
        <v>1041</v>
      </c>
      <c r="X2696" s="11">
        <v>0</v>
      </c>
    </row>
    <row r="2697" spans="1:24" x14ac:dyDescent="0.35">
      <c r="A2697" s="8">
        <v>2020</v>
      </c>
      <c r="B2697" s="9">
        <v>99999</v>
      </c>
      <c r="C2697" s="10" t="s">
        <v>1836</v>
      </c>
      <c r="D2697" s="8" t="s">
        <v>709</v>
      </c>
      <c r="E2697" s="10" t="s">
        <v>710</v>
      </c>
      <c r="F2697" s="8" t="s">
        <v>1837</v>
      </c>
      <c r="G2697" s="10" t="s">
        <v>118</v>
      </c>
      <c r="H2697" s="10" t="s">
        <v>6</v>
      </c>
      <c r="I2697" s="10" t="s">
        <v>231</v>
      </c>
      <c r="J2697" s="12">
        <v>5353.9</v>
      </c>
      <c r="K2697" s="11">
        <v>53437</v>
      </c>
      <c r="L2697" s="11">
        <v>3598</v>
      </c>
      <c r="M2697" s="14">
        <v>6576.1</v>
      </c>
      <c r="N2697" s="13">
        <v>61321</v>
      </c>
      <c r="O2697" s="13">
        <v>782</v>
      </c>
      <c r="P2697" s="25">
        <v>0</v>
      </c>
      <c r="Q2697" s="26">
        <v>0</v>
      </c>
      <c r="R2697" s="26">
        <v>0</v>
      </c>
      <c r="S2697" s="27">
        <v>0</v>
      </c>
      <c r="T2697" s="28">
        <v>0</v>
      </c>
      <c r="U2697" s="28">
        <v>0</v>
      </c>
      <c r="V2697" s="12">
        <v>11930</v>
      </c>
      <c r="W2697" s="11">
        <v>114758</v>
      </c>
      <c r="X2697" s="11">
        <v>4380</v>
      </c>
    </row>
    <row r="2698" spans="1:24" x14ac:dyDescent="0.35">
      <c r="A2698" s="8">
        <v>2020</v>
      </c>
      <c r="B2698" s="9">
        <v>99999</v>
      </c>
      <c r="C2698" s="10" t="s">
        <v>1836</v>
      </c>
      <c r="D2698" s="8" t="s">
        <v>709</v>
      </c>
      <c r="E2698" s="10" t="s">
        <v>710</v>
      </c>
      <c r="F2698" s="8" t="s">
        <v>1837</v>
      </c>
      <c r="G2698" s="10" t="s">
        <v>118</v>
      </c>
      <c r="H2698" s="10" t="s">
        <v>6</v>
      </c>
      <c r="I2698" s="10" t="s">
        <v>30</v>
      </c>
      <c r="J2698" s="12">
        <v>1373.1</v>
      </c>
      <c r="K2698" s="11">
        <v>10833</v>
      </c>
      <c r="L2698" s="11">
        <v>979</v>
      </c>
      <c r="M2698" s="14">
        <v>2498.9</v>
      </c>
      <c r="N2698" s="13">
        <v>18960</v>
      </c>
      <c r="O2698" s="13">
        <v>65</v>
      </c>
      <c r="P2698" s="25">
        <v>0</v>
      </c>
      <c r="Q2698" s="26">
        <v>0</v>
      </c>
      <c r="R2698" s="26">
        <v>0</v>
      </c>
      <c r="S2698" s="27">
        <v>0</v>
      </c>
      <c r="T2698" s="28">
        <v>0</v>
      </c>
      <c r="U2698" s="28">
        <v>0</v>
      </c>
      <c r="V2698" s="12">
        <v>3872</v>
      </c>
      <c r="W2698" s="11">
        <v>29793</v>
      </c>
      <c r="X2698" s="11">
        <v>1044</v>
      </c>
    </row>
    <row r="2699" spans="1:24" x14ac:dyDescent="0.35">
      <c r="A2699" s="8">
        <v>2020</v>
      </c>
      <c r="B2699" s="9">
        <v>99999</v>
      </c>
      <c r="C2699" s="10" t="s">
        <v>1836</v>
      </c>
      <c r="D2699" s="8" t="s">
        <v>709</v>
      </c>
      <c r="E2699" s="10" t="s">
        <v>710</v>
      </c>
      <c r="F2699" s="8" t="s">
        <v>1837</v>
      </c>
      <c r="G2699" s="10" t="s">
        <v>118</v>
      </c>
      <c r="H2699" s="10" t="s">
        <v>6</v>
      </c>
      <c r="I2699" s="10" t="s">
        <v>562</v>
      </c>
      <c r="J2699" s="12">
        <v>3183.4</v>
      </c>
      <c r="K2699" s="11">
        <v>29417</v>
      </c>
      <c r="L2699" s="11">
        <v>2162</v>
      </c>
      <c r="M2699" s="14">
        <v>3883.2</v>
      </c>
      <c r="N2699" s="13">
        <v>36388</v>
      </c>
      <c r="O2699" s="13">
        <v>607</v>
      </c>
      <c r="P2699" s="25">
        <v>0</v>
      </c>
      <c r="Q2699" s="26">
        <v>0</v>
      </c>
      <c r="R2699" s="26">
        <v>0</v>
      </c>
      <c r="S2699" s="27">
        <v>0</v>
      </c>
      <c r="T2699" s="28">
        <v>0</v>
      </c>
      <c r="U2699" s="28">
        <v>0</v>
      </c>
      <c r="V2699" s="12">
        <v>7066.6</v>
      </c>
      <c r="W2699" s="11">
        <v>65805</v>
      </c>
      <c r="X2699" s="11">
        <v>2769</v>
      </c>
    </row>
    <row r="2700" spans="1:24" x14ac:dyDescent="0.35">
      <c r="A2700" s="8">
        <v>2020</v>
      </c>
      <c r="B2700" s="9">
        <v>99999</v>
      </c>
      <c r="C2700" s="10" t="s">
        <v>1836</v>
      </c>
      <c r="D2700" s="8" t="s">
        <v>709</v>
      </c>
      <c r="E2700" s="10" t="s">
        <v>710</v>
      </c>
      <c r="F2700" s="8" t="s">
        <v>1837</v>
      </c>
      <c r="G2700" s="10" t="s">
        <v>118</v>
      </c>
      <c r="H2700" s="10" t="s">
        <v>6</v>
      </c>
      <c r="I2700" s="10" t="s">
        <v>119</v>
      </c>
      <c r="J2700" s="12">
        <v>0</v>
      </c>
      <c r="K2700" s="11">
        <v>0</v>
      </c>
      <c r="L2700" s="11">
        <v>-225</v>
      </c>
      <c r="M2700" s="14">
        <v>339.3</v>
      </c>
      <c r="N2700" s="13">
        <v>2137</v>
      </c>
      <c r="O2700" s="13">
        <v>0</v>
      </c>
      <c r="P2700" s="25">
        <v>0</v>
      </c>
      <c r="Q2700" s="26">
        <v>0</v>
      </c>
      <c r="R2700" s="26">
        <v>0</v>
      </c>
      <c r="S2700" s="27">
        <v>0</v>
      </c>
      <c r="T2700" s="28">
        <v>0</v>
      </c>
      <c r="U2700" s="28">
        <v>0</v>
      </c>
      <c r="V2700" s="12">
        <v>339.3</v>
      </c>
      <c r="W2700" s="11">
        <v>2137</v>
      </c>
      <c r="X2700" s="11">
        <v>-225</v>
      </c>
    </row>
    <row r="2701" spans="1:24" x14ac:dyDescent="0.35">
      <c r="A2701" s="8">
        <v>2020</v>
      </c>
      <c r="B2701" s="9">
        <v>99999</v>
      </c>
      <c r="C2701" s="10" t="s">
        <v>1836</v>
      </c>
      <c r="D2701" s="8" t="s">
        <v>709</v>
      </c>
      <c r="E2701" s="10" t="s">
        <v>710</v>
      </c>
      <c r="F2701" s="8" t="s">
        <v>1837</v>
      </c>
      <c r="G2701" s="10" t="s">
        <v>38</v>
      </c>
      <c r="H2701" s="10" t="s">
        <v>6</v>
      </c>
      <c r="I2701" s="10" t="s">
        <v>30</v>
      </c>
      <c r="J2701" s="12">
        <v>197611.4</v>
      </c>
      <c r="K2701" s="11">
        <v>1509888</v>
      </c>
      <c r="L2701" s="11">
        <v>125528</v>
      </c>
      <c r="M2701" s="14">
        <v>126626.8</v>
      </c>
      <c r="N2701" s="13">
        <v>1107297</v>
      </c>
      <c r="O2701" s="13">
        <v>18029</v>
      </c>
      <c r="P2701" s="25">
        <v>71439.600000000006</v>
      </c>
      <c r="Q2701" s="26">
        <v>791289</v>
      </c>
      <c r="R2701" s="26">
        <v>2596</v>
      </c>
      <c r="S2701" s="27">
        <v>0</v>
      </c>
      <c r="T2701" s="28">
        <v>0</v>
      </c>
      <c r="U2701" s="28">
        <v>0</v>
      </c>
      <c r="V2701" s="12">
        <v>395677.8</v>
      </c>
      <c r="W2701" s="11">
        <v>3408474</v>
      </c>
      <c r="X2701" s="11">
        <v>146153</v>
      </c>
    </row>
    <row r="2702" spans="1:24" x14ac:dyDescent="0.35">
      <c r="A2702" s="8">
        <v>2020</v>
      </c>
      <c r="B2702" s="9">
        <v>99999</v>
      </c>
      <c r="C2702" s="10" t="s">
        <v>1836</v>
      </c>
      <c r="D2702" s="8" t="s">
        <v>709</v>
      </c>
      <c r="E2702" s="10" t="s">
        <v>710</v>
      </c>
      <c r="F2702" s="8" t="s">
        <v>1837</v>
      </c>
      <c r="G2702" s="10" t="s">
        <v>38</v>
      </c>
      <c r="H2702" s="10" t="s">
        <v>6</v>
      </c>
      <c r="I2702" s="10" t="s">
        <v>1414</v>
      </c>
      <c r="J2702" s="12">
        <v>5729.1</v>
      </c>
      <c r="K2702" s="11">
        <v>48229</v>
      </c>
      <c r="L2702" s="11">
        <v>4024</v>
      </c>
      <c r="M2702" s="14">
        <v>5544.3</v>
      </c>
      <c r="N2702" s="13">
        <v>47738</v>
      </c>
      <c r="O2702" s="13">
        <v>667</v>
      </c>
      <c r="P2702" s="25">
        <v>2704</v>
      </c>
      <c r="Q2702" s="26">
        <v>42604</v>
      </c>
      <c r="R2702" s="26">
        <v>8</v>
      </c>
      <c r="S2702" s="27">
        <v>0</v>
      </c>
      <c r="T2702" s="28">
        <v>0</v>
      </c>
      <c r="U2702" s="28">
        <v>0</v>
      </c>
      <c r="V2702" s="12">
        <v>13977.4</v>
      </c>
      <c r="W2702" s="11">
        <v>138571</v>
      </c>
      <c r="X2702" s="11">
        <v>4699</v>
      </c>
    </row>
    <row r="2703" spans="1:24" x14ac:dyDescent="0.35">
      <c r="A2703" s="8">
        <v>2020</v>
      </c>
      <c r="B2703" s="9">
        <v>99999</v>
      </c>
      <c r="C2703" s="10" t="s">
        <v>1836</v>
      </c>
      <c r="D2703" s="8" t="s">
        <v>709</v>
      </c>
      <c r="E2703" s="10" t="s">
        <v>710</v>
      </c>
      <c r="F2703" s="8" t="s">
        <v>1837</v>
      </c>
      <c r="G2703" s="10" t="s">
        <v>307</v>
      </c>
      <c r="H2703" s="10" t="s">
        <v>6</v>
      </c>
      <c r="I2703" s="10" t="s">
        <v>245</v>
      </c>
      <c r="J2703" s="12">
        <v>10</v>
      </c>
      <c r="K2703" s="11">
        <v>88</v>
      </c>
      <c r="L2703" s="11">
        <v>-1024</v>
      </c>
      <c r="M2703" s="14">
        <v>7374</v>
      </c>
      <c r="N2703" s="13">
        <v>60781</v>
      </c>
      <c r="O2703" s="13">
        <v>-10</v>
      </c>
      <c r="P2703" s="25">
        <v>2730</v>
      </c>
      <c r="Q2703" s="26">
        <v>12373</v>
      </c>
      <c r="R2703" s="26">
        <v>2</v>
      </c>
      <c r="S2703" s="27">
        <v>0</v>
      </c>
      <c r="T2703" s="28">
        <v>0</v>
      </c>
      <c r="U2703" s="28">
        <v>0</v>
      </c>
      <c r="V2703" s="12">
        <v>10114</v>
      </c>
      <c r="W2703" s="11">
        <v>73242</v>
      </c>
      <c r="X2703" s="11">
        <v>-1032</v>
      </c>
    </row>
    <row r="2704" spans="1:24" x14ac:dyDescent="0.35">
      <c r="A2704" s="8">
        <v>2020</v>
      </c>
      <c r="B2704" s="9">
        <v>99999</v>
      </c>
      <c r="C2704" s="10" t="s">
        <v>1836</v>
      </c>
      <c r="D2704" s="8" t="s">
        <v>709</v>
      </c>
      <c r="E2704" s="10" t="s">
        <v>710</v>
      </c>
      <c r="F2704" s="8" t="s">
        <v>1837</v>
      </c>
      <c r="G2704" s="10" t="s">
        <v>307</v>
      </c>
      <c r="H2704" s="10" t="s">
        <v>6</v>
      </c>
      <c r="I2704" s="10" t="s">
        <v>1448</v>
      </c>
      <c r="J2704" s="12">
        <v>0</v>
      </c>
      <c r="K2704" s="11">
        <v>0</v>
      </c>
      <c r="L2704" s="11">
        <v>-16538</v>
      </c>
      <c r="M2704" s="14">
        <v>0</v>
      </c>
      <c r="N2704" s="13">
        <v>0</v>
      </c>
      <c r="O2704" s="13">
        <v>-2227</v>
      </c>
      <c r="P2704" s="25">
        <v>0</v>
      </c>
      <c r="Q2704" s="26">
        <v>0</v>
      </c>
      <c r="R2704" s="26">
        <v>0</v>
      </c>
      <c r="S2704" s="27">
        <v>0</v>
      </c>
      <c r="T2704" s="28">
        <v>0</v>
      </c>
      <c r="U2704" s="28">
        <v>0</v>
      </c>
      <c r="V2704" s="12">
        <v>0</v>
      </c>
      <c r="W2704" s="11">
        <v>0</v>
      </c>
      <c r="X2704" s="11">
        <v>-18765</v>
      </c>
    </row>
    <row r="2705" spans="1:24" x14ac:dyDescent="0.35">
      <c r="A2705" s="8">
        <v>2020</v>
      </c>
      <c r="B2705" s="9">
        <v>99999</v>
      </c>
      <c r="C2705" s="10" t="s">
        <v>1836</v>
      </c>
      <c r="D2705" s="8" t="s">
        <v>709</v>
      </c>
      <c r="E2705" s="10" t="s">
        <v>710</v>
      </c>
      <c r="F2705" s="8" t="s">
        <v>1837</v>
      </c>
      <c r="G2705" s="10" t="s">
        <v>40</v>
      </c>
      <c r="H2705" s="10" t="s">
        <v>6</v>
      </c>
      <c r="I2705" s="10" t="s">
        <v>85</v>
      </c>
      <c r="J2705" s="12">
        <v>21113.8</v>
      </c>
      <c r="K2705" s="11">
        <v>148467</v>
      </c>
      <c r="L2705" s="11">
        <v>12363</v>
      </c>
      <c r="M2705" s="14">
        <v>5679</v>
      </c>
      <c r="N2705" s="13">
        <v>53133</v>
      </c>
      <c r="O2705" s="13">
        <v>1732</v>
      </c>
      <c r="P2705" s="25">
        <v>1798.4</v>
      </c>
      <c r="Q2705" s="26">
        <v>19891</v>
      </c>
      <c r="R2705" s="26">
        <v>44</v>
      </c>
      <c r="S2705" s="27">
        <v>0</v>
      </c>
      <c r="T2705" s="28">
        <v>0</v>
      </c>
      <c r="U2705" s="28">
        <v>0</v>
      </c>
      <c r="V2705" s="12">
        <v>28591.200000000001</v>
      </c>
      <c r="W2705" s="11">
        <v>221491</v>
      </c>
      <c r="X2705" s="11">
        <v>14139</v>
      </c>
    </row>
    <row r="2706" spans="1:24" x14ac:dyDescent="0.35">
      <c r="A2706" s="8">
        <v>2020</v>
      </c>
      <c r="B2706" s="9">
        <v>99999</v>
      </c>
      <c r="C2706" s="10" t="s">
        <v>1836</v>
      </c>
      <c r="D2706" s="8" t="s">
        <v>709</v>
      </c>
      <c r="E2706" s="10" t="s">
        <v>710</v>
      </c>
      <c r="F2706" s="8" t="s">
        <v>1837</v>
      </c>
      <c r="G2706" s="10" t="s">
        <v>40</v>
      </c>
      <c r="H2706" s="10" t="s">
        <v>6</v>
      </c>
      <c r="I2706" s="10" t="s">
        <v>36</v>
      </c>
      <c r="J2706" s="12">
        <v>212997.6</v>
      </c>
      <c r="K2706" s="11">
        <v>1778424</v>
      </c>
      <c r="L2706" s="11">
        <v>158194</v>
      </c>
      <c r="M2706" s="14">
        <v>107478.7</v>
      </c>
      <c r="N2706" s="13">
        <v>1072899</v>
      </c>
      <c r="O2706" s="13">
        <v>24661</v>
      </c>
      <c r="P2706" s="25">
        <v>85192.3</v>
      </c>
      <c r="Q2706" s="26">
        <v>1063624</v>
      </c>
      <c r="R2706" s="26">
        <v>1154</v>
      </c>
      <c r="S2706" s="27">
        <v>0</v>
      </c>
      <c r="T2706" s="28">
        <v>0</v>
      </c>
      <c r="U2706" s="28">
        <v>0</v>
      </c>
      <c r="V2706" s="12">
        <v>405668.6</v>
      </c>
      <c r="W2706" s="11">
        <v>3914947</v>
      </c>
      <c r="X2706" s="11">
        <v>184009</v>
      </c>
    </row>
    <row r="2707" spans="1:24" x14ac:dyDescent="0.35">
      <c r="A2707" s="8">
        <v>2020</v>
      </c>
      <c r="B2707" s="9">
        <v>99999</v>
      </c>
      <c r="C2707" s="10" t="s">
        <v>1836</v>
      </c>
      <c r="D2707" s="8" t="s">
        <v>709</v>
      </c>
      <c r="E2707" s="10" t="s">
        <v>710</v>
      </c>
      <c r="F2707" s="8" t="s">
        <v>1837</v>
      </c>
      <c r="G2707" s="10" t="s">
        <v>40</v>
      </c>
      <c r="H2707" s="10" t="s">
        <v>6</v>
      </c>
      <c r="I2707" s="10" t="s">
        <v>54</v>
      </c>
      <c r="J2707" s="12">
        <v>63155.4</v>
      </c>
      <c r="K2707" s="11">
        <v>521459</v>
      </c>
      <c r="L2707" s="11">
        <v>32826</v>
      </c>
      <c r="M2707" s="14">
        <v>23162.5</v>
      </c>
      <c r="N2707" s="13">
        <v>221795</v>
      </c>
      <c r="O2707" s="13">
        <v>4450</v>
      </c>
      <c r="P2707" s="25">
        <v>33763.4</v>
      </c>
      <c r="Q2707" s="26">
        <v>445169</v>
      </c>
      <c r="R2707" s="26">
        <v>2594</v>
      </c>
      <c r="S2707" s="27">
        <v>0</v>
      </c>
      <c r="T2707" s="28">
        <v>0</v>
      </c>
      <c r="U2707" s="28">
        <v>0</v>
      </c>
      <c r="V2707" s="12">
        <v>120081.3</v>
      </c>
      <c r="W2707" s="11">
        <v>1188423</v>
      </c>
      <c r="X2707" s="11">
        <v>39870</v>
      </c>
    </row>
    <row r="2708" spans="1:24" x14ac:dyDescent="0.35">
      <c r="A2708" s="8">
        <v>2020</v>
      </c>
      <c r="B2708" s="9">
        <v>99999</v>
      </c>
      <c r="C2708" s="10" t="s">
        <v>1836</v>
      </c>
      <c r="D2708" s="8" t="s">
        <v>709</v>
      </c>
      <c r="E2708" s="10" t="s">
        <v>710</v>
      </c>
      <c r="F2708" s="8" t="s">
        <v>1837</v>
      </c>
      <c r="G2708" s="10" t="s">
        <v>265</v>
      </c>
      <c r="H2708" s="10" t="s">
        <v>6</v>
      </c>
      <c r="I2708" s="10" t="s">
        <v>75</v>
      </c>
      <c r="J2708" s="12">
        <v>16652.3</v>
      </c>
      <c r="K2708" s="11">
        <v>208869</v>
      </c>
      <c r="L2708" s="11">
        <v>15360</v>
      </c>
      <c r="M2708" s="14">
        <v>11397.9</v>
      </c>
      <c r="N2708" s="13">
        <v>167260</v>
      </c>
      <c r="O2708" s="13">
        <v>2557</v>
      </c>
      <c r="P2708" s="25">
        <v>5453.7</v>
      </c>
      <c r="Q2708" s="26">
        <v>99330</v>
      </c>
      <c r="R2708" s="26">
        <v>169</v>
      </c>
      <c r="S2708" s="27">
        <v>0</v>
      </c>
      <c r="T2708" s="28">
        <v>0</v>
      </c>
      <c r="U2708" s="28">
        <v>0</v>
      </c>
      <c r="V2708" s="12">
        <v>33503.9</v>
      </c>
      <c r="W2708" s="11">
        <v>475459</v>
      </c>
      <c r="X2708" s="11">
        <v>18086</v>
      </c>
    </row>
    <row r="2709" spans="1:24" x14ac:dyDescent="0.35">
      <c r="A2709" s="8">
        <v>2020</v>
      </c>
      <c r="B2709" s="9">
        <v>99999</v>
      </c>
      <c r="C2709" s="10" t="s">
        <v>1836</v>
      </c>
      <c r="D2709" s="8" t="s">
        <v>709</v>
      </c>
      <c r="E2709" s="10" t="s">
        <v>710</v>
      </c>
      <c r="F2709" s="8" t="s">
        <v>1837</v>
      </c>
      <c r="G2709" s="10" t="s">
        <v>265</v>
      </c>
      <c r="H2709" s="10" t="s">
        <v>6</v>
      </c>
      <c r="I2709" s="10" t="s">
        <v>274</v>
      </c>
      <c r="J2709" s="12">
        <v>1506.1</v>
      </c>
      <c r="K2709" s="11">
        <v>22121</v>
      </c>
      <c r="L2709" s="11">
        <v>603</v>
      </c>
      <c r="M2709" s="14">
        <v>0</v>
      </c>
      <c r="N2709" s="13">
        <v>0</v>
      </c>
      <c r="O2709" s="13">
        <v>0</v>
      </c>
      <c r="P2709" s="25">
        <v>0</v>
      </c>
      <c r="Q2709" s="26">
        <v>0</v>
      </c>
      <c r="R2709" s="26">
        <v>0</v>
      </c>
      <c r="S2709" s="27">
        <v>0</v>
      </c>
      <c r="T2709" s="28">
        <v>0</v>
      </c>
      <c r="U2709" s="28">
        <v>0</v>
      </c>
      <c r="V2709" s="12">
        <v>1506.1</v>
      </c>
      <c r="W2709" s="11">
        <v>22121</v>
      </c>
      <c r="X2709" s="11">
        <v>603</v>
      </c>
    </row>
    <row r="2710" spans="1:24" x14ac:dyDescent="0.35">
      <c r="A2710" s="8">
        <v>2020</v>
      </c>
      <c r="B2710" s="9">
        <v>99999</v>
      </c>
      <c r="C2710" s="10" t="s">
        <v>1836</v>
      </c>
      <c r="D2710" s="8" t="s">
        <v>709</v>
      </c>
      <c r="E2710" s="10" t="s">
        <v>710</v>
      </c>
      <c r="F2710" s="8" t="s">
        <v>1837</v>
      </c>
      <c r="G2710" s="10" t="s">
        <v>265</v>
      </c>
      <c r="H2710" s="10" t="s">
        <v>6</v>
      </c>
      <c r="I2710" s="10" t="s">
        <v>381</v>
      </c>
      <c r="J2710" s="12">
        <v>19.2</v>
      </c>
      <c r="K2710" s="11">
        <v>166</v>
      </c>
      <c r="L2710" s="11">
        <v>35</v>
      </c>
      <c r="M2710" s="14">
        <v>0</v>
      </c>
      <c r="N2710" s="13">
        <v>0</v>
      </c>
      <c r="O2710" s="13">
        <v>0</v>
      </c>
      <c r="P2710" s="25">
        <v>0</v>
      </c>
      <c r="Q2710" s="26">
        <v>0</v>
      </c>
      <c r="R2710" s="26">
        <v>0</v>
      </c>
      <c r="S2710" s="27">
        <v>0</v>
      </c>
      <c r="T2710" s="28">
        <v>0</v>
      </c>
      <c r="U2710" s="28">
        <v>0</v>
      </c>
      <c r="V2710" s="12">
        <v>19.2</v>
      </c>
      <c r="W2710" s="11">
        <v>166</v>
      </c>
      <c r="X2710" s="11">
        <v>35</v>
      </c>
    </row>
    <row r="2711" spans="1:24" x14ac:dyDescent="0.35">
      <c r="A2711" s="8">
        <v>2020</v>
      </c>
      <c r="B2711" s="9">
        <v>99999</v>
      </c>
      <c r="C2711" s="10" t="s">
        <v>1836</v>
      </c>
      <c r="D2711" s="8" t="s">
        <v>709</v>
      </c>
      <c r="E2711" s="10" t="s">
        <v>710</v>
      </c>
      <c r="F2711" s="8" t="s">
        <v>1837</v>
      </c>
      <c r="G2711" s="10" t="s">
        <v>265</v>
      </c>
      <c r="H2711" s="10" t="s">
        <v>6</v>
      </c>
      <c r="I2711" s="10" t="s">
        <v>272</v>
      </c>
      <c r="J2711" s="12">
        <v>4459.3999999999996</v>
      </c>
      <c r="K2711" s="11">
        <v>50071</v>
      </c>
      <c r="L2711" s="11">
        <v>3770</v>
      </c>
      <c r="M2711" s="14">
        <v>834.7</v>
      </c>
      <c r="N2711" s="13">
        <v>8472</v>
      </c>
      <c r="O2711" s="13">
        <v>611</v>
      </c>
      <c r="P2711" s="25">
        <v>3964.1</v>
      </c>
      <c r="Q2711" s="26">
        <v>55725</v>
      </c>
      <c r="R2711" s="26">
        <v>655</v>
      </c>
      <c r="S2711" s="27">
        <v>0</v>
      </c>
      <c r="T2711" s="28">
        <v>0</v>
      </c>
      <c r="U2711" s="28">
        <v>0</v>
      </c>
      <c r="V2711" s="12">
        <v>9258.2000000000007</v>
      </c>
      <c r="W2711" s="11">
        <v>114268</v>
      </c>
      <c r="X2711" s="11">
        <v>5036</v>
      </c>
    </row>
    <row r="2712" spans="1:24" x14ac:dyDescent="0.35">
      <c r="A2712" s="8">
        <v>2020</v>
      </c>
      <c r="B2712" s="9">
        <v>99999</v>
      </c>
      <c r="C2712" s="10" t="s">
        <v>1836</v>
      </c>
      <c r="D2712" s="8" t="s">
        <v>709</v>
      </c>
      <c r="E2712" s="10" t="s">
        <v>710</v>
      </c>
      <c r="F2712" s="8" t="s">
        <v>1837</v>
      </c>
      <c r="G2712" s="10" t="s">
        <v>265</v>
      </c>
      <c r="H2712" s="10" t="s">
        <v>6</v>
      </c>
      <c r="I2712" s="10" t="s">
        <v>315</v>
      </c>
      <c r="J2712" s="12">
        <v>21100.799999999999</v>
      </c>
      <c r="K2712" s="11">
        <v>179434</v>
      </c>
      <c r="L2712" s="11">
        <v>13617</v>
      </c>
      <c r="M2712" s="14">
        <v>3955.4</v>
      </c>
      <c r="N2712" s="13">
        <v>42113</v>
      </c>
      <c r="O2712" s="13">
        <v>1268</v>
      </c>
      <c r="P2712" s="25">
        <v>2446.3000000000002</v>
      </c>
      <c r="Q2712" s="26">
        <v>39997</v>
      </c>
      <c r="R2712" s="26">
        <v>27</v>
      </c>
      <c r="S2712" s="27">
        <v>0</v>
      </c>
      <c r="T2712" s="28">
        <v>0</v>
      </c>
      <c r="U2712" s="28">
        <v>0</v>
      </c>
      <c r="V2712" s="12">
        <v>27502.5</v>
      </c>
      <c r="W2712" s="11">
        <v>261544</v>
      </c>
      <c r="X2712" s="11">
        <v>14912</v>
      </c>
    </row>
    <row r="2713" spans="1:24" x14ac:dyDescent="0.35">
      <c r="A2713" s="8">
        <v>2020</v>
      </c>
      <c r="B2713" s="9">
        <v>99999</v>
      </c>
      <c r="C2713" s="10" t="s">
        <v>1836</v>
      </c>
      <c r="D2713" s="8" t="s">
        <v>709</v>
      </c>
      <c r="E2713" s="10" t="s">
        <v>710</v>
      </c>
      <c r="F2713" s="8" t="s">
        <v>1837</v>
      </c>
      <c r="G2713" s="10" t="s">
        <v>163</v>
      </c>
      <c r="H2713" s="10" t="s">
        <v>6</v>
      </c>
      <c r="I2713" s="10" t="s">
        <v>45</v>
      </c>
      <c r="J2713" s="12">
        <v>10647.6</v>
      </c>
      <c r="K2713" s="11">
        <v>81309</v>
      </c>
      <c r="L2713" s="11">
        <v>-2273</v>
      </c>
      <c r="M2713" s="14">
        <v>4806.3999999999996</v>
      </c>
      <c r="N2713" s="13">
        <v>41473</v>
      </c>
      <c r="O2713" s="13">
        <v>820</v>
      </c>
      <c r="P2713" s="25">
        <v>7647</v>
      </c>
      <c r="Q2713" s="26">
        <v>446774</v>
      </c>
      <c r="R2713" s="26">
        <v>1</v>
      </c>
      <c r="S2713" s="27">
        <v>0</v>
      </c>
      <c r="T2713" s="28">
        <v>0</v>
      </c>
      <c r="U2713" s="28">
        <v>0</v>
      </c>
      <c r="V2713" s="12">
        <v>23101</v>
      </c>
      <c r="W2713" s="11">
        <v>569556</v>
      </c>
      <c r="X2713" s="11">
        <v>-1452</v>
      </c>
    </row>
    <row r="2714" spans="1:24" x14ac:dyDescent="0.35">
      <c r="A2714" s="8">
        <v>2020</v>
      </c>
      <c r="B2714" s="9">
        <v>99999</v>
      </c>
      <c r="C2714" s="10" t="s">
        <v>1836</v>
      </c>
      <c r="D2714" s="8" t="s">
        <v>709</v>
      </c>
      <c r="E2714" s="10" t="s">
        <v>710</v>
      </c>
      <c r="F2714" s="8" t="s">
        <v>1837</v>
      </c>
      <c r="G2714" s="10" t="s">
        <v>163</v>
      </c>
      <c r="H2714" s="10" t="s">
        <v>6</v>
      </c>
      <c r="I2714" s="10" t="s">
        <v>36</v>
      </c>
      <c r="J2714" s="12">
        <v>250620.1</v>
      </c>
      <c r="K2714" s="11">
        <v>1704480</v>
      </c>
      <c r="L2714" s="11">
        <v>152924</v>
      </c>
      <c r="M2714" s="14">
        <v>91732.6</v>
      </c>
      <c r="N2714" s="13">
        <v>734645</v>
      </c>
      <c r="O2714" s="13">
        <v>16172</v>
      </c>
      <c r="P2714" s="25">
        <v>49506.8</v>
      </c>
      <c r="Q2714" s="26">
        <v>492652</v>
      </c>
      <c r="R2714" s="26">
        <v>669</v>
      </c>
      <c r="S2714" s="27">
        <v>0</v>
      </c>
      <c r="T2714" s="28">
        <v>0</v>
      </c>
      <c r="U2714" s="28">
        <v>0</v>
      </c>
      <c r="V2714" s="12">
        <v>391859.5</v>
      </c>
      <c r="W2714" s="11">
        <v>2931777</v>
      </c>
      <c r="X2714" s="11">
        <v>169765</v>
      </c>
    </row>
    <row r="2715" spans="1:24" x14ac:dyDescent="0.35">
      <c r="A2715" s="8">
        <v>2020</v>
      </c>
      <c r="B2715" s="9">
        <v>99999</v>
      </c>
      <c r="C2715" s="10" t="s">
        <v>1836</v>
      </c>
      <c r="D2715" s="8" t="s">
        <v>709</v>
      </c>
      <c r="E2715" s="10" t="s">
        <v>710</v>
      </c>
      <c r="F2715" s="8" t="s">
        <v>1837</v>
      </c>
      <c r="G2715" s="10" t="s">
        <v>257</v>
      </c>
      <c r="H2715" s="10" t="s">
        <v>6</v>
      </c>
      <c r="I2715" s="10" t="s">
        <v>45</v>
      </c>
      <c r="J2715" s="12">
        <v>39801.9</v>
      </c>
      <c r="K2715" s="11">
        <v>345160</v>
      </c>
      <c r="L2715" s="11">
        <v>28950</v>
      </c>
      <c r="M2715" s="14">
        <v>20001.099999999999</v>
      </c>
      <c r="N2715" s="13">
        <v>194485</v>
      </c>
      <c r="O2715" s="13">
        <v>3610</v>
      </c>
      <c r="P2715" s="25">
        <v>16967.099999999999</v>
      </c>
      <c r="Q2715" s="26">
        <v>192789</v>
      </c>
      <c r="R2715" s="26">
        <v>284</v>
      </c>
      <c r="S2715" s="27">
        <v>0</v>
      </c>
      <c r="T2715" s="28">
        <v>0</v>
      </c>
      <c r="U2715" s="28">
        <v>0</v>
      </c>
      <c r="V2715" s="12">
        <v>76770.100000000006</v>
      </c>
      <c r="W2715" s="11">
        <v>732434</v>
      </c>
      <c r="X2715" s="11">
        <v>32844</v>
      </c>
    </row>
    <row r="2716" spans="1:24" x14ac:dyDescent="0.35">
      <c r="A2716" s="8">
        <v>2020</v>
      </c>
      <c r="B2716" s="9">
        <v>99999</v>
      </c>
      <c r="C2716" s="10" t="s">
        <v>1836</v>
      </c>
      <c r="D2716" s="8" t="s">
        <v>709</v>
      </c>
      <c r="E2716" s="10" t="s">
        <v>710</v>
      </c>
      <c r="F2716" s="8" t="s">
        <v>1837</v>
      </c>
      <c r="G2716" s="10" t="s">
        <v>257</v>
      </c>
      <c r="H2716" s="10" t="s">
        <v>6</v>
      </c>
      <c r="I2716" s="10" t="s">
        <v>36</v>
      </c>
      <c r="J2716" s="12">
        <v>190097</v>
      </c>
      <c r="K2716" s="11">
        <v>1464125</v>
      </c>
      <c r="L2716" s="11">
        <v>125337</v>
      </c>
      <c r="M2716" s="14">
        <v>71666.100000000006</v>
      </c>
      <c r="N2716" s="13">
        <v>610296</v>
      </c>
      <c r="O2716" s="13">
        <v>15595</v>
      </c>
      <c r="P2716" s="25">
        <v>89796.1</v>
      </c>
      <c r="Q2716" s="26">
        <v>1031740</v>
      </c>
      <c r="R2716" s="26">
        <v>1592</v>
      </c>
      <c r="S2716" s="27">
        <v>0</v>
      </c>
      <c r="T2716" s="28">
        <v>0</v>
      </c>
      <c r="U2716" s="28">
        <v>0</v>
      </c>
      <c r="V2716" s="12">
        <v>351559.2</v>
      </c>
      <c r="W2716" s="11">
        <v>3106161</v>
      </c>
      <c r="X2716" s="11">
        <v>142524</v>
      </c>
    </row>
    <row r="2717" spans="1:24" x14ac:dyDescent="0.35">
      <c r="A2717" s="8">
        <v>2020</v>
      </c>
      <c r="B2717" s="9">
        <v>99999</v>
      </c>
      <c r="C2717" s="10" t="s">
        <v>1836</v>
      </c>
      <c r="D2717" s="8" t="s">
        <v>709</v>
      </c>
      <c r="E2717" s="10" t="s">
        <v>710</v>
      </c>
      <c r="F2717" s="8" t="s">
        <v>1837</v>
      </c>
      <c r="G2717" s="10" t="s">
        <v>301</v>
      </c>
      <c r="H2717" s="10" t="s">
        <v>6</v>
      </c>
      <c r="I2717" s="10" t="s">
        <v>36</v>
      </c>
      <c r="J2717" s="12">
        <v>179</v>
      </c>
      <c r="K2717" s="11">
        <v>1639</v>
      </c>
      <c r="L2717" s="11">
        <v>146</v>
      </c>
      <c r="M2717" s="14">
        <v>0</v>
      </c>
      <c r="N2717" s="13">
        <v>0</v>
      </c>
      <c r="O2717" s="13">
        <v>0</v>
      </c>
      <c r="P2717" s="25">
        <v>0</v>
      </c>
      <c r="Q2717" s="26">
        <v>0</v>
      </c>
      <c r="R2717" s="26">
        <v>0</v>
      </c>
      <c r="S2717" s="27">
        <v>0</v>
      </c>
      <c r="T2717" s="28">
        <v>0</v>
      </c>
      <c r="U2717" s="28">
        <v>0</v>
      </c>
      <c r="V2717" s="12">
        <v>179</v>
      </c>
      <c r="W2717" s="11">
        <v>1639</v>
      </c>
      <c r="X2717" s="11">
        <v>146</v>
      </c>
    </row>
    <row r="2718" spans="1:24" x14ac:dyDescent="0.35">
      <c r="A2718" s="8">
        <v>2020</v>
      </c>
      <c r="B2718" s="9">
        <v>99999</v>
      </c>
      <c r="C2718" s="10" t="s">
        <v>1836</v>
      </c>
      <c r="D2718" s="8" t="s">
        <v>709</v>
      </c>
      <c r="E2718" s="10" t="s">
        <v>710</v>
      </c>
      <c r="F2718" s="8" t="s">
        <v>1837</v>
      </c>
      <c r="G2718" s="10" t="s">
        <v>301</v>
      </c>
      <c r="H2718" s="10" t="s">
        <v>6</v>
      </c>
      <c r="I2718" s="10" t="s">
        <v>54</v>
      </c>
      <c r="J2718" s="12">
        <v>278505.2</v>
      </c>
      <c r="K2718" s="11">
        <v>1994071</v>
      </c>
      <c r="L2718" s="11">
        <v>196547</v>
      </c>
      <c r="M2718" s="14">
        <v>163186.20000000001</v>
      </c>
      <c r="N2718" s="13">
        <v>1382012</v>
      </c>
      <c r="O2718" s="13">
        <v>41753</v>
      </c>
      <c r="P2718" s="25">
        <v>55171.3</v>
      </c>
      <c r="Q2718" s="26">
        <v>599905</v>
      </c>
      <c r="R2718" s="26">
        <v>3911</v>
      </c>
      <c r="S2718" s="27">
        <v>0</v>
      </c>
      <c r="T2718" s="28">
        <v>0</v>
      </c>
      <c r="U2718" s="28">
        <v>0</v>
      </c>
      <c r="V2718" s="12">
        <v>496862.7</v>
      </c>
      <c r="W2718" s="11">
        <v>3975988</v>
      </c>
      <c r="X2718" s="11">
        <v>242211</v>
      </c>
    </row>
    <row r="2719" spans="1:24" x14ac:dyDescent="0.35">
      <c r="A2719" s="8">
        <v>2020</v>
      </c>
      <c r="B2719" s="9">
        <v>99999</v>
      </c>
      <c r="C2719" s="10" t="s">
        <v>1836</v>
      </c>
      <c r="D2719" s="8" t="s">
        <v>709</v>
      </c>
      <c r="E2719" s="10" t="s">
        <v>710</v>
      </c>
      <c r="F2719" s="8" t="s">
        <v>1837</v>
      </c>
      <c r="G2719" s="10" t="s">
        <v>79</v>
      </c>
      <c r="H2719" s="10" t="s">
        <v>6</v>
      </c>
      <c r="I2719" s="10" t="s">
        <v>309</v>
      </c>
      <c r="J2719" s="12">
        <v>24528.2</v>
      </c>
      <c r="K2719" s="11">
        <v>243697</v>
      </c>
      <c r="L2719" s="11">
        <v>20688</v>
      </c>
      <c r="M2719" s="14">
        <v>10336.299999999999</v>
      </c>
      <c r="N2719" s="13">
        <v>101378</v>
      </c>
      <c r="O2719" s="13">
        <v>3948</v>
      </c>
      <c r="P2719" s="25">
        <v>15488.8</v>
      </c>
      <c r="Q2719" s="26">
        <v>193570</v>
      </c>
      <c r="R2719" s="26">
        <v>335</v>
      </c>
      <c r="S2719" s="27">
        <v>0</v>
      </c>
      <c r="T2719" s="28">
        <v>0</v>
      </c>
      <c r="U2719" s="28">
        <v>0</v>
      </c>
      <c r="V2719" s="12">
        <v>50353.3</v>
      </c>
      <c r="W2719" s="11">
        <v>538645</v>
      </c>
      <c r="X2719" s="11">
        <v>24971</v>
      </c>
    </row>
    <row r="2720" spans="1:24" x14ac:dyDescent="0.35">
      <c r="A2720" s="8">
        <v>2020</v>
      </c>
      <c r="B2720" s="9">
        <v>99999</v>
      </c>
      <c r="C2720" s="10" t="s">
        <v>1836</v>
      </c>
      <c r="D2720" s="8" t="s">
        <v>709</v>
      </c>
      <c r="E2720" s="10" t="s">
        <v>710</v>
      </c>
      <c r="F2720" s="8" t="s">
        <v>1837</v>
      </c>
      <c r="G2720" s="10" t="s">
        <v>79</v>
      </c>
      <c r="H2720" s="10" t="s">
        <v>6</v>
      </c>
      <c r="I2720" s="10" t="s">
        <v>45</v>
      </c>
      <c r="J2720" s="12">
        <v>7105.5</v>
      </c>
      <c r="K2720" s="11">
        <v>54011</v>
      </c>
      <c r="L2720" s="11">
        <v>4524</v>
      </c>
      <c r="M2720" s="14">
        <v>3242.4</v>
      </c>
      <c r="N2720" s="13">
        <v>23439</v>
      </c>
      <c r="O2720" s="13">
        <v>840</v>
      </c>
      <c r="P2720" s="25">
        <v>2711.6</v>
      </c>
      <c r="Q2720" s="26">
        <v>31157</v>
      </c>
      <c r="R2720" s="26">
        <v>31</v>
      </c>
      <c r="S2720" s="27">
        <v>0</v>
      </c>
      <c r="T2720" s="28">
        <v>0</v>
      </c>
      <c r="U2720" s="28">
        <v>0</v>
      </c>
      <c r="V2720" s="12">
        <v>13059.5</v>
      </c>
      <c r="W2720" s="11">
        <v>108607</v>
      </c>
      <c r="X2720" s="11">
        <v>5395</v>
      </c>
    </row>
    <row r="2721" spans="1:24" x14ac:dyDescent="0.35">
      <c r="A2721" s="8">
        <v>2020</v>
      </c>
      <c r="B2721" s="9">
        <v>99999</v>
      </c>
      <c r="C2721" s="10" t="s">
        <v>1836</v>
      </c>
      <c r="D2721" s="8" t="s">
        <v>709</v>
      </c>
      <c r="E2721" s="10" t="s">
        <v>710</v>
      </c>
      <c r="F2721" s="8" t="s">
        <v>1837</v>
      </c>
      <c r="G2721" s="10" t="s">
        <v>79</v>
      </c>
      <c r="H2721" s="10" t="s">
        <v>6</v>
      </c>
      <c r="I2721" s="10" t="s">
        <v>566</v>
      </c>
      <c r="J2721" s="12">
        <v>0</v>
      </c>
      <c r="K2721" s="11">
        <v>0</v>
      </c>
      <c r="L2721" s="11">
        <v>0</v>
      </c>
      <c r="M2721" s="14">
        <v>0</v>
      </c>
      <c r="N2721" s="13">
        <v>0</v>
      </c>
      <c r="O2721" s="13">
        <v>0</v>
      </c>
      <c r="P2721" s="25">
        <v>6370</v>
      </c>
      <c r="Q2721" s="26">
        <v>120078</v>
      </c>
      <c r="R2721" s="26">
        <v>3</v>
      </c>
      <c r="S2721" s="27">
        <v>0</v>
      </c>
      <c r="T2721" s="28">
        <v>0</v>
      </c>
      <c r="U2721" s="28">
        <v>0</v>
      </c>
      <c r="V2721" s="12">
        <v>6370</v>
      </c>
      <c r="W2721" s="11">
        <v>120078</v>
      </c>
      <c r="X2721" s="11">
        <v>3</v>
      </c>
    </row>
    <row r="2722" spans="1:24" x14ac:dyDescent="0.35">
      <c r="A2722" s="8">
        <v>2020</v>
      </c>
      <c r="B2722" s="9">
        <v>99999</v>
      </c>
      <c r="C2722" s="10" t="s">
        <v>1836</v>
      </c>
      <c r="D2722" s="8" t="s">
        <v>709</v>
      </c>
      <c r="E2722" s="10" t="s">
        <v>710</v>
      </c>
      <c r="F2722" s="8" t="s">
        <v>1837</v>
      </c>
      <c r="G2722" s="10" t="s">
        <v>338</v>
      </c>
      <c r="H2722" s="10" t="s">
        <v>6</v>
      </c>
      <c r="I2722" s="10" t="s">
        <v>36</v>
      </c>
      <c r="J2722" s="12">
        <v>51228</v>
      </c>
      <c r="K2722" s="11">
        <v>498665</v>
      </c>
      <c r="L2722" s="11">
        <v>37755</v>
      </c>
      <c r="M2722" s="14">
        <v>33351.9</v>
      </c>
      <c r="N2722" s="13">
        <v>318547</v>
      </c>
      <c r="O2722" s="13">
        <v>7451</v>
      </c>
      <c r="P2722" s="25">
        <v>12073.9</v>
      </c>
      <c r="Q2722" s="26">
        <v>133785</v>
      </c>
      <c r="R2722" s="26">
        <v>233</v>
      </c>
      <c r="S2722" s="27">
        <v>0</v>
      </c>
      <c r="T2722" s="28">
        <v>0</v>
      </c>
      <c r="U2722" s="28">
        <v>0</v>
      </c>
      <c r="V2722" s="12">
        <v>96653.8</v>
      </c>
      <c r="W2722" s="11">
        <v>950997</v>
      </c>
      <c r="X2722" s="11">
        <v>45439</v>
      </c>
    </row>
    <row r="2723" spans="1:24" x14ac:dyDescent="0.35">
      <c r="A2723" s="8">
        <v>2020</v>
      </c>
      <c r="B2723" s="9">
        <v>99999</v>
      </c>
      <c r="C2723" s="10" t="s">
        <v>1836</v>
      </c>
      <c r="D2723" s="8" t="s">
        <v>709</v>
      </c>
      <c r="E2723" s="10" t="s">
        <v>710</v>
      </c>
      <c r="F2723" s="8" t="s">
        <v>1837</v>
      </c>
      <c r="G2723" s="10" t="s">
        <v>338</v>
      </c>
      <c r="H2723" s="10" t="s">
        <v>6</v>
      </c>
      <c r="I2723" s="10" t="s">
        <v>54</v>
      </c>
      <c r="J2723" s="12">
        <v>0</v>
      </c>
      <c r="K2723" s="11">
        <v>0</v>
      </c>
      <c r="L2723" s="11">
        <v>-6</v>
      </c>
      <c r="M2723" s="14">
        <v>0</v>
      </c>
      <c r="N2723" s="13">
        <v>0</v>
      </c>
      <c r="O2723" s="13">
        <v>0</v>
      </c>
      <c r="P2723" s="25">
        <v>0</v>
      </c>
      <c r="Q2723" s="26">
        <v>0</v>
      </c>
      <c r="R2723" s="26">
        <v>0</v>
      </c>
      <c r="S2723" s="27">
        <v>0</v>
      </c>
      <c r="T2723" s="28">
        <v>0</v>
      </c>
      <c r="U2723" s="28">
        <v>0</v>
      </c>
      <c r="V2723" s="12">
        <v>0</v>
      </c>
      <c r="W2723" s="11">
        <v>0</v>
      </c>
      <c r="X2723" s="11">
        <v>-6</v>
      </c>
    </row>
    <row r="2724" spans="1:24" x14ac:dyDescent="0.35">
      <c r="A2724" s="8">
        <v>2020</v>
      </c>
      <c r="B2724" s="9">
        <v>99999</v>
      </c>
      <c r="C2724" s="10" t="s">
        <v>1836</v>
      </c>
      <c r="D2724" s="8" t="s">
        <v>709</v>
      </c>
      <c r="E2724" s="10" t="s">
        <v>710</v>
      </c>
      <c r="F2724" s="8" t="s">
        <v>1837</v>
      </c>
      <c r="G2724" s="10" t="s">
        <v>139</v>
      </c>
      <c r="H2724" s="10" t="s">
        <v>6</v>
      </c>
      <c r="I2724" s="10" t="s">
        <v>95</v>
      </c>
      <c r="J2724" s="12">
        <v>148649.20000000001</v>
      </c>
      <c r="K2724" s="11">
        <v>906461</v>
      </c>
      <c r="L2724" s="11">
        <v>43252</v>
      </c>
      <c r="M2724" s="14">
        <v>76653.2</v>
      </c>
      <c r="N2724" s="13">
        <v>477546</v>
      </c>
      <c r="O2724" s="13">
        <v>14306</v>
      </c>
      <c r="P2724" s="25">
        <v>55345.7</v>
      </c>
      <c r="Q2724" s="26">
        <v>409801</v>
      </c>
      <c r="R2724" s="26">
        <v>1117</v>
      </c>
      <c r="S2724" s="27">
        <v>0</v>
      </c>
      <c r="T2724" s="28">
        <v>0</v>
      </c>
      <c r="U2724" s="28">
        <v>0</v>
      </c>
      <c r="V2724" s="12">
        <v>280648.09999999998</v>
      </c>
      <c r="W2724" s="11">
        <v>1793808</v>
      </c>
      <c r="X2724" s="11">
        <v>58675</v>
      </c>
    </row>
    <row r="2725" spans="1:24" x14ac:dyDescent="0.35">
      <c r="A2725" s="8">
        <v>2020</v>
      </c>
      <c r="B2725" s="9">
        <v>99999</v>
      </c>
      <c r="C2725" s="10" t="s">
        <v>1836</v>
      </c>
      <c r="D2725" s="8" t="s">
        <v>709</v>
      </c>
      <c r="E2725" s="10" t="s">
        <v>710</v>
      </c>
      <c r="F2725" s="8" t="s">
        <v>1837</v>
      </c>
      <c r="G2725" s="10" t="s">
        <v>63</v>
      </c>
      <c r="H2725" s="10" t="s">
        <v>6</v>
      </c>
      <c r="I2725" s="10" t="s">
        <v>45</v>
      </c>
      <c r="J2725" s="12">
        <v>8939.1</v>
      </c>
      <c r="K2725" s="11">
        <v>86786</v>
      </c>
      <c r="L2725" s="11">
        <v>-52120</v>
      </c>
      <c r="M2725" s="14">
        <v>9927.6</v>
      </c>
      <c r="N2725" s="13">
        <v>118165</v>
      </c>
      <c r="O2725" s="13">
        <v>742</v>
      </c>
      <c r="P2725" s="25">
        <v>4064.9</v>
      </c>
      <c r="Q2725" s="26">
        <v>47237</v>
      </c>
      <c r="R2725" s="26">
        <v>155</v>
      </c>
      <c r="S2725" s="27">
        <v>0</v>
      </c>
      <c r="T2725" s="28">
        <v>0</v>
      </c>
      <c r="U2725" s="28">
        <v>0</v>
      </c>
      <c r="V2725" s="12">
        <v>22931.599999999999</v>
      </c>
      <c r="W2725" s="11">
        <v>252188</v>
      </c>
      <c r="X2725" s="11">
        <v>-51223</v>
      </c>
    </row>
    <row r="2726" spans="1:24" x14ac:dyDescent="0.35">
      <c r="A2726" s="8">
        <v>2020</v>
      </c>
      <c r="B2726" s="9">
        <v>99999</v>
      </c>
      <c r="C2726" s="10" t="s">
        <v>1836</v>
      </c>
      <c r="D2726" s="8" t="s">
        <v>709</v>
      </c>
      <c r="E2726" s="10" t="s">
        <v>710</v>
      </c>
      <c r="F2726" s="8" t="s">
        <v>1837</v>
      </c>
      <c r="G2726" s="10" t="s">
        <v>671</v>
      </c>
      <c r="H2726" s="10" t="s">
        <v>6</v>
      </c>
      <c r="I2726" s="10" t="s">
        <v>245</v>
      </c>
      <c r="J2726" s="12">
        <v>103</v>
      </c>
      <c r="K2726" s="11">
        <v>205</v>
      </c>
      <c r="L2726" s="11">
        <v>136</v>
      </c>
      <c r="M2726" s="14">
        <v>0</v>
      </c>
      <c r="N2726" s="13">
        <v>0</v>
      </c>
      <c r="O2726" s="13">
        <v>0</v>
      </c>
      <c r="P2726" s="25">
        <v>0</v>
      </c>
      <c r="Q2726" s="26">
        <v>0</v>
      </c>
      <c r="R2726" s="26">
        <v>0</v>
      </c>
      <c r="S2726" s="27">
        <v>0</v>
      </c>
      <c r="T2726" s="28">
        <v>0</v>
      </c>
      <c r="U2726" s="28">
        <v>0</v>
      </c>
      <c r="V2726" s="12">
        <v>103</v>
      </c>
      <c r="W2726" s="11">
        <v>205</v>
      </c>
      <c r="X2726" s="11">
        <v>136</v>
      </c>
    </row>
    <row r="2727" spans="1:24" x14ac:dyDescent="0.35">
      <c r="A2727" s="8">
        <v>2020</v>
      </c>
      <c r="B2727" s="9">
        <v>99999</v>
      </c>
      <c r="C2727" s="10" t="s">
        <v>1836</v>
      </c>
      <c r="D2727" s="8" t="s">
        <v>709</v>
      </c>
      <c r="E2727" s="10" t="s">
        <v>710</v>
      </c>
      <c r="F2727" s="8" t="s">
        <v>1837</v>
      </c>
      <c r="G2727" s="10" t="s">
        <v>671</v>
      </c>
      <c r="H2727" s="10" t="s">
        <v>6</v>
      </c>
      <c r="I2727" s="10" t="s">
        <v>764</v>
      </c>
      <c r="J2727" s="12">
        <v>1019.7</v>
      </c>
      <c r="K2727" s="11">
        <v>8232</v>
      </c>
      <c r="L2727" s="11">
        <v>1132</v>
      </c>
      <c r="M2727" s="14">
        <v>242.1</v>
      </c>
      <c r="N2727" s="13">
        <v>1969</v>
      </c>
      <c r="O2727" s="13">
        <v>247</v>
      </c>
      <c r="P2727" s="25">
        <v>5397.2</v>
      </c>
      <c r="Q2727" s="26">
        <v>112640</v>
      </c>
      <c r="R2727" s="26">
        <v>23</v>
      </c>
      <c r="S2727" s="27">
        <v>0</v>
      </c>
      <c r="T2727" s="28">
        <v>0</v>
      </c>
      <c r="U2727" s="28">
        <v>0</v>
      </c>
      <c r="V2727" s="12">
        <v>6659</v>
      </c>
      <c r="W2727" s="11">
        <v>122841</v>
      </c>
      <c r="X2727" s="11">
        <v>1402</v>
      </c>
    </row>
    <row r="2728" spans="1:24" x14ac:dyDescent="0.35">
      <c r="A2728" s="8">
        <v>2020</v>
      </c>
      <c r="B2728" s="9">
        <v>99999</v>
      </c>
      <c r="C2728" s="10" t="s">
        <v>1836</v>
      </c>
      <c r="D2728" s="8" t="s">
        <v>709</v>
      </c>
      <c r="E2728" s="10" t="s">
        <v>710</v>
      </c>
      <c r="F2728" s="8" t="s">
        <v>1837</v>
      </c>
      <c r="G2728" s="10" t="s">
        <v>671</v>
      </c>
      <c r="H2728" s="10" t="s">
        <v>6</v>
      </c>
      <c r="I2728" s="10" t="s">
        <v>95</v>
      </c>
      <c r="J2728" s="12">
        <v>9282.2999999999993</v>
      </c>
      <c r="K2728" s="11">
        <v>58501</v>
      </c>
      <c r="L2728" s="11">
        <v>7971</v>
      </c>
      <c r="M2728" s="14">
        <v>5406.6</v>
      </c>
      <c r="N2728" s="13">
        <v>36773</v>
      </c>
      <c r="O2728" s="13">
        <v>1347</v>
      </c>
      <c r="P2728" s="25">
        <v>1330.1</v>
      </c>
      <c r="Q2728" s="26">
        <v>7488</v>
      </c>
      <c r="R2728" s="26">
        <v>5</v>
      </c>
      <c r="S2728" s="27">
        <v>0</v>
      </c>
      <c r="T2728" s="28">
        <v>0</v>
      </c>
      <c r="U2728" s="28">
        <v>0</v>
      </c>
      <c r="V2728" s="12">
        <v>16019</v>
      </c>
      <c r="W2728" s="11">
        <v>102762</v>
      </c>
      <c r="X2728" s="11">
        <v>9323</v>
      </c>
    </row>
    <row r="2729" spans="1:24" x14ac:dyDescent="0.35">
      <c r="A2729" s="8">
        <v>2020</v>
      </c>
      <c r="B2729" s="9">
        <v>99999</v>
      </c>
      <c r="C2729" s="10" t="s">
        <v>1836</v>
      </c>
      <c r="D2729" s="8" t="s">
        <v>709</v>
      </c>
      <c r="E2729" s="10" t="s">
        <v>710</v>
      </c>
      <c r="F2729" s="8" t="s">
        <v>1837</v>
      </c>
      <c r="G2729" s="10" t="s">
        <v>70</v>
      </c>
      <c r="H2729" s="10" t="s">
        <v>6</v>
      </c>
      <c r="I2729" s="10" t="s">
        <v>45</v>
      </c>
      <c r="J2729" s="12">
        <v>16763.400000000001</v>
      </c>
      <c r="K2729" s="11">
        <v>125774</v>
      </c>
      <c r="L2729" s="11">
        <v>16972</v>
      </c>
      <c r="M2729" s="14">
        <v>14661.1</v>
      </c>
      <c r="N2729" s="13">
        <v>130113</v>
      </c>
      <c r="O2729" s="13">
        <v>3032</v>
      </c>
      <c r="P2729" s="25">
        <v>8385.5</v>
      </c>
      <c r="Q2729" s="26">
        <v>94721</v>
      </c>
      <c r="R2729" s="26">
        <v>78</v>
      </c>
      <c r="S2729" s="27">
        <v>0</v>
      </c>
      <c r="T2729" s="28">
        <v>0</v>
      </c>
      <c r="U2729" s="28">
        <v>0</v>
      </c>
      <c r="V2729" s="12">
        <v>39810</v>
      </c>
      <c r="W2729" s="11">
        <v>350608</v>
      </c>
      <c r="X2729" s="11">
        <v>20082</v>
      </c>
    </row>
    <row r="2730" spans="1:24" x14ac:dyDescent="0.35">
      <c r="A2730" s="8">
        <v>2020</v>
      </c>
      <c r="B2730" s="9">
        <v>99999</v>
      </c>
      <c r="C2730" s="10" t="s">
        <v>1836</v>
      </c>
      <c r="D2730" s="8" t="s">
        <v>709</v>
      </c>
      <c r="E2730" s="10" t="s">
        <v>710</v>
      </c>
      <c r="F2730" s="8" t="s">
        <v>1837</v>
      </c>
      <c r="G2730" s="10" t="s">
        <v>70</v>
      </c>
      <c r="H2730" s="10" t="s">
        <v>6</v>
      </c>
      <c r="I2730" s="10" t="s">
        <v>36</v>
      </c>
      <c r="J2730" s="12">
        <v>61418.8</v>
      </c>
      <c r="K2730" s="11">
        <v>472961</v>
      </c>
      <c r="L2730" s="11">
        <v>61893</v>
      </c>
      <c r="M2730" s="14">
        <v>47058.6</v>
      </c>
      <c r="N2730" s="13">
        <v>431652</v>
      </c>
      <c r="O2730" s="13">
        <v>10241</v>
      </c>
      <c r="P2730" s="25">
        <v>42445.3</v>
      </c>
      <c r="Q2730" s="26">
        <v>741385</v>
      </c>
      <c r="R2730" s="26">
        <v>224</v>
      </c>
      <c r="S2730" s="27">
        <v>0</v>
      </c>
      <c r="T2730" s="28">
        <v>0</v>
      </c>
      <c r="U2730" s="28">
        <v>0</v>
      </c>
      <c r="V2730" s="12">
        <v>150922.70000000001</v>
      </c>
      <c r="W2730" s="11">
        <v>1645998</v>
      </c>
      <c r="X2730" s="11">
        <v>72358</v>
      </c>
    </row>
    <row r="2731" spans="1:24" x14ac:dyDescent="0.35">
      <c r="A2731" s="8">
        <v>2020</v>
      </c>
      <c r="B2731" s="9">
        <v>99999</v>
      </c>
      <c r="C2731" s="10" t="s">
        <v>1836</v>
      </c>
      <c r="D2731" s="8" t="s">
        <v>709</v>
      </c>
      <c r="E2731" s="10" t="s">
        <v>710</v>
      </c>
      <c r="F2731" s="8" t="s">
        <v>1837</v>
      </c>
      <c r="G2731" s="10" t="s">
        <v>35</v>
      </c>
      <c r="H2731" s="10" t="s">
        <v>6</v>
      </c>
      <c r="I2731" s="10" t="s">
        <v>36</v>
      </c>
      <c r="J2731" s="12">
        <v>350308</v>
      </c>
      <c r="K2731" s="11">
        <v>2779271</v>
      </c>
      <c r="L2731" s="11">
        <v>247663</v>
      </c>
      <c r="M2731" s="14">
        <v>208777.5</v>
      </c>
      <c r="N2731" s="13">
        <v>1888097</v>
      </c>
      <c r="O2731" s="13">
        <v>39080</v>
      </c>
      <c r="P2731" s="25">
        <v>173914.9</v>
      </c>
      <c r="Q2731" s="26">
        <v>2162208</v>
      </c>
      <c r="R2731" s="26">
        <v>2111</v>
      </c>
      <c r="S2731" s="27">
        <v>0</v>
      </c>
      <c r="T2731" s="28">
        <v>0</v>
      </c>
      <c r="U2731" s="28">
        <v>0</v>
      </c>
      <c r="V2731" s="12">
        <v>733000.4</v>
      </c>
      <c r="W2731" s="11">
        <v>6829576</v>
      </c>
      <c r="X2731" s="11">
        <v>288854</v>
      </c>
    </row>
    <row r="2732" spans="1:24" x14ac:dyDescent="0.35">
      <c r="A2732" s="8">
        <v>2020</v>
      </c>
      <c r="B2732" s="9">
        <v>99999</v>
      </c>
      <c r="C2732" s="10" t="s">
        <v>1836</v>
      </c>
      <c r="D2732" s="8" t="s">
        <v>709</v>
      </c>
      <c r="E2732" s="10" t="s">
        <v>710</v>
      </c>
      <c r="F2732" s="8" t="s">
        <v>1837</v>
      </c>
      <c r="G2732" s="10" t="s">
        <v>35</v>
      </c>
      <c r="H2732" s="10" t="s">
        <v>6</v>
      </c>
      <c r="I2732" s="10" t="s">
        <v>54</v>
      </c>
      <c r="J2732" s="12">
        <v>15757.2</v>
      </c>
      <c r="K2732" s="11">
        <v>136839</v>
      </c>
      <c r="L2732" s="11">
        <v>7632</v>
      </c>
      <c r="M2732" s="14">
        <v>5750</v>
      </c>
      <c r="N2732" s="13">
        <v>56558</v>
      </c>
      <c r="O2732" s="13">
        <v>864</v>
      </c>
      <c r="P2732" s="25">
        <v>2911.2</v>
      </c>
      <c r="Q2732" s="26">
        <v>38743</v>
      </c>
      <c r="R2732" s="26">
        <v>22</v>
      </c>
      <c r="S2732" s="27">
        <v>0</v>
      </c>
      <c r="T2732" s="28">
        <v>0</v>
      </c>
      <c r="U2732" s="28">
        <v>0</v>
      </c>
      <c r="V2732" s="12">
        <v>24418.400000000001</v>
      </c>
      <c r="W2732" s="11">
        <v>232140</v>
      </c>
      <c r="X2732" s="11">
        <v>8518</v>
      </c>
    </row>
    <row r="2733" spans="1:24" x14ac:dyDescent="0.35">
      <c r="A2733" s="8">
        <v>2020</v>
      </c>
      <c r="B2733" s="9">
        <v>99999</v>
      </c>
      <c r="C2733" s="10" t="s">
        <v>1836</v>
      </c>
      <c r="D2733" s="8" t="s">
        <v>709</v>
      </c>
      <c r="E2733" s="10" t="s">
        <v>710</v>
      </c>
      <c r="F2733" s="8" t="s">
        <v>1837</v>
      </c>
      <c r="G2733" s="10" t="s">
        <v>53</v>
      </c>
      <c r="H2733" s="10" t="s">
        <v>6</v>
      </c>
      <c r="I2733" s="10" t="s">
        <v>85</v>
      </c>
      <c r="J2733" s="12">
        <v>196441.60000000001</v>
      </c>
      <c r="K2733" s="11">
        <v>1526458</v>
      </c>
      <c r="L2733" s="11">
        <v>118905</v>
      </c>
      <c r="M2733" s="14">
        <v>79766.399999999994</v>
      </c>
      <c r="N2733" s="13">
        <v>758658</v>
      </c>
      <c r="O2733" s="13">
        <v>17708</v>
      </c>
      <c r="P2733" s="25">
        <v>43360.4</v>
      </c>
      <c r="Q2733" s="26">
        <v>520139</v>
      </c>
      <c r="R2733" s="26">
        <v>2381</v>
      </c>
      <c r="S2733" s="27">
        <v>0</v>
      </c>
      <c r="T2733" s="28">
        <v>0</v>
      </c>
      <c r="U2733" s="28">
        <v>0</v>
      </c>
      <c r="V2733" s="12">
        <v>319568.40000000002</v>
      </c>
      <c r="W2733" s="11">
        <v>2805255</v>
      </c>
      <c r="X2733" s="11">
        <v>138994</v>
      </c>
    </row>
    <row r="2734" spans="1:24" x14ac:dyDescent="0.35">
      <c r="A2734" s="8">
        <v>2020</v>
      </c>
      <c r="B2734" s="9">
        <v>99999</v>
      </c>
      <c r="C2734" s="10" t="s">
        <v>1836</v>
      </c>
      <c r="D2734" s="8" t="s">
        <v>709</v>
      </c>
      <c r="E2734" s="10" t="s">
        <v>710</v>
      </c>
      <c r="F2734" s="8" t="s">
        <v>1837</v>
      </c>
      <c r="G2734" s="10" t="s">
        <v>53</v>
      </c>
      <c r="H2734" s="10" t="s">
        <v>6</v>
      </c>
      <c r="I2734" s="10" t="s">
        <v>1274</v>
      </c>
      <c r="J2734" s="12">
        <v>1633.5</v>
      </c>
      <c r="K2734" s="11">
        <v>13958</v>
      </c>
      <c r="L2734" s="11">
        <v>1455</v>
      </c>
      <c r="M2734" s="14">
        <v>2333.6</v>
      </c>
      <c r="N2734" s="13">
        <v>19918</v>
      </c>
      <c r="O2734" s="13">
        <v>393</v>
      </c>
      <c r="P2734" s="25">
        <v>0</v>
      </c>
      <c r="Q2734" s="26">
        <v>0</v>
      </c>
      <c r="R2734" s="26">
        <v>0</v>
      </c>
      <c r="S2734" s="27">
        <v>0</v>
      </c>
      <c r="T2734" s="28">
        <v>0</v>
      </c>
      <c r="U2734" s="28">
        <v>0</v>
      </c>
      <c r="V2734" s="12">
        <v>3967.1</v>
      </c>
      <c r="W2734" s="11">
        <v>33876</v>
      </c>
      <c r="X2734" s="11">
        <v>1848</v>
      </c>
    </row>
    <row r="2735" spans="1:24" x14ac:dyDescent="0.35">
      <c r="A2735" s="8">
        <v>2020</v>
      </c>
      <c r="B2735" s="9">
        <v>99999</v>
      </c>
      <c r="C2735" s="10" t="s">
        <v>1836</v>
      </c>
      <c r="D2735" s="8" t="s">
        <v>709</v>
      </c>
      <c r="E2735" s="10" t="s">
        <v>710</v>
      </c>
      <c r="F2735" s="8" t="s">
        <v>1837</v>
      </c>
      <c r="G2735" s="10" t="s">
        <v>53</v>
      </c>
      <c r="H2735" s="10" t="s">
        <v>6</v>
      </c>
      <c r="I2735" s="10" t="s">
        <v>36</v>
      </c>
      <c r="J2735" s="12">
        <v>21208</v>
      </c>
      <c r="K2735" s="11">
        <v>165797</v>
      </c>
      <c r="L2735" s="11">
        <v>15711</v>
      </c>
      <c r="M2735" s="14">
        <v>11296.3</v>
      </c>
      <c r="N2735" s="13">
        <v>95783</v>
      </c>
      <c r="O2735" s="13">
        <v>2475</v>
      </c>
      <c r="P2735" s="25">
        <v>4903.3999999999996</v>
      </c>
      <c r="Q2735" s="26">
        <v>55249</v>
      </c>
      <c r="R2735" s="26">
        <v>127</v>
      </c>
      <c r="S2735" s="27">
        <v>0</v>
      </c>
      <c r="T2735" s="28">
        <v>0</v>
      </c>
      <c r="U2735" s="28">
        <v>0</v>
      </c>
      <c r="V2735" s="12">
        <v>37407.699999999997</v>
      </c>
      <c r="W2735" s="11">
        <v>316829</v>
      </c>
      <c r="X2735" s="11">
        <v>18313</v>
      </c>
    </row>
    <row r="2736" spans="1:24" x14ac:dyDescent="0.35">
      <c r="A2736" s="8">
        <v>2020</v>
      </c>
      <c r="B2736" s="9">
        <v>99999</v>
      </c>
      <c r="C2736" s="10" t="s">
        <v>1836</v>
      </c>
      <c r="D2736" s="8" t="s">
        <v>709</v>
      </c>
      <c r="E2736" s="10" t="s">
        <v>710</v>
      </c>
      <c r="F2736" s="8" t="s">
        <v>1837</v>
      </c>
      <c r="G2736" s="10" t="s">
        <v>53</v>
      </c>
      <c r="H2736" s="10" t="s">
        <v>6</v>
      </c>
      <c r="I2736" s="10" t="s">
        <v>54</v>
      </c>
      <c r="J2736" s="12">
        <v>77136.600000000006</v>
      </c>
      <c r="K2736" s="11">
        <v>653111</v>
      </c>
      <c r="L2736" s="11">
        <v>59264</v>
      </c>
      <c r="M2736" s="14">
        <v>48950.5</v>
      </c>
      <c r="N2736" s="13">
        <v>488192</v>
      </c>
      <c r="O2736" s="13">
        <v>10808</v>
      </c>
      <c r="P2736" s="25">
        <v>26898.2</v>
      </c>
      <c r="Q2736" s="26">
        <v>282230</v>
      </c>
      <c r="R2736" s="26">
        <v>895</v>
      </c>
      <c r="S2736" s="27">
        <v>0</v>
      </c>
      <c r="T2736" s="28">
        <v>0</v>
      </c>
      <c r="U2736" s="28">
        <v>0</v>
      </c>
      <c r="V2736" s="12">
        <v>152985.29999999999</v>
      </c>
      <c r="W2736" s="11">
        <v>1423533</v>
      </c>
      <c r="X2736" s="11">
        <v>70967</v>
      </c>
    </row>
    <row r="2737" spans="1:24" x14ac:dyDescent="0.35">
      <c r="A2737" s="8">
        <v>2020</v>
      </c>
      <c r="B2737" s="9">
        <v>99999</v>
      </c>
      <c r="C2737" s="10" t="s">
        <v>1836</v>
      </c>
      <c r="D2737" s="8" t="s">
        <v>709</v>
      </c>
      <c r="E2737" s="10" t="s">
        <v>710</v>
      </c>
      <c r="F2737" s="8" t="s">
        <v>1837</v>
      </c>
      <c r="G2737" s="10" t="s">
        <v>152</v>
      </c>
      <c r="H2737" s="10" t="s">
        <v>6</v>
      </c>
      <c r="I2737" s="10" t="s">
        <v>30</v>
      </c>
      <c r="J2737" s="12">
        <v>2087.1</v>
      </c>
      <c r="K2737" s="11">
        <v>20741</v>
      </c>
      <c r="L2737" s="11">
        <v>949</v>
      </c>
      <c r="M2737" s="14">
        <v>2385.6999999999998</v>
      </c>
      <c r="N2737" s="13">
        <v>23418</v>
      </c>
      <c r="O2737" s="13">
        <v>418</v>
      </c>
      <c r="P2737" s="25">
        <v>43.2</v>
      </c>
      <c r="Q2737" s="26">
        <v>444</v>
      </c>
      <c r="R2737" s="26">
        <v>4</v>
      </c>
      <c r="S2737" s="27">
        <v>0</v>
      </c>
      <c r="T2737" s="28">
        <v>0</v>
      </c>
      <c r="U2737" s="28">
        <v>0</v>
      </c>
      <c r="V2737" s="12">
        <v>4516</v>
      </c>
      <c r="W2737" s="11">
        <v>44603</v>
      </c>
      <c r="X2737" s="11">
        <v>1371</v>
      </c>
    </row>
    <row r="2738" spans="1:24" x14ac:dyDescent="0.35">
      <c r="A2738" s="8">
        <v>2020</v>
      </c>
      <c r="B2738" s="9">
        <v>99999</v>
      </c>
      <c r="C2738" s="10" t="s">
        <v>1836</v>
      </c>
      <c r="D2738" s="8" t="s">
        <v>709</v>
      </c>
      <c r="E2738" s="10" t="s">
        <v>710</v>
      </c>
      <c r="F2738" s="8" t="s">
        <v>1837</v>
      </c>
      <c r="G2738" s="10" t="s">
        <v>152</v>
      </c>
      <c r="H2738" s="10" t="s">
        <v>6</v>
      </c>
      <c r="I2738" s="10" t="s">
        <v>36</v>
      </c>
      <c r="J2738" s="12">
        <v>49635.9</v>
      </c>
      <c r="K2738" s="11">
        <v>439983</v>
      </c>
      <c r="L2738" s="11">
        <v>35064</v>
      </c>
      <c r="M2738" s="14">
        <v>28479.9</v>
      </c>
      <c r="N2738" s="13">
        <v>237375</v>
      </c>
      <c r="O2738" s="13">
        <v>7231</v>
      </c>
      <c r="P2738" s="25">
        <v>15319.3</v>
      </c>
      <c r="Q2738" s="26">
        <v>143659</v>
      </c>
      <c r="R2738" s="26">
        <v>1822</v>
      </c>
      <c r="S2738" s="27">
        <v>0</v>
      </c>
      <c r="T2738" s="28">
        <v>0</v>
      </c>
      <c r="U2738" s="28">
        <v>0</v>
      </c>
      <c r="V2738" s="12">
        <v>93435.1</v>
      </c>
      <c r="W2738" s="11">
        <v>821017</v>
      </c>
      <c r="X2738" s="11">
        <v>44117</v>
      </c>
    </row>
    <row r="2739" spans="1:24" x14ac:dyDescent="0.35">
      <c r="A2739" s="8">
        <v>2020</v>
      </c>
      <c r="B2739" s="9">
        <v>99999</v>
      </c>
      <c r="C2739" s="10" t="s">
        <v>1836</v>
      </c>
      <c r="D2739" s="8" t="s">
        <v>709</v>
      </c>
      <c r="E2739" s="10" t="s">
        <v>710</v>
      </c>
      <c r="F2739" s="8" t="s">
        <v>1837</v>
      </c>
      <c r="G2739" s="10" t="s">
        <v>219</v>
      </c>
      <c r="H2739" s="10" t="s">
        <v>6</v>
      </c>
      <c r="I2739" s="10" t="s">
        <v>75</v>
      </c>
      <c r="J2739" s="12">
        <v>9549.9</v>
      </c>
      <c r="K2739" s="11">
        <v>93617</v>
      </c>
      <c r="L2739" s="11">
        <v>6228</v>
      </c>
      <c r="M2739" s="14">
        <v>2689.7</v>
      </c>
      <c r="N2739" s="13">
        <v>31553</v>
      </c>
      <c r="O2739" s="13">
        <v>938</v>
      </c>
      <c r="P2739" s="25">
        <v>475.4</v>
      </c>
      <c r="Q2739" s="26">
        <v>5104</v>
      </c>
      <c r="R2739" s="26">
        <v>12</v>
      </c>
      <c r="S2739" s="27">
        <v>0</v>
      </c>
      <c r="T2739" s="28">
        <v>0</v>
      </c>
      <c r="U2739" s="28">
        <v>0</v>
      </c>
      <c r="V2739" s="12">
        <v>12715</v>
      </c>
      <c r="W2739" s="11">
        <v>130274</v>
      </c>
      <c r="X2739" s="11">
        <v>7178</v>
      </c>
    </row>
    <row r="2740" spans="1:24" x14ac:dyDescent="0.35">
      <c r="A2740" s="8">
        <v>2020</v>
      </c>
      <c r="B2740" s="9">
        <v>99999</v>
      </c>
      <c r="C2740" s="10" t="s">
        <v>1836</v>
      </c>
      <c r="D2740" s="8" t="s">
        <v>709</v>
      </c>
      <c r="E2740" s="10" t="s">
        <v>710</v>
      </c>
      <c r="F2740" s="8" t="s">
        <v>1837</v>
      </c>
      <c r="G2740" s="10" t="s">
        <v>219</v>
      </c>
      <c r="H2740" s="10" t="s">
        <v>6</v>
      </c>
      <c r="I2740" s="10" t="s">
        <v>381</v>
      </c>
      <c r="J2740" s="12">
        <v>70853.100000000006</v>
      </c>
      <c r="K2740" s="11">
        <v>674065</v>
      </c>
      <c r="L2740" s="11">
        <v>51139</v>
      </c>
      <c r="M2740" s="14">
        <v>21064.799999999999</v>
      </c>
      <c r="N2740" s="13">
        <v>220075</v>
      </c>
      <c r="O2740" s="13">
        <v>6093</v>
      </c>
      <c r="P2740" s="25">
        <v>23934.799999999999</v>
      </c>
      <c r="Q2740" s="26">
        <v>301779</v>
      </c>
      <c r="R2740" s="26">
        <v>2442</v>
      </c>
      <c r="S2740" s="27">
        <v>0</v>
      </c>
      <c r="T2740" s="28">
        <v>0</v>
      </c>
      <c r="U2740" s="28">
        <v>0</v>
      </c>
      <c r="V2740" s="12">
        <v>115852.7</v>
      </c>
      <c r="W2740" s="11">
        <v>1195919</v>
      </c>
      <c r="X2740" s="11">
        <v>59674</v>
      </c>
    </row>
    <row r="2741" spans="1:24" x14ac:dyDescent="0.35">
      <c r="A2741" s="8">
        <v>2020</v>
      </c>
      <c r="B2741" s="9">
        <v>99999</v>
      </c>
      <c r="C2741" s="10" t="s">
        <v>1836</v>
      </c>
      <c r="D2741" s="8" t="s">
        <v>709</v>
      </c>
      <c r="E2741" s="10" t="s">
        <v>710</v>
      </c>
      <c r="F2741" s="8" t="s">
        <v>1837</v>
      </c>
      <c r="G2741" s="10" t="s">
        <v>219</v>
      </c>
      <c r="H2741" s="10" t="s">
        <v>6</v>
      </c>
      <c r="I2741" s="10" t="s">
        <v>619</v>
      </c>
      <c r="J2741" s="12">
        <v>18658.8</v>
      </c>
      <c r="K2741" s="11">
        <v>133666</v>
      </c>
      <c r="L2741" s="11">
        <v>12300</v>
      </c>
      <c r="M2741" s="14">
        <v>5024.7</v>
      </c>
      <c r="N2741" s="13">
        <v>43841</v>
      </c>
      <c r="O2741" s="13">
        <v>1271</v>
      </c>
      <c r="P2741" s="25">
        <v>8260.7000000000007</v>
      </c>
      <c r="Q2741" s="26">
        <v>65944</v>
      </c>
      <c r="R2741" s="26">
        <v>1882</v>
      </c>
      <c r="S2741" s="27">
        <v>0</v>
      </c>
      <c r="T2741" s="28">
        <v>0</v>
      </c>
      <c r="U2741" s="28">
        <v>0</v>
      </c>
      <c r="V2741" s="12">
        <v>31944.2</v>
      </c>
      <c r="W2741" s="11">
        <v>243451</v>
      </c>
      <c r="X2741" s="11">
        <v>15453</v>
      </c>
    </row>
    <row r="2742" spans="1:24" x14ac:dyDescent="0.35">
      <c r="A2742" s="8">
        <v>2020</v>
      </c>
      <c r="B2742" s="9">
        <v>99999</v>
      </c>
      <c r="C2742" s="10" t="s">
        <v>1836</v>
      </c>
      <c r="D2742" s="8" t="s">
        <v>709</v>
      </c>
      <c r="E2742" s="10" t="s">
        <v>710</v>
      </c>
      <c r="F2742" s="8" t="s">
        <v>1837</v>
      </c>
      <c r="G2742" s="10" t="s">
        <v>219</v>
      </c>
      <c r="H2742" s="10" t="s">
        <v>6</v>
      </c>
      <c r="I2742" s="10" t="s">
        <v>99</v>
      </c>
      <c r="J2742" s="12">
        <v>43.9</v>
      </c>
      <c r="K2742" s="11">
        <v>259</v>
      </c>
      <c r="L2742" s="11">
        <v>34</v>
      </c>
      <c r="M2742" s="14">
        <v>320.89999999999998</v>
      </c>
      <c r="N2742" s="13">
        <v>2117</v>
      </c>
      <c r="O2742" s="13">
        <v>32</v>
      </c>
      <c r="P2742" s="25">
        <v>1824.2</v>
      </c>
      <c r="Q2742" s="26">
        <v>16702</v>
      </c>
      <c r="R2742" s="26">
        <v>1</v>
      </c>
      <c r="S2742" s="27">
        <v>0</v>
      </c>
      <c r="T2742" s="28">
        <v>0</v>
      </c>
      <c r="U2742" s="28">
        <v>0</v>
      </c>
      <c r="V2742" s="12">
        <v>2189</v>
      </c>
      <c r="W2742" s="11">
        <v>19078</v>
      </c>
      <c r="X2742" s="11">
        <v>67</v>
      </c>
    </row>
    <row r="2743" spans="1:24" x14ac:dyDescent="0.35">
      <c r="A2743" s="8">
        <v>2020</v>
      </c>
      <c r="B2743" s="9">
        <v>99999</v>
      </c>
      <c r="C2743" s="10" t="s">
        <v>1836</v>
      </c>
      <c r="D2743" s="8" t="s">
        <v>709</v>
      </c>
      <c r="E2743" s="10" t="s">
        <v>710</v>
      </c>
      <c r="F2743" s="8" t="s">
        <v>1837</v>
      </c>
      <c r="G2743" s="10" t="s">
        <v>219</v>
      </c>
      <c r="H2743" s="10" t="s">
        <v>6</v>
      </c>
      <c r="I2743" s="10" t="s">
        <v>54</v>
      </c>
      <c r="J2743" s="12">
        <v>7573.6</v>
      </c>
      <c r="K2743" s="11">
        <v>70227</v>
      </c>
      <c r="L2743" s="11">
        <v>4907</v>
      </c>
      <c r="M2743" s="14">
        <v>11510.3</v>
      </c>
      <c r="N2743" s="13">
        <v>79386</v>
      </c>
      <c r="O2743" s="13">
        <v>925</v>
      </c>
      <c r="P2743" s="25">
        <v>2715</v>
      </c>
      <c r="Q2743" s="26">
        <v>16435</v>
      </c>
      <c r="R2743" s="26">
        <v>2110</v>
      </c>
      <c r="S2743" s="27">
        <v>0</v>
      </c>
      <c r="T2743" s="28">
        <v>0</v>
      </c>
      <c r="U2743" s="28">
        <v>0</v>
      </c>
      <c r="V2743" s="12">
        <v>21798.9</v>
      </c>
      <c r="W2743" s="11">
        <v>166048</v>
      </c>
      <c r="X2743" s="11">
        <v>7942</v>
      </c>
    </row>
    <row r="2744" spans="1:24" x14ac:dyDescent="0.35">
      <c r="A2744" s="8">
        <v>2020</v>
      </c>
      <c r="B2744" s="9">
        <v>99999</v>
      </c>
      <c r="C2744" s="10" t="s">
        <v>1836</v>
      </c>
      <c r="D2744" s="8" t="s">
        <v>709</v>
      </c>
      <c r="E2744" s="10" t="s">
        <v>710</v>
      </c>
      <c r="F2744" s="8" t="s">
        <v>1837</v>
      </c>
      <c r="G2744" s="10" t="s">
        <v>87</v>
      </c>
      <c r="H2744" s="10" t="s">
        <v>6</v>
      </c>
      <c r="I2744" s="10" t="s">
        <v>108</v>
      </c>
      <c r="J2744" s="12">
        <v>115458.4</v>
      </c>
      <c r="K2744" s="11">
        <v>881255</v>
      </c>
      <c r="L2744" s="11">
        <v>71554</v>
      </c>
      <c r="M2744" s="14">
        <v>70332.3</v>
      </c>
      <c r="N2744" s="13">
        <v>632669</v>
      </c>
      <c r="O2744" s="13">
        <v>12319</v>
      </c>
      <c r="P2744" s="25">
        <v>9368.7000000000007</v>
      </c>
      <c r="Q2744" s="26">
        <v>96332</v>
      </c>
      <c r="R2744" s="26">
        <v>65</v>
      </c>
      <c r="S2744" s="27">
        <v>0</v>
      </c>
      <c r="T2744" s="28">
        <v>0</v>
      </c>
      <c r="U2744" s="28">
        <v>0</v>
      </c>
      <c r="V2744" s="12">
        <v>195159.4</v>
      </c>
      <c r="W2744" s="11">
        <v>1610256</v>
      </c>
      <c r="X2744" s="11">
        <v>83938</v>
      </c>
    </row>
    <row r="2745" spans="1:24" x14ac:dyDescent="0.35">
      <c r="A2745" s="8">
        <v>2020</v>
      </c>
      <c r="B2745" s="9">
        <v>99999</v>
      </c>
      <c r="C2745" s="10" t="s">
        <v>1836</v>
      </c>
      <c r="D2745" s="8" t="s">
        <v>709</v>
      </c>
      <c r="E2745" s="10" t="s">
        <v>710</v>
      </c>
      <c r="F2745" s="8" t="s">
        <v>1837</v>
      </c>
      <c r="G2745" s="10" t="s">
        <v>87</v>
      </c>
      <c r="H2745" s="10" t="s">
        <v>6</v>
      </c>
      <c r="I2745" s="10" t="s">
        <v>88</v>
      </c>
      <c r="J2745" s="12">
        <v>56316</v>
      </c>
      <c r="K2745" s="11">
        <v>479706</v>
      </c>
      <c r="L2745" s="11">
        <v>44345</v>
      </c>
      <c r="M2745" s="14">
        <v>51144.5</v>
      </c>
      <c r="N2745" s="13">
        <v>497994</v>
      </c>
      <c r="O2745" s="13">
        <v>9083</v>
      </c>
      <c r="P2745" s="25">
        <v>16471.3</v>
      </c>
      <c r="Q2745" s="26">
        <v>204017</v>
      </c>
      <c r="R2745" s="26">
        <v>166</v>
      </c>
      <c r="S2745" s="27">
        <v>0</v>
      </c>
      <c r="T2745" s="28">
        <v>0</v>
      </c>
      <c r="U2745" s="28">
        <v>0</v>
      </c>
      <c r="V2745" s="12">
        <v>123931.8</v>
      </c>
      <c r="W2745" s="11">
        <v>1181717</v>
      </c>
      <c r="X2745" s="11">
        <v>53594</v>
      </c>
    </row>
    <row r="2746" spans="1:24" x14ac:dyDescent="0.35">
      <c r="A2746" s="8">
        <v>2020</v>
      </c>
      <c r="B2746" s="9">
        <v>99999</v>
      </c>
      <c r="C2746" s="10" t="s">
        <v>1836</v>
      </c>
      <c r="D2746" s="8" t="s">
        <v>709</v>
      </c>
      <c r="E2746" s="10" t="s">
        <v>710</v>
      </c>
      <c r="F2746" s="8" t="s">
        <v>1837</v>
      </c>
      <c r="G2746" s="10" t="s">
        <v>87</v>
      </c>
      <c r="H2746" s="10" t="s">
        <v>6</v>
      </c>
      <c r="I2746" s="10" t="s">
        <v>45</v>
      </c>
      <c r="J2746" s="12">
        <v>19970.2</v>
      </c>
      <c r="K2746" s="11">
        <v>133777</v>
      </c>
      <c r="L2746" s="11">
        <v>10472</v>
      </c>
      <c r="M2746" s="14">
        <v>7827.8</v>
      </c>
      <c r="N2746" s="13">
        <v>65194</v>
      </c>
      <c r="O2746" s="13">
        <v>1870</v>
      </c>
      <c r="P2746" s="25">
        <v>1315</v>
      </c>
      <c r="Q2746" s="26">
        <v>17593</v>
      </c>
      <c r="R2746" s="26">
        <v>2</v>
      </c>
      <c r="S2746" s="27">
        <v>0</v>
      </c>
      <c r="T2746" s="28">
        <v>0</v>
      </c>
      <c r="U2746" s="28">
        <v>0</v>
      </c>
      <c r="V2746" s="12">
        <v>29113</v>
      </c>
      <c r="W2746" s="11">
        <v>216564</v>
      </c>
      <c r="X2746" s="11">
        <v>12344</v>
      </c>
    </row>
    <row r="2747" spans="1:24" x14ac:dyDescent="0.35">
      <c r="A2747" s="8">
        <v>2020</v>
      </c>
      <c r="B2747" s="9">
        <v>99999</v>
      </c>
      <c r="C2747" s="10" t="s">
        <v>1836</v>
      </c>
      <c r="D2747" s="8" t="s">
        <v>709</v>
      </c>
      <c r="E2747" s="10" t="s">
        <v>710</v>
      </c>
      <c r="F2747" s="8" t="s">
        <v>1837</v>
      </c>
      <c r="G2747" s="10" t="s">
        <v>355</v>
      </c>
      <c r="H2747" s="10" t="s">
        <v>6</v>
      </c>
      <c r="I2747" s="10" t="s">
        <v>99</v>
      </c>
      <c r="J2747" s="12">
        <v>340.7</v>
      </c>
      <c r="K2747" s="11">
        <v>2686</v>
      </c>
      <c r="L2747" s="11">
        <v>226</v>
      </c>
      <c r="M2747" s="14">
        <v>154.1</v>
      </c>
      <c r="N2747" s="13">
        <v>1456</v>
      </c>
      <c r="O2747" s="13">
        <v>28</v>
      </c>
      <c r="P2747" s="25">
        <v>0</v>
      </c>
      <c r="Q2747" s="26">
        <v>0</v>
      </c>
      <c r="R2747" s="26">
        <v>0</v>
      </c>
      <c r="S2747" s="27">
        <v>0</v>
      </c>
      <c r="T2747" s="28">
        <v>0</v>
      </c>
      <c r="U2747" s="28">
        <v>0</v>
      </c>
      <c r="V2747" s="12">
        <v>494.8</v>
      </c>
      <c r="W2747" s="11">
        <v>4142</v>
      </c>
      <c r="X2747" s="11">
        <v>254</v>
      </c>
    </row>
    <row r="2748" spans="1:24" x14ac:dyDescent="0.35">
      <c r="A2748" s="8">
        <v>2020</v>
      </c>
      <c r="B2748" s="9">
        <v>99999</v>
      </c>
      <c r="C2748" s="10" t="s">
        <v>1836</v>
      </c>
      <c r="D2748" s="8" t="s">
        <v>709</v>
      </c>
      <c r="E2748" s="10" t="s">
        <v>710</v>
      </c>
      <c r="F2748" s="8" t="s">
        <v>1837</v>
      </c>
      <c r="G2748" s="10" t="s">
        <v>355</v>
      </c>
      <c r="H2748" s="10" t="s">
        <v>6</v>
      </c>
      <c r="I2748" s="10" t="s">
        <v>36</v>
      </c>
      <c r="J2748" s="12">
        <v>12136.5</v>
      </c>
      <c r="K2748" s="11">
        <v>104872</v>
      </c>
      <c r="L2748" s="11">
        <v>6382</v>
      </c>
      <c r="M2748" s="14">
        <v>4899.2</v>
      </c>
      <c r="N2748" s="13">
        <v>82224</v>
      </c>
      <c r="O2748" s="13">
        <v>1015</v>
      </c>
      <c r="P2748" s="25">
        <v>2935.7</v>
      </c>
      <c r="Q2748" s="26">
        <v>28326</v>
      </c>
      <c r="R2748" s="26">
        <v>80</v>
      </c>
      <c r="S2748" s="27">
        <v>0</v>
      </c>
      <c r="T2748" s="28">
        <v>0</v>
      </c>
      <c r="U2748" s="28">
        <v>0</v>
      </c>
      <c r="V2748" s="12">
        <v>19971.400000000001</v>
      </c>
      <c r="W2748" s="11">
        <v>215422</v>
      </c>
      <c r="X2748" s="11">
        <v>7477</v>
      </c>
    </row>
    <row r="2749" spans="1:24" x14ac:dyDescent="0.35">
      <c r="A2749" s="8">
        <v>2020</v>
      </c>
      <c r="B2749" s="9">
        <v>99999</v>
      </c>
      <c r="C2749" s="10" t="s">
        <v>1836</v>
      </c>
      <c r="D2749" s="8" t="s">
        <v>709</v>
      </c>
      <c r="E2749" s="10" t="s">
        <v>710</v>
      </c>
      <c r="F2749" s="8" t="s">
        <v>1837</v>
      </c>
      <c r="G2749" s="10" t="s">
        <v>355</v>
      </c>
      <c r="H2749" s="10" t="s">
        <v>6</v>
      </c>
      <c r="I2749" s="10" t="s">
        <v>54</v>
      </c>
      <c r="J2749" s="12">
        <v>24843.7</v>
      </c>
      <c r="K2749" s="11">
        <v>215038</v>
      </c>
      <c r="L2749" s="11">
        <v>15791</v>
      </c>
      <c r="M2749" s="14">
        <v>20542.900000000001</v>
      </c>
      <c r="N2749" s="13">
        <v>180318</v>
      </c>
      <c r="O2749" s="13">
        <v>3156</v>
      </c>
      <c r="P2749" s="25">
        <v>3166.7</v>
      </c>
      <c r="Q2749" s="26">
        <v>27728</v>
      </c>
      <c r="R2749" s="26">
        <v>297</v>
      </c>
      <c r="S2749" s="27">
        <v>0</v>
      </c>
      <c r="T2749" s="28">
        <v>0</v>
      </c>
      <c r="U2749" s="28">
        <v>0</v>
      </c>
      <c r="V2749" s="12">
        <v>48553.3</v>
      </c>
      <c r="W2749" s="11">
        <v>423084</v>
      </c>
      <c r="X2749" s="11">
        <v>19244</v>
      </c>
    </row>
    <row r="2750" spans="1:24" x14ac:dyDescent="0.35">
      <c r="A2750" s="8">
        <v>2020</v>
      </c>
      <c r="B2750" s="9">
        <v>99999</v>
      </c>
      <c r="C2750" s="10" t="s">
        <v>1836</v>
      </c>
      <c r="D2750" s="8" t="s">
        <v>709</v>
      </c>
      <c r="E2750" s="10" t="s">
        <v>710</v>
      </c>
      <c r="F2750" s="8" t="s">
        <v>1837</v>
      </c>
      <c r="G2750" s="10" t="s">
        <v>114</v>
      </c>
      <c r="H2750" s="10" t="s">
        <v>6</v>
      </c>
      <c r="I2750" s="10" t="s">
        <v>99</v>
      </c>
      <c r="J2750" s="12">
        <v>41367.9</v>
      </c>
      <c r="K2750" s="11">
        <v>330455</v>
      </c>
      <c r="L2750" s="11">
        <v>24318</v>
      </c>
      <c r="M2750" s="14">
        <v>18045.099999999999</v>
      </c>
      <c r="N2750" s="13">
        <v>148238</v>
      </c>
      <c r="O2750" s="13">
        <v>6190</v>
      </c>
      <c r="P2750" s="25">
        <v>45471.8</v>
      </c>
      <c r="Q2750" s="26">
        <v>380378</v>
      </c>
      <c r="R2750" s="26">
        <v>4743</v>
      </c>
      <c r="S2750" s="27">
        <v>0</v>
      </c>
      <c r="T2750" s="28">
        <v>0</v>
      </c>
      <c r="U2750" s="28">
        <v>0</v>
      </c>
      <c r="V2750" s="12">
        <v>104884.8</v>
      </c>
      <c r="W2750" s="11">
        <v>859071</v>
      </c>
      <c r="X2750" s="11">
        <v>35251</v>
      </c>
    </row>
    <row r="2751" spans="1:24" x14ac:dyDescent="0.35">
      <c r="A2751" s="8">
        <v>2020</v>
      </c>
      <c r="B2751" s="9">
        <v>99999</v>
      </c>
      <c r="C2751" s="10" t="s">
        <v>1836</v>
      </c>
      <c r="D2751" s="8" t="s">
        <v>709</v>
      </c>
      <c r="E2751" s="10" t="s">
        <v>710</v>
      </c>
      <c r="F2751" s="8" t="s">
        <v>1837</v>
      </c>
      <c r="G2751" s="10" t="s">
        <v>114</v>
      </c>
      <c r="H2751" s="10" t="s">
        <v>6</v>
      </c>
      <c r="I2751" s="10" t="s">
        <v>54</v>
      </c>
      <c r="J2751" s="12">
        <v>204400.6</v>
      </c>
      <c r="K2751" s="11">
        <v>1837681</v>
      </c>
      <c r="L2751" s="11">
        <v>133848</v>
      </c>
      <c r="M2751" s="14">
        <v>120118.7</v>
      </c>
      <c r="N2751" s="13">
        <v>1132580</v>
      </c>
      <c r="O2751" s="13">
        <v>30852</v>
      </c>
      <c r="P2751" s="25">
        <v>143624.9</v>
      </c>
      <c r="Q2751" s="26">
        <v>1404847</v>
      </c>
      <c r="R2751" s="26">
        <v>22358</v>
      </c>
      <c r="S2751" s="27">
        <v>0</v>
      </c>
      <c r="T2751" s="28">
        <v>0</v>
      </c>
      <c r="U2751" s="28">
        <v>0</v>
      </c>
      <c r="V2751" s="12">
        <v>468144.2</v>
      </c>
      <c r="W2751" s="11">
        <v>4375108</v>
      </c>
      <c r="X2751" s="11">
        <v>187058</v>
      </c>
    </row>
    <row r="2752" spans="1:24" x14ac:dyDescent="0.35">
      <c r="A2752" s="8">
        <v>2020</v>
      </c>
      <c r="B2752" s="9">
        <v>99999</v>
      </c>
      <c r="C2752" s="10" t="s">
        <v>1836</v>
      </c>
      <c r="D2752" s="8" t="s">
        <v>709</v>
      </c>
      <c r="E2752" s="10" t="s">
        <v>710</v>
      </c>
      <c r="F2752" s="8" t="s">
        <v>1837</v>
      </c>
      <c r="G2752" s="10" t="s">
        <v>397</v>
      </c>
      <c r="H2752" s="10" t="s">
        <v>6</v>
      </c>
      <c r="I2752" s="10" t="s">
        <v>95</v>
      </c>
      <c r="J2752" s="12">
        <v>10447.799999999999</v>
      </c>
      <c r="K2752" s="11">
        <v>72510</v>
      </c>
      <c r="L2752" s="11">
        <v>8215</v>
      </c>
      <c r="M2752" s="14">
        <v>7190.8</v>
      </c>
      <c r="N2752" s="13">
        <v>43385</v>
      </c>
      <c r="O2752" s="13">
        <v>2356</v>
      </c>
      <c r="P2752" s="25">
        <v>8051.7</v>
      </c>
      <c r="Q2752" s="26">
        <v>62619</v>
      </c>
      <c r="R2752" s="26">
        <v>73</v>
      </c>
      <c r="S2752" s="27">
        <v>0</v>
      </c>
      <c r="T2752" s="28">
        <v>0</v>
      </c>
      <c r="U2752" s="28">
        <v>0</v>
      </c>
      <c r="V2752" s="12">
        <v>25690.3</v>
      </c>
      <c r="W2752" s="11">
        <v>178514</v>
      </c>
      <c r="X2752" s="11">
        <v>10644</v>
      </c>
    </row>
    <row r="2753" spans="1:24" x14ac:dyDescent="0.35">
      <c r="A2753" s="8">
        <v>2020</v>
      </c>
      <c r="B2753" s="9">
        <v>99999</v>
      </c>
      <c r="C2753" s="10" t="s">
        <v>1836</v>
      </c>
      <c r="D2753" s="8" t="s">
        <v>709</v>
      </c>
      <c r="E2753" s="10" t="s">
        <v>710</v>
      </c>
      <c r="F2753" s="8" t="s">
        <v>1837</v>
      </c>
      <c r="G2753" s="10" t="s">
        <v>56</v>
      </c>
      <c r="H2753" s="10" t="s">
        <v>6</v>
      </c>
      <c r="I2753" s="10" t="s">
        <v>123</v>
      </c>
      <c r="J2753" s="12">
        <v>0</v>
      </c>
      <c r="K2753" s="11">
        <v>0</v>
      </c>
      <c r="L2753" s="11">
        <v>-363</v>
      </c>
      <c r="M2753" s="14">
        <v>0</v>
      </c>
      <c r="N2753" s="13">
        <v>0</v>
      </c>
      <c r="O2753" s="13">
        <v>0</v>
      </c>
      <c r="P2753" s="25">
        <v>0</v>
      </c>
      <c r="Q2753" s="26">
        <v>0</v>
      </c>
      <c r="R2753" s="26">
        <v>0</v>
      </c>
      <c r="S2753" s="27">
        <v>0</v>
      </c>
      <c r="T2753" s="28">
        <v>0</v>
      </c>
      <c r="U2753" s="28">
        <v>0</v>
      </c>
      <c r="V2753" s="12">
        <v>0</v>
      </c>
      <c r="W2753" s="11">
        <v>0</v>
      </c>
      <c r="X2753" s="11">
        <v>-363</v>
      </c>
    </row>
    <row r="2754" spans="1:24" x14ac:dyDescent="0.35">
      <c r="A2754" s="8">
        <v>2020</v>
      </c>
      <c r="B2754" s="9">
        <v>99999</v>
      </c>
      <c r="C2754" s="10" t="s">
        <v>1836</v>
      </c>
      <c r="D2754" s="8" t="s">
        <v>709</v>
      </c>
      <c r="E2754" s="10" t="s">
        <v>710</v>
      </c>
      <c r="F2754" s="8" t="s">
        <v>1837</v>
      </c>
      <c r="G2754" s="10" t="s">
        <v>56</v>
      </c>
      <c r="H2754" s="10" t="s">
        <v>6</v>
      </c>
      <c r="I2754" s="10" t="s">
        <v>45</v>
      </c>
      <c r="J2754" s="12">
        <v>64833.5</v>
      </c>
      <c r="K2754" s="11">
        <v>425885</v>
      </c>
      <c r="L2754" s="11">
        <v>-27433</v>
      </c>
      <c r="M2754" s="14">
        <v>62692</v>
      </c>
      <c r="N2754" s="13">
        <v>595374</v>
      </c>
      <c r="O2754" s="13">
        <v>4879</v>
      </c>
      <c r="P2754" s="25">
        <v>20414.5</v>
      </c>
      <c r="Q2754" s="26">
        <v>233833</v>
      </c>
      <c r="R2754" s="26">
        <v>46</v>
      </c>
      <c r="S2754" s="27">
        <v>0</v>
      </c>
      <c r="T2754" s="28">
        <v>0</v>
      </c>
      <c r="U2754" s="28">
        <v>0</v>
      </c>
      <c r="V2754" s="12">
        <v>147940</v>
      </c>
      <c r="W2754" s="11">
        <v>1255092</v>
      </c>
      <c r="X2754" s="11">
        <v>-22508</v>
      </c>
    </row>
    <row r="2755" spans="1:24" x14ac:dyDescent="0.35">
      <c r="A2755" s="8">
        <v>2020</v>
      </c>
      <c r="B2755" s="9">
        <v>99999</v>
      </c>
      <c r="C2755" s="10" t="s">
        <v>1836</v>
      </c>
      <c r="D2755" s="8" t="s">
        <v>709</v>
      </c>
      <c r="E2755" s="10" t="s">
        <v>710</v>
      </c>
      <c r="F2755" s="8" t="s">
        <v>1837</v>
      </c>
      <c r="G2755" s="10" t="s">
        <v>129</v>
      </c>
      <c r="H2755" s="10" t="s">
        <v>6</v>
      </c>
      <c r="I2755" s="10" t="s">
        <v>202</v>
      </c>
      <c r="J2755" s="12">
        <v>0</v>
      </c>
      <c r="K2755" s="11">
        <v>0</v>
      </c>
      <c r="L2755" s="11">
        <v>-21</v>
      </c>
      <c r="M2755" s="14">
        <v>0</v>
      </c>
      <c r="N2755" s="13">
        <v>0</v>
      </c>
      <c r="O2755" s="13">
        <v>-3</v>
      </c>
      <c r="P2755" s="25">
        <v>0</v>
      </c>
      <c r="Q2755" s="26">
        <v>0</v>
      </c>
      <c r="R2755" s="26">
        <v>0</v>
      </c>
      <c r="S2755" s="27">
        <v>0</v>
      </c>
      <c r="T2755" s="28">
        <v>0</v>
      </c>
      <c r="U2755" s="28">
        <v>0</v>
      </c>
      <c r="V2755" s="12">
        <v>0</v>
      </c>
      <c r="W2755" s="11">
        <v>0</v>
      </c>
      <c r="X2755" s="11">
        <v>-24</v>
      </c>
    </row>
    <row r="2756" spans="1:24" x14ac:dyDescent="0.35">
      <c r="A2756" s="8">
        <v>2020</v>
      </c>
      <c r="B2756" s="9">
        <v>99999</v>
      </c>
      <c r="C2756" s="10" t="s">
        <v>1836</v>
      </c>
      <c r="D2756" s="8" t="s">
        <v>709</v>
      </c>
      <c r="E2756" s="10" t="s">
        <v>710</v>
      </c>
      <c r="F2756" s="8" t="s">
        <v>1837</v>
      </c>
      <c r="G2756" s="10" t="s">
        <v>129</v>
      </c>
      <c r="H2756" s="10" t="s">
        <v>6</v>
      </c>
      <c r="I2756" s="10" t="s">
        <v>158</v>
      </c>
      <c r="J2756" s="12">
        <v>3386.8</v>
      </c>
      <c r="K2756" s="11">
        <v>21299</v>
      </c>
      <c r="L2756" s="11">
        <v>3466</v>
      </c>
      <c r="M2756" s="14">
        <v>1269</v>
      </c>
      <c r="N2756" s="13">
        <v>9617</v>
      </c>
      <c r="O2756" s="13">
        <v>555</v>
      </c>
      <c r="P2756" s="25">
        <v>1244.2</v>
      </c>
      <c r="Q2756" s="26">
        <v>11244</v>
      </c>
      <c r="R2756" s="26">
        <v>29</v>
      </c>
      <c r="S2756" s="27">
        <v>0</v>
      </c>
      <c r="T2756" s="28">
        <v>0</v>
      </c>
      <c r="U2756" s="28">
        <v>0</v>
      </c>
      <c r="V2756" s="12">
        <v>5900</v>
      </c>
      <c r="W2756" s="11">
        <v>42160</v>
      </c>
      <c r="X2756" s="11">
        <v>4050</v>
      </c>
    </row>
    <row r="2757" spans="1:24" x14ac:dyDescent="0.35">
      <c r="A2757" s="8">
        <v>2020</v>
      </c>
      <c r="B2757" s="9">
        <v>99999</v>
      </c>
      <c r="C2757" s="10" t="s">
        <v>1836</v>
      </c>
      <c r="D2757" s="8" t="s">
        <v>709</v>
      </c>
      <c r="E2757" s="10" t="s">
        <v>710</v>
      </c>
      <c r="F2757" s="8" t="s">
        <v>1837</v>
      </c>
      <c r="G2757" s="10" t="s">
        <v>129</v>
      </c>
      <c r="H2757" s="10" t="s">
        <v>6</v>
      </c>
      <c r="I2757" s="10" t="s">
        <v>477</v>
      </c>
      <c r="J2757" s="12">
        <v>45617.3</v>
      </c>
      <c r="K2757" s="11">
        <v>293657</v>
      </c>
      <c r="L2757" s="11">
        <v>38563</v>
      </c>
      <c r="M2757" s="14">
        <v>39243</v>
      </c>
      <c r="N2757" s="13">
        <v>297516</v>
      </c>
      <c r="O2757" s="13">
        <v>6929</v>
      </c>
      <c r="P2757" s="25">
        <v>9964.7000000000007</v>
      </c>
      <c r="Q2757" s="26">
        <v>80590</v>
      </c>
      <c r="R2757" s="26">
        <v>429</v>
      </c>
      <c r="S2757" s="27">
        <v>0</v>
      </c>
      <c r="T2757" s="28">
        <v>0</v>
      </c>
      <c r="U2757" s="28">
        <v>0</v>
      </c>
      <c r="V2757" s="12">
        <v>94825</v>
      </c>
      <c r="W2757" s="11">
        <v>671763</v>
      </c>
      <c r="X2757" s="11">
        <v>45921</v>
      </c>
    </row>
    <row r="2758" spans="1:24" x14ac:dyDescent="0.35">
      <c r="A2758" s="8">
        <v>2020</v>
      </c>
      <c r="B2758" s="9">
        <v>99999</v>
      </c>
      <c r="C2758" s="10" t="s">
        <v>1836</v>
      </c>
      <c r="D2758" s="8" t="s">
        <v>709</v>
      </c>
      <c r="E2758" s="10" t="s">
        <v>710</v>
      </c>
      <c r="F2758" s="8" t="s">
        <v>1837</v>
      </c>
      <c r="G2758" s="10" t="s">
        <v>129</v>
      </c>
      <c r="H2758" s="10" t="s">
        <v>6</v>
      </c>
      <c r="I2758" s="10" t="s">
        <v>92</v>
      </c>
      <c r="J2758" s="12">
        <v>307.8</v>
      </c>
      <c r="K2758" s="11">
        <v>2711</v>
      </c>
      <c r="L2758" s="11">
        <v>235</v>
      </c>
      <c r="M2758" s="14">
        <v>33</v>
      </c>
      <c r="N2758" s="13">
        <v>299</v>
      </c>
      <c r="O2758" s="13">
        <v>33</v>
      </c>
      <c r="P2758" s="25">
        <v>142.19999999999999</v>
      </c>
      <c r="Q2758" s="26">
        <v>1216</v>
      </c>
      <c r="R2758" s="26">
        <v>73</v>
      </c>
      <c r="S2758" s="27">
        <v>0</v>
      </c>
      <c r="T2758" s="28">
        <v>0</v>
      </c>
      <c r="U2758" s="28">
        <v>0</v>
      </c>
      <c r="V2758" s="12">
        <v>483</v>
      </c>
      <c r="W2758" s="11">
        <v>4226</v>
      </c>
      <c r="X2758" s="11">
        <v>341</v>
      </c>
    </row>
    <row r="2759" spans="1:24" x14ac:dyDescent="0.35">
      <c r="A2759" s="8">
        <v>2020</v>
      </c>
      <c r="B2759" s="9">
        <v>99999</v>
      </c>
      <c r="C2759" s="10" t="s">
        <v>1836</v>
      </c>
      <c r="D2759" s="8" t="s">
        <v>709</v>
      </c>
      <c r="E2759" s="10" t="s">
        <v>710</v>
      </c>
      <c r="F2759" s="8" t="s">
        <v>1837</v>
      </c>
      <c r="G2759" s="10" t="s">
        <v>129</v>
      </c>
      <c r="H2759" s="10" t="s">
        <v>6</v>
      </c>
      <c r="I2759" s="10" t="s">
        <v>99</v>
      </c>
      <c r="J2759" s="12">
        <v>2351.4</v>
      </c>
      <c r="K2759" s="11">
        <v>17104</v>
      </c>
      <c r="L2759" s="11">
        <v>2618</v>
      </c>
      <c r="M2759" s="14">
        <v>3034.6</v>
      </c>
      <c r="N2759" s="13">
        <v>24380</v>
      </c>
      <c r="O2759" s="13">
        <v>514</v>
      </c>
      <c r="P2759" s="25">
        <v>0</v>
      </c>
      <c r="Q2759" s="26">
        <v>0</v>
      </c>
      <c r="R2759" s="26">
        <v>0</v>
      </c>
      <c r="S2759" s="27">
        <v>0</v>
      </c>
      <c r="T2759" s="28">
        <v>0</v>
      </c>
      <c r="U2759" s="28">
        <v>0</v>
      </c>
      <c r="V2759" s="12">
        <v>5386</v>
      </c>
      <c r="W2759" s="11">
        <v>41484</v>
      </c>
      <c r="X2759" s="11">
        <v>3132</v>
      </c>
    </row>
    <row r="2760" spans="1:24" x14ac:dyDescent="0.35">
      <c r="A2760" s="8">
        <v>2020</v>
      </c>
      <c r="B2760" s="9">
        <v>99999</v>
      </c>
      <c r="C2760" s="10" t="s">
        <v>1836</v>
      </c>
      <c r="D2760" s="8" t="s">
        <v>709</v>
      </c>
      <c r="E2760" s="10" t="s">
        <v>710</v>
      </c>
      <c r="F2760" s="8" t="s">
        <v>1837</v>
      </c>
      <c r="G2760" s="10" t="s">
        <v>129</v>
      </c>
      <c r="H2760" s="10" t="s">
        <v>6</v>
      </c>
      <c r="I2760" s="10" t="s">
        <v>54</v>
      </c>
      <c r="J2760" s="12">
        <v>0</v>
      </c>
      <c r="K2760" s="11">
        <v>0</v>
      </c>
      <c r="L2760" s="11">
        <v>0</v>
      </c>
      <c r="M2760" s="14">
        <v>209</v>
      </c>
      <c r="N2760" s="13">
        <v>5201</v>
      </c>
      <c r="O2760" s="13">
        <v>3</v>
      </c>
      <c r="P2760" s="25">
        <v>0</v>
      </c>
      <c r="Q2760" s="26">
        <v>0</v>
      </c>
      <c r="R2760" s="26">
        <v>0</v>
      </c>
      <c r="S2760" s="27">
        <v>0</v>
      </c>
      <c r="T2760" s="28">
        <v>0</v>
      </c>
      <c r="U2760" s="28">
        <v>0</v>
      </c>
      <c r="V2760" s="12">
        <v>209</v>
      </c>
      <c r="W2760" s="11">
        <v>5201</v>
      </c>
      <c r="X2760" s="11">
        <v>3</v>
      </c>
    </row>
    <row r="2761" spans="1:24" x14ac:dyDescent="0.35">
      <c r="A2761" s="8">
        <v>2020</v>
      </c>
      <c r="B2761" s="9">
        <v>99999</v>
      </c>
      <c r="C2761" s="10" t="s">
        <v>1836</v>
      </c>
      <c r="D2761" s="8" t="s">
        <v>709</v>
      </c>
      <c r="E2761" s="10" t="s">
        <v>710</v>
      </c>
      <c r="F2761" s="8" t="s">
        <v>1837</v>
      </c>
      <c r="G2761" s="10" t="s">
        <v>91</v>
      </c>
      <c r="H2761" s="10" t="s">
        <v>6</v>
      </c>
      <c r="I2761" s="10" t="s">
        <v>75</v>
      </c>
      <c r="J2761" s="12">
        <v>1313.3</v>
      </c>
      <c r="K2761" s="11">
        <v>15151</v>
      </c>
      <c r="L2761" s="11">
        <v>576</v>
      </c>
      <c r="M2761" s="14">
        <v>752</v>
      </c>
      <c r="N2761" s="13">
        <v>8429</v>
      </c>
      <c r="O2761" s="13">
        <v>236</v>
      </c>
      <c r="P2761" s="25">
        <v>5663.1</v>
      </c>
      <c r="Q2761" s="26">
        <v>95955</v>
      </c>
      <c r="R2761" s="26">
        <v>558</v>
      </c>
      <c r="S2761" s="27">
        <v>0</v>
      </c>
      <c r="T2761" s="28">
        <v>0</v>
      </c>
      <c r="U2761" s="28">
        <v>0</v>
      </c>
      <c r="V2761" s="12">
        <v>7728.4</v>
      </c>
      <c r="W2761" s="11">
        <v>119535</v>
      </c>
      <c r="X2761" s="11">
        <v>1370</v>
      </c>
    </row>
    <row r="2762" spans="1:24" x14ac:dyDescent="0.35">
      <c r="A2762" s="8">
        <v>2020</v>
      </c>
      <c r="B2762" s="9">
        <v>99999</v>
      </c>
      <c r="C2762" s="10" t="s">
        <v>1836</v>
      </c>
      <c r="D2762" s="8" t="s">
        <v>709</v>
      </c>
      <c r="E2762" s="10" t="s">
        <v>710</v>
      </c>
      <c r="F2762" s="8" t="s">
        <v>1837</v>
      </c>
      <c r="G2762" s="10" t="s">
        <v>91</v>
      </c>
      <c r="H2762" s="10" t="s">
        <v>6</v>
      </c>
      <c r="I2762" s="10" t="s">
        <v>33</v>
      </c>
      <c r="J2762" s="12">
        <v>865</v>
      </c>
      <c r="K2762" s="11">
        <v>4698</v>
      </c>
      <c r="L2762" s="11">
        <v>413</v>
      </c>
      <c r="M2762" s="14">
        <v>9.1999999999999993</v>
      </c>
      <c r="N2762" s="13">
        <v>43</v>
      </c>
      <c r="O2762" s="13">
        <v>7</v>
      </c>
      <c r="P2762" s="25">
        <v>9.8000000000000007</v>
      </c>
      <c r="Q2762" s="26">
        <v>73</v>
      </c>
      <c r="R2762" s="26">
        <v>2</v>
      </c>
      <c r="S2762" s="27">
        <v>0</v>
      </c>
      <c r="T2762" s="28">
        <v>0</v>
      </c>
      <c r="U2762" s="28">
        <v>0</v>
      </c>
      <c r="V2762" s="12">
        <v>884</v>
      </c>
      <c r="W2762" s="11">
        <v>4814</v>
      </c>
      <c r="X2762" s="11">
        <v>422</v>
      </c>
    </row>
    <row r="2763" spans="1:24" x14ac:dyDescent="0.35">
      <c r="A2763" s="8">
        <v>2020</v>
      </c>
      <c r="B2763" s="9">
        <v>99999</v>
      </c>
      <c r="C2763" s="10" t="s">
        <v>1836</v>
      </c>
      <c r="D2763" s="8" t="s">
        <v>709</v>
      </c>
      <c r="E2763" s="10" t="s">
        <v>710</v>
      </c>
      <c r="F2763" s="8" t="s">
        <v>1837</v>
      </c>
      <c r="G2763" s="10" t="s">
        <v>91</v>
      </c>
      <c r="H2763" s="10" t="s">
        <v>6</v>
      </c>
      <c r="I2763" s="10" t="s">
        <v>394</v>
      </c>
      <c r="J2763" s="12">
        <v>9724</v>
      </c>
      <c r="K2763" s="11">
        <v>100800</v>
      </c>
      <c r="L2763" s="11">
        <v>-20686</v>
      </c>
      <c r="M2763" s="14">
        <v>8769.2000000000007</v>
      </c>
      <c r="N2763" s="13">
        <v>122135</v>
      </c>
      <c r="O2763" s="13">
        <v>1523</v>
      </c>
      <c r="P2763" s="25">
        <v>3517.2</v>
      </c>
      <c r="Q2763" s="26">
        <v>37627</v>
      </c>
      <c r="R2763" s="26">
        <v>188</v>
      </c>
      <c r="S2763" s="27">
        <v>0</v>
      </c>
      <c r="T2763" s="28">
        <v>0</v>
      </c>
      <c r="U2763" s="28">
        <v>0</v>
      </c>
      <c r="V2763" s="12">
        <v>22010.400000000001</v>
      </c>
      <c r="W2763" s="11">
        <v>260562</v>
      </c>
      <c r="X2763" s="11">
        <v>-18975</v>
      </c>
    </row>
    <row r="2764" spans="1:24" x14ac:dyDescent="0.35">
      <c r="A2764" s="8">
        <v>2020</v>
      </c>
      <c r="B2764" s="9">
        <v>99999</v>
      </c>
      <c r="C2764" s="10" t="s">
        <v>1836</v>
      </c>
      <c r="D2764" s="8" t="s">
        <v>709</v>
      </c>
      <c r="E2764" s="10" t="s">
        <v>710</v>
      </c>
      <c r="F2764" s="8" t="s">
        <v>1837</v>
      </c>
      <c r="G2764" s="10" t="s">
        <v>91</v>
      </c>
      <c r="H2764" s="10" t="s">
        <v>6</v>
      </c>
      <c r="I2764" s="10" t="s">
        <v>92</v>
      </c>
      <c r="J2764" s="12">
        <v>307.89999999999998</v>
      </c>
      <c r="K2764" s="11">
        <v>2661</v>
      </c>
      <c r="L2764" s="11">
        <v>188</v>
      </c>
      <c r="M2764" s="14">
        <v>2273.4</v>
      </c>
      <c r="N2764" s="13">
        <v>18992</v>
      </c>
      <c r="O2764" s="13">
        <v>69</v>
      </c>
      <c r="P2764" s="25">
        <v>65.3</v>
      </c>
      <c r="Q2764" s="26">
        <v>527</v>
      </c>
      <c r="R2764" s="26">
        <v>5</v>
      </c>
      <c r="S2764" s="27">
        <v>0</v>
      </c>
      <c r="T2764" s="28">
        <v>0</v>
      </c>
      <c r="U2764" s="28">
        <v>0</v>
      </c>
      <c r="V2764" s="12">
        <v>2646.6</v>
      </c>
      <c r="W2764" s="11">
        <v>22180</v>
      </c>
      <c r="X2764" s="11">
        <v>262</v>
      </c>
    </row>
    <row r="2765" spans="1:24" x14ac:dyDescent="0.35">
      <c r="A2765" s="8">
        <v>2020</v>
      </c>
      <c r="B2765" s="9">
        <v>99999</v>
      </c>
      <c r="C2765" s="10" t="s">
        <v>1836</v>
      </c>
      <c r="D2765" s="8" t="s">
        <v>709</v>
      </c>
      <c r="E2765" s="10" t="s">
        <v>710</v>
      </c>
      <c r="F2765" s="8" t="s">
        <v>1837</v>
      </c>
      <c r="G2765" s="10" t="s">
        <v>122</v>
      </c>
      <c r="H2765" s="10" t="s">
        <v>6</v>
      </c>
      <c r="I2765" s="10" t="s">
        <v>245</v>
      </c>
      <c r="J2765" s="12">
        <v>1758.8</v>
      </c>
      <c r="K2765" s="11">
        <v>6396</v>
      </c>
      <c r="L2765" s="11">
        <v>1839</v>
      </c>
      <c r="M2765" s="14">
        <v>123.3</v>
      </c>
      <c r="N2765" s="13">
        <v>631</v>
      </c>
      <c r="O2765" s="13">
        <v>21</v>
      </c>
      <c r="P2765" s="25">
        <v>0</v>
      </c>
      <c r="Q2765" s="26">
        <v>0</v>
      </c>
      <c r="R2765" s="26">
        <v>0</v>
      </c>
      <c r="S2765" s="27">
        <v>0</v>
      </c>
      <c r="T2765" s="28">
        <v>0</v>
      </c>
      <c r="U2765" s="28">
        <v>0</v>
      </c>
      <c r="V2765" s="12">
        <v>1882.1</v>
      </c>
      <c r="W2765" s="11">
        <v>7027</v>
      </c>
      <c r="X2765" s="11">
        <v>1860</v>
      </c>
    </row>
    <row r="2766" spans="1:24" x14ac:dyDescent="0.35">
      <c r="A2766" s="8">
        <v>2020</v>
      </c>
      <c r="B2766" s="9">
        <v>99999</v>
      </c>
      <c r="C2766" s="10" t="s">
        <v>1836</v>
      </c>
      <c r="D2766" s="8" t="s">
        <v>709</v>
      </c>
      <c r="E2766" s="10" t="s">
        <v>710</v>
      </c>
      <c r="F2766" s="8" t="s">
        <v>1837</v>
      </c>
      <c r="G2766" s="10" t="s">
        <v>122</v>
      </c>
      <c r="H2766" s="10" t="s">
        <v>6</v>
      </c>
      <c r="I2766" s="10" t="s">
        <v>95</v>
      </c>
      <c r="J2766" s="12">
        <v>228</v>
      </c>
      <c r="K2766" s="11">
        <v>2960</v>
      </c>
      <c r="L2766" s="11">
        <v>-4531</v>
      </c>
      <c r="M2766" s="14">
        <v>553</v>
      </c>
      <c r="N2766" s="13">
        <v>8294</v>
      </c>
      <c r="O2766" s="13">
        <v>5</v>
      </c>
      <c r="P2766" s="25">
        <v>0</v>
      </c>
      <c r="Q2766" s="26">
        <v>0</v>
      </c>
      <c r="R2766" s="26">
        <v>0</v>
      </c>
      <c r="S2766" s="27">
        <v>0</v>
      </c>
      <c r="T2766" s="28">
        <v>0</v>
      </c>
      <c r="U2766" s="28">
        <v>0</v>
      </c>
      <c r="V2766" s="12">
        <v>781</v>
      </c>
      <c r="W2766" s="11">
        <v>11254</v>
      </c>
      <c r="X2766" s="11">
        <v>-4526</v>
      </c>
    </row>
    <row r="2767" spans="1:24" x14ac:dyDescent="0.35">
      <c r="A2767" s="8">
        <v>2020</v>
      </c>
      <c r="B2767" s="9">
        <v>99999</v>
      </c>
      <c r="C2767" s="10" t="s">
        <v>1836</v>
      </c>
      <c r="D2767" s="8" t="s">
        <v>709</v>
      </c>
      <c r="E2767" s="10" t="s">
        <v>710</v>
      </c>
      <c r="F2767" s="8" t="s">
        <v>1837</v>
      </c>
      <c r="G2767" s="10" t="s">
        <v>122</v>
      </c>
      <c r="H2767" s="10" t="s">
        <v>6</v>
      </c>
      <c r="I2767" s="10" t="s">
        <v>123</v>
      </c>
      <c r="J2767" s="12">
        <v>89256.2</v>
      </c>
      <c r="K2767" s="11">
        <v>1189504</v>
      </c>
      <c r="L2767" s="11">
        <v>55616</v>
      </c>
      <c r="M2767" s="14">
        <v>89901.7</v>
      </c>
      <c r="N2767" s="13">
        <v>1043645</v>
      </c>
      <c r="O2767" s="13">
        <v>13475</v>
      </c>
      <c r="P2767" s="25">
        <v>43646</v>
      </c>
      <c r="Q2767" s="26">
        <v>876956</v>
      </c>
      <c r="R2767" s="26">
        <v>1343</v>
      </c>
      <c r="S2767" s="27">
        <v>0</v>
      </c>
      <c r="T2767" s="28">
        <v>0</v>
      </c>
      <c r="U2767" s="28">
        <v>0</v>
      </c>
      <c r="V2767" s="12">
        <v>222803.9</v>
      </c>
      <c r="W2767" s="11">
        <v>3110105</v>
      </c>
      <c r="X2767" s="11">
        <v>70434</v>
      </c>
    </row>
    <row r="2768" spans="1:24" x14ac:dyDescent="0.35">
      <c r="A2768" s="8">
        <v>2020</v>
      </c>
      <c r="B2768" s="9">
        <v>99999</v>
      </c>
      <c r="C2768" s="10" t="s">
        <v>1836</v>
      </c>
      <c r="D2768" s="8" t="s">
        <v>709</v>
      </c>
      <c r="E2768" s="10" t="s">
        <v>710</v>
      </c>
      <c r="F2768" s="8" t="s">
        <v>1837</v>
      </c>
      <c r="G2768" s="10" t="s">
        <v>122</v>
      </c>
      <c r="H2768" s="10" t="s">
        <v>6</v>
      </c>
      <c r="I2768" s="10" t="s">
        <v>45</v>
      </c>
      <c r="J2768" s="12">
        <v>0</v>
      </c>
      <c r="K2768" s="11">
        <v>0</v>
      </c>
      <c r="L2768" s="11">
        <v>-19683</v>
      </c>
      <c r="M2768" s="14">
        <v>0</v>
      </c>
      <c r="N2768" s="13">
        <v>0</v>
      </c>
      <c r="O2768" s="13">
        <v>0</v>
      </c>
      <c r="P2768" s="25">
        <v>0</v>
      </c>
      <c r="Q2768" s="26">
        <v>0</v>
      </c>
      <c r="R2768" s="26">
        <v>0</v>
      </c>
      <c r="S2768" s="27">
        <v>0</v>
      </c>
      <c r="T2768" s="28">
        <v>0</v>
      </c>
      <c r="U2768" s="28">
        <v>0</v>
      </c>
      <c r="V2768" s="12">
        <v>0</v>
      </c>
      <c r="W2768" s="11">
        <v>0</v>
      </c>
      <c r="X2768" s="11">
        <v>-19683</v>
      </c>
    </row>
    <row r="2769" spans="1:24" x14ac:dyDescent="0.35">
      <c r="A2769" s="8">
        <v>2020</v>
      </c>
      <c r="B2769" s="9">
        <v>99999</v>
      </c>
      <c r="C2769" s="10" t="s">
        <v>1836</v>
      </c>
      <c r="D2769" s="8" t="s">
        <v>709</v>
      </c>
      <c r="E2769" s="10" t="s">
        <v>710</v>
      </c>
      <c r="F2769" s="8" t="s">
        <v>1837</v>
      </c>
      <c r="G2769" s="10" t="s">
        <v>143</v>
      </c>
      <c r="H2769" s="10" t="s">
        <v>6</v>
      </c>
      <c r="I2769" s="10" t="s">
        <v>45</v>
      </c>
      <c r="J2769" s="12">
        <v>254867.7</v>
      </c>
      <c r="K2769" s="11">
        <v>1877069</v>
      </c>
      <c r="L2769" s="11">
        <v>168231</v>
      </c>
      <c r="M2769" s="14">
        <v>106288.1</v>
      </c>
      <c r="N2769" s="13">
        <v>862588</v>
      </c>
      <c r="O2769" s="13">
        <v>22317</v>
      </c>
      <c r="P2769" s="25">
        <v>129401.2</v>
      </c>
      <c r="Q2769" s="26">
        <v>1522660</v>
      </c>
      <c r="R2769" s="26">
        <v>1037</v>
      </c>
      <c r="S2769" s="27">
        <v>0</v>
      </c>
      <c r="T2769" s="28">
        <v>0</v>
      </c>
      <c r="U2769" s="28">
        <v>0</v>
      </c>
      <c r="V2769" s="12">
        <v>490557</v>
      </c>
      <c r="W2769" s="11">
        <v>4262317</v>
      </c>
      <c r="X2769" s="11">
        <v>191585</v>
      </c>
    </row>
    <row r="2770" spans="1:24" x14ac:dyDescent="0.35">
      <c r="A2770" s="8">
        <v>2020</v>
      </c>
      <c r="B2770" s="9">
        <v>99999</v>
      </c>
      <c r="C2770" s="10" t="s">
        <v>1836</v>
      </c>
      <c r="D2770" s="8" t="s">
        <v>709</v>
      </c>
      <c r="E2770" s="10" t="s">
        <v>710</v>
      </c>
      <c r="F2770" s="8" t="s">
        <v>1837</v>
      </c>
      <c r="G2770" s="10" t="s">
        <v>174</v>
      </c>
      <c r="H2770" s="10" t="s">
        <v>6</v>
      </c>
      <c r="I2770" s="10" t="s">
        <v>85</v>
      </c>
      <c r="J2770" s="12">
        <v>2291.6999999999998</v>
      </c>
      <c r="K2770" s="11">
        <v>22939</v>
      </c>
      <c r="L2770" s="11">
        <v>1834</v>
      </c>
      <c r="M2770" s="14">
        <v>2872.6</v>
      </c>
      <c r="N2770" s="13">
        <v>25802</v>
      </c>
      <c r="O2770" s="13">
        <v>415</v>
      </c>
      <c r="P2770" s="25">
        <v>0</v>
      </c>
      <c r="Q2770" s="26">
        <v>0</v>
      </c>
      <c r="R2770" s="26">
        <v>0</v>
      </c>
      <c r="S2770" s="27">
        <v>0</v>
      </c>
      <c r="T2770" s="28">
        <v>0</v>
      </c>
      <c r="U2770" s="28">
        <v>0</v>
      </c>
      <c r="V2770" s="12">
        <v>5164.3</v>
      </c>
      <c r="W2770" s="11">
        <v>48741</v>
      </c>
      <c r="X2770" s="11">
        <v>2249</v>
      </c>
    </row>
    <row r="2771" spans="1:24" x14ac:dyDescent="0.35">
      <c r="A2771" s="8">
        <v>2020</v>
      </c>
      <c r="B2771" s="9">
        <v>99999</v>
      </c>
      <c r="C2771" s="10" t="s">
        <v>1836</v>
      </c>
      <c r="D2771" s="8" t="s">
        <v>709</v>
      </c>
      <c r="E2771" s="10" t="s">
        <v>710</v>
      </c>
      <c r="F2771" s="8" t="s">
        <v>1837</v>
      </c>
      <c r="G2771" s="10" t="s">
        <v>174</v>
      </c>
      <c r="H2771" s="10" t="s">
        <v>6</v>
      </c>
      <c r="I2771" s="10" t="s">
        <v>1274</v>
      </c>
      <c r="J2771" s="12">
        <v>4661.3999999999996</v>
      </c>
      <c r="K2771" s="11">
        <v>42033</v>
      </c>
      <c r="L2771" s="11">
        <v>3593</v>
      </c>
      <c r="M2771" s="14">
        <v>3983.6</v>
      </c>
      <c r="N2771" s="13">
        <v>37928</v>
      </c>
      <c r="O2771" s="13">
        <v>850</v>
      </c>
      <c r="P2771" s="25">
        <v>0</v>
      </c>
      <c r="Q2771" s="26">
        <v>0</v>
      </c>
      <c r="R2771" s="26">
        <v>0</v>
      </c>
      <c r="S2771" s="27">
        <v>0</v>
      </c>
      <c r="T2771" s="28">
        <v>0</v>
      </c>
      <c r="U2771" s="28">
        <v>0</v>
      </c>
      <c r="V2771" s="12">
        <v>8645</v>
      </c>
      <c r="W2771" s="11">
        <v>79961</v>
      </c>
      <c r="X2771" s="11">
        <v>4443</v>
      </c>
    </row>
    <row r="2772" spans="1:24" x14ac:dyDescent="0.35">
      <c r="A2772" s="8">
        <v>2020</v>
      </c>
      <c r="B2772" s="9">
        <v>99999</v>
      </c>
      <c r="C2772" s="10" t="s">
        <v>1836</v>
      </c>
      <c r="D2772" s="8" t="s">
        <v>709</v>
      </c>
      <c r="E2772" s="10" t="s">
        <v>710</v>
      </c>
      <c r="F2772" s="8" t="s">
        <v>1837</v>
      </c>
      <c r="G2772" s="10" t="s">
        <v>174</v>
      </c>
      <c r="H2772" s="10" t="s">
        <v>6</v>
      </c>
      <c r="I2772" s="10" t="s">
        <v>36</v>
      </c>
      <c r="J2772" s="12">
        <v>468.7</v>
      </c>
      <c r="K2772" s="11">
        <v>5734</v>
      </c>
      <c r="L2772" s="11">
        <v>520</v>
      </c>
      <c r="M2772" s="14">
        <v>39.299999999999997</v>
      </c>
      <c r="N2772" s="13">
        <v>506</v>
      </c>
      <c r="O2772" s="13">
        <v>21</v>
      </c>
      <c r="P2772" s="25">
        <v>0</v>
      </c>
      <c r="Q2772" s="26">
        <v>0</v>
      </c>
      <c r="R2772" s="26">
        <v>0</v>
      </c>
      <c r="S2772" s="27">
        <v>0</v>
      </c>
      <c r="T2772" s="28">
        <v>0</v>
      </c>
      <c r="U2772" s="28">
        <v>0</v>
      </c>
      <c r="V2772" s="12">
        <v>508</v>
      </c>
      <c r="W2772" s="11">
        <v>6240</v>
      </c>
      <c r="X2772" s="11">
        <v>541</v>
      </c>
    </row>
    <row r="2773" spans="1:24" x14ac:dyDescent="0.35">
      <c r="A2773" s="8">
        <v>2020</v>
      </c>
      <c r="B2773" s="9">
        <v>99999</v>
      </c>
      <c r="C2773" s="10" t="s">
        <v>1836</v>
      </c>
      <c r="D2773" s="8" t="s">
        <v>709</v>
      </c>
      <c r="E2773" s="10" t="s">
        <v>710</v>
      </c>
      <c r="F2773" s="8" t="s">
        <v>1837</v>
      </c>
      <c r="G2773" s="10" t="s">
        <v>174</v>
      </c>
      <c r="H2773" s="10" t="s">
        <v>6</v>
      </c>
      <c r="I2773" s="10" t="s">
        <v>54</v>
      </c>
      <c r="J2773" s="12">
        <v>129391.8</v>
      </c>
      <c r="K2773" s="11">
        <v>1099615</v>
      </c>
      <c r="L2773" s="11">
        <v>103011</v>
      </c>
      <c r="M2773" s="14">
        <v>82492.600000000006</v>
      </c>
      <c r="N2773" s="13">
        <v>806587</v>
      </c>
      <c r="O2773" s="13">
        <v>18710</v>
      </c>
      <c r="P2773" s="25">
        <v>33509.1</v>
      </c>
      <c r="Q2773" s="26">
        <v>465671</v>
      </c>
      <c r="R2773" s="26">
        <v>621</v>
      </c>
      <c r="S2773" s="27">
        <v>0</v>
      </c>
      <c r="T2773" s="28">
        <v>0</v>
      </c>
      <c r="U2773" s="28">
        <v>0</v>
      </c>
      <c r="V2773" s="12">
        <v>245393.5</v>
      </c>
      <c r="W2773" s="11">
        <v>2371873</v>
      </c>
      <c r="X2773" s="11">
        <v>122342</v>
      </c>
    </row>
    <row r="2774" spans="1:24" x14ac:dyDescent="0.35">
      <c r="A2774" s="8">
        <v>2020</v>
      </c>
      <c r="B2774" s="9">
        <v>99999</v>
      </c>
      <c r="C2774" s="10" t="s">
        <v>1836</v>
      </c>
      <c r="D2774" s="8" t="s">
        <v>709</v>
      </c>
      <c r="E2774" s="10" t="s">
        <v>710</v>
      </c>
      <c r="F2774" s="8" t="s">
        <v>1837</v>
      </c>
      <c r="G2774" s="10" t="s">
        <v>116</v>
      </c>
      <c r="H2774" s="10" t="s">
        <v>6</v>
      </c>
      <c r="I2774" s="10" t="s">
        <v>75</v>
      </c>
      <c r="J2774" s="12">
        <v>69537.7</v>
      </c>
      <c r="K2774" s="11">
        <v>644433</v>
      </c>
      <c r="L2774" s="11">
        <v>46979</v>
      </c>
      <c r="M2774" s="14">
        <v>21719.8</v>
      </c>
      <c r="N2774" s="13">
        <v>240744</v>
      </c>
      <c r="O2774" s="13">
        <v>6177</v>
      </c>
      <c r="P2774" s="25">
        <v>24346.3</v>
      </c>
      <c r="Q2774" s="26">
        <v>368265</v>
      </c>
      <c r="R2774" s="26">
        <v>2673</v>
      </c>
      <c r="S2774" s="27">
        <v>0</v>
      </c>
      <c r="T2774" s="28">
        <v>0</v>
      </c>
      <c r="U2774" s="28">
        <v>0</v>
      </c>
      <c r="V2774" s="12">
        <v>115603.8</v>
      </c>
      <c r="W2774" s="11">
        <v>1253442</v>
      </c>
      <c r="X2774" s="11">
        <v>55829</v>
      </c>
    </row>
    <row r="2775" spans="1:24" x14ac:dyDescent="0.35">
      <c r="A2775" s="8">
        <v>2020</v>
      </c>
      <c r="B2775" s="9">
        <v>99999</v>
      </c>
      <c r="C2775" s="10" t="s">
        <v>1836</v>
      </c>
      <c r="D2775" s="8" t="s">
        <v>709</v>
      </c>
      <c r="E2775" s="10" t="s">
        <v>710</v>
      </c>
      <c r="F2775" s="8" t="s">
        <v>1837</v>
      </c>
      <c r="G2775" s="10" t="s">
        <v>116</v>
      </c>
      <c r="H2775" s="10" t="s">
        <v>6</v>
      </c>
      <c r="I2775" s="10" t="s">
        <v>435</v>
      </c>
      <c r="J2775" s="12">
        <v>8724.7000000000007</v>
      </c>
      <c r="K2775" s="11">
        <v>87510</v>
      </c>
      <c r="L2775" s="11">
        <v>9985</v>
      </c>
      <c r="M2775" s="14">
        <v>5501</v>
      </c>
      <c r="N2775" s="13">
        <v>54218</v>
      </c>
      <c r="O2775" s="13">
        <v>1449</v>
      </c>
      <c r="P2775" s="25">
        <v>2331.3000000000002</v>
      </c>
      <c r="Q2775" s="26">
        <v>31129</v>
      </c>
      <c r="R2775" s="26">
        <v>169</v>
      </c>
      <c r="S2775" s="27">
        <v>0</v>
      </c>
      <c r="T2775" s="28">
        <v>0</v>
      </c>
      <c r="U2775" s="28">
        <v>0</v>
      </c>
      <c r="V2775" s="12">
        <v>16557</v>
      </c>
      <c r="W2775" s="11">
        <v>172857</v>
      </c>
      <c r="X2775" s="11">
        <v>11603</v>
      </c>
    </row>
    <row r="2776" spans="1:24" x14ac:dyDescent="0.35">
      <c r="A2776" s="8">
        <v>2020</v>
      </c>
      <c r="B2776" s="9">
        <v>99999</v>
      </c>
      <c r="C2776" s="10" t="s">
        <v>1836</v>
      </c>
      <c r="D2776" s="8" t="s">
        <v>709</v>
      </c>
      <c r="E2776" s="10" t="s">
        <v>710</v>
      </c>
      <c r="F2776" s="8" t="s">
        <v>1837</v>
      </c>
      <c r="G2776" s="10" t="s">
        <v>116</v>
      </c>
      <c r="H2776" s="10" t="s">
        <v>6</v>
      </c>
      <c r="I2776" s="10" t="s">
        <v>668</v>
      </c>
      <c r="J2776" s="12">
        <v>6621.5</v>
      </c>
      <c r="K2776" s="11">
        <v>77082</v>
      </c>
      <c r="L2776" s="11">
        <v>3695</v>
      </c>
      <c r="M2776" s="14">
        <v>4351.8</v>
      </c>
      <c r="N2776" s="13">
        <v>69983</v>
      </c>
      <c r="O2776" s="13">
        <v>773</v>
      </c>
      <c r="P2776" s="25">
        <v>2041.2</v>
      </c>
      <c r="Q2776" s="26">
        <v>33241</v>
      </c>
      <c r="R2776" s="26">
        <v>13</v>
      </c>
      <c r="S2776" s="27">
        <v>0</v>
      </c>
      <c r="T2776" s="28">
        <v>0</v>
      </c>
      <c r="U2776" s="28">
        <v>0</v>
      </c>
      <c r="V2776" s="12">
        <v>13014.5</v>
      </c>
      <c r="W2776" s="11">
        <v>180306</v>
      </c>
      <c r="X2776" s="11">
        <v>4481</v>
      </c>
    </row>
    <row r="2777" spans="1:24" x14ac:dyDescent="0.35">
      <c r="A2777" s="8">
        <v>2020</v>
      </c>
      <c r="B2777" s="9">
        <v>99999</v>
      </c>
      <c r="C2777" s="10" t="s">
        <v>1836</v>
      </c>
      <c r="D2777" s="8" t="s">
        <v>709</v>
      </c>
      <c r="E2777" s="10" t="s">
        <v>710</v>
      </c>
      <c r="F2777" s="8" t="s">
        <v>1837</v>
      </c>
      <c r="G2777" s="10" t="s">
        <v>197</v>
      </c>
      <c r="H2777" s="10" t="s">
        <v>6</v>
      </c>
      <c r="I2777" s="10" t="s">
        <v>123</v>
      </c>
      <c r="J2777" s="12">
        <v>0</v>
      </c>
      <c r="K2777" s="11">
        <v>0</v>
      </c>
      <c r="L2777" s="11">
        <v>-1</v>
      </c>
      <c r="M2777" s="14">
        <v>0</v>
      </c>
      <c r="N2777" s="13">
        <v>0</v>
      </c>
      <c r="O2777" s="13">
        <v>0</v>
      </c>
      <c r="P2777" s="25">
        <v>0</v>
      </c>
      <c r="Q2777" s="26">
        <v>0</v>
      </c>
      <c r="R2777" s="26">
        <v>0</v>
      </c>
      <c r="S2777" s="27">
        <v>0</v>
      </c>
      <c r="T2777" s="28">
        <v>0</v>
      </c>
      <c r="U2777" s="28">
        <v>0</v>
      </c>
      <c r="V2777" s="12">
        <v>0</v>
      </c>
      <c r="W2777" s="11">
        <v>0</v>
      </c>
      <c r="X2777" s="11">
        <v>-1</v>
      </c>
    </row>
    <row r="2778" spans="1:24" x14ac:dyDescent="0.35">
      <c r="A2778" s="8">
        <v>2020</v>
      </c>
      <c r="B2778" s="9">
        <v>99999</v>
      </c>
      <c r="C2778" s="10" t="s">
        <v>1836</v>
      </c>
      <c r="D2778" s="8" t="s">
        <v>709</v>
      </c>
      <c r="E2778" s="10" t="s">
        <v>710</v>
      </c>
      <c r="F2778" s="8" t="s">
        <v>1837</v>
      </c>
      <c r="G2778" s="10" t="s">
        <v>197</v>
      </c>
      <c r="H2778" s="10" t="s">
        <v>6</v>
      </c>
      <c r="I2778" s="10" t="s">
        <v>45</v>
      </c>
      <c r="J2778" s="12">
        <v>125679.9</v>
      </c>
      <c r="K2778" s="11">
        <v>817739</v>
      </c>
      <c r="L2778" s="11">
        <v>86298</v>
      </c>
      <c r="M2778" s="14">
        <v>51873.3</v>
      </c>
      <c r="N2778" s="13">
        <v>374977</v>
      </c>
      <c r="O2778" s="13">
        <v>11993</v>
      </c>
      <c r="P2778" s="25">
        <v>30731.7</v>
      </c>
      <c r="Q2778" s="26">
        <v>293503</v>
      </c>
      <c r="R2778" s="26">
        <v>883</v>
      </c>
      <c r="S2778" s="27">
        <v>0</v>
      </c>
      <c r="T2778" s="28">
        <v>0</v>
      </c>
      <c r="U2778" s="28">
        <v>0</v>
      </c>
      <c r="V2778" s="12">
        <v>208284.9</v>
      </c>
      <c r="W2778" s="11">
        <v>1486219</v>
      </c>
      <c r="X2778" s="11">
        <v>99174</v>
      </c>
    </row>
    <row r="2779" spans="1:24" x14ac:dyDescent="0.35">
      <c r="A2779" s="8">
        <v>2020</v>
      </c>
      <c r="B2779" s="9">
        <v>99999</v>
      </c>
      <c r="C2779" s="10" t="s">
        <v>1836</v>
      </c>
      <c r="D2779" s="8" t="s">
        <v>709</v>
      </c>
      <c r="E2779" s="10" t="s">
        <v>710</v>
      </c>
      <c r="F2779" s="8" t="s">
        <v>1837</v>
      </c>
      <c r="G2779" s="10" t="s">
        <v>390</v>
      </c>
      <c r="H2779" s="10" t="s">
        <v>6</v>
      </c>
      <c r="I2779" s="10" t="s">
        <v>95</v>
      </c>
      <c r="J2779" s="12">
        <v>0</v>
      </c>
      <c r="K2779" s="11">
        <v>0</v>
      </c>
      <c r="L2779" s="11">
        <v>-1624</v>
      </c>
      <c r="M2779" s="14">
        <v>5002</v>
      </c>
      <c r="N2779" s="13">
        <v>33277</v>
      </c>
      <c r="O2779" s="13">
        <v>-213</v>
      </c>
      <c r="P2779" s="25">
        <v>0</v>
      </c>
      <c r="Q2779" s="26">
        <v>0</v>
      </c>
      <c r="R2779" s="26">
        <v>0</v>
      </c>
      <c r="S2779" s="27">
        <v>0</v>
      </c>
      <c r="T2779" s="28">
        <v>0</v>
      </c>
      <c r="U2779" s="28">
        <v>0</v>
      </c>
      <c r="V2779" s="12">
        <v>5002</v>
      </c>
      <c r="W2779" s="11">
        <v>33277</v>
      </c>
      <c r="X2779" s="11">
        <v>-1837</v>
      </c>
    </row>
    <row r="2780" spans="1:24" x14ac:dyDescent="0.35">
      <c r="A2780" s="8">
        <v>2020</v>
      </c>
      <c r="B2780" s="9">
        <v>99999</v>
      </c>
      <c r="C2780" s="10" t="s">
        <v>1836</v>
      </c>
      <c r="D2780" s="8" t="s">
        <v>709</v>
      </c>
      <c r="E2780" s="10" t="s">
        <v>710</v>
      </c>
      <c r="F2780" s="8" t="s">
        <v>1837</v>
      </c>
      <c r="G2780" s="10" t="s">
        <v>24</v>
      </c>
      <c r="H2780" s="10" t="s">
        <v>6</v>
      </c>
      <c r="I2780" s="10" t="s">
        <v>108</v>
      </c>
      <c r="J2780" s="12">
        <v>13084.7</v>
      </c>
      <c r="K2780" s="11">
        <v>106311</v>
      </c>
      <c r="L2780" s="11">
        <v>9500</v>
      </c>
      <c r="M2780" s="14">
        <v>8275.2999999999993</v>
      </c>
      <c r="N2780" s="13">
        <v>61814</v>
      </c>
      <c r="O2780" s="13">
        <v>1315</v>
      </c>
      <c r="P2780" s="25">
        <v>0</v>
      </c>
      <c r="Q2780" s="26">
        <v>0</v>
      </c>
      <c r="R2780" s="26">
        <v>0</v>
      </c>
      <c r="S2780" s="27">
        <v>0</v>
      </c>
      <c r="T2780" s="28">
        <v>0</v>
      </c>
      <c r="U2780" s="28">
        <v>0</v>
      </c>
      <c r="V2780" s="12">
        <v>21360</v>
      </c>
      <c r="W2780" s="11">
        <v>168125</v>
      </c>
      <c r="X2780" s="11">
        <v>10815</v>
      </c>
    </row>
    <row r="2781" spans="1:24" x14ac:dyDescent="0.35">
      <c r="A2781" s="8">
        <v>2020</v>
      </c>
      <c r="B2781" s="9">
        <v>99999</v>
      </c>
      <c r="C2781" s="10" t="s">
        <v>1836</v>
      </c>
      <c r="D2781" s="8" t="s">
        <v>709</v>
      </c>
      <c r="E2781" s="10" t="s">
        <v>710</v>
      </c>
      <c r="F2781" s="8" t="s">
        <v>1837</v>
      </c>
      <c r="G2781" s="10" t="s">
        <v>24</v>
      </c>
      <c r="H2781" s="10" t="s">
        <v>6</v>
      </c>
      <c r="I2781" s="10" t="s">
        <v>88</v>
      </c>
      <c r="J2781" s="12">
        <v>58827.9</v>
      </c>
      <c r="K2781" s="11">
        <v>417159</v>
      </c>
      <c r="L2781" s="11">
        <v>34021</v>
      </c>
      <c r="M2781" s="14">
        <v>35083.800000000003</v>
      </c>
      <c r="N2781" s="13">
        <v>285271</v>
      </c>
      <c r="O2781" s="13">
        <v>7004</v>
      </c>
      <c r="P2781" s="25">
        <v>5929.8</v>
      </c>
      <c r="Q2781" s="26">
        <v>50612</v>
      </c>
      <c r="R2781" s="26">
        <v>29</v>
      </c>
      <c r="S2781" s="27">
        <v>0</v>
      </c>
      <c r="T2781" s="28">
        <v>0</v>
      </c>
      <c r="U2781" s="28">
        <v>0</v>
      </c>
      <c r="V2781" s="12">
        <v>99841.5</v>
      </c>
      <c r="W2781" s="11">
        <v>753042</v>
      </c>
      <c r="X2781" s="11">
        <v>41054</v>
      </c>
    </row>
    <row r="2782" spans="1:24" x14ac:dyDescent="0.35">
      <c r="A2782" s="8">
        <v>2020</v>
      </c>
      <c r="B2782" s="9">
        <v>99999</v>
      </c>
      <c r="C2782" s="10" t="s">
        <v>1836</v>
      </c>
      <c r="D2782" s="8" t="s">
        <v>709</v>
      </c>
      <c r="E2782" s="10" t="s">
        <v>710</v>
      </c>
      <c r="F2782" s="8" t="s">
        <v>1837</v>
      </c>
      <c r="G2782" s="10" t="s">
        <v>24</v>
      </c>
      <c r="H2782" s="10" t="s">
        <v>6</v>
      </c>
      <c r="I2782" s="10" t="s">
        <v>527</v>
      </c>
      <c r="J2782" s="12">
        <v>6044.5</v>
      </c>
      <c r="K2782" s="11">
        <v>43398</v>
      </c>
      <c r="L2782" s="11">
        <v>-792</v>
      </c>
      <c r="M2782" s="14">
        <v>3724.9</v>
      </c>
      <c r="N2782" s="13">
        <v>27931</v>
      </c>
      <c r="O2782" s="13">
        <v>732</v>
      </c>
      <c r="P2782" s="25">
        <v>47.6</v>
      </c>
      <c r="Q2782" s="26">
        <v>3705</v>
      </c>
      <c r="R2782" s="26">
        <v>6</v>
      </c>
      <c r="S2782" s="27">
        <v>0</v>
      </c>
      <c r="T2782" s="28">
        <v>0</v>
      </c>
      <c r="U2782" s="28">
        <v>0</v>
      </c>
      <c r="V2782" s="12">
        <v>9817</v>
      </c>
      <c r="W2782" s="11">
        <v>75034</v>
      </c>
      <c r="X2782" s="11">
        <v>-54</v>
      </c>
    </row>
    <row r="2783" spans="1:24" x14ac:dyDescent="0.35">
      <c r="A2783" s="8">
        <v>2020</v>
      </c>
      <c r="B2783" s="9">
        <v>99999</v>
      </c>
      <c r="C2783" s="10" t="s">
        <v>1836</v>
      </c>
      <c r="D2783" s="8" t="s">
        <v>709</v>
      </c>
      <c r="E2783" s="10" t="s">
        <v>710</v>
      </c>
      <c r="F2783" s="8" t="s">
        <v>1837</v>
      </c>
      <c r="G2783" s="10" t="s">
        <v>24</v>
      </c>
      <c r="H2783" s="10" t="s">
        <v>6</v>
      </c>
      <c r="I2783" s="10" t="s">
        <v>24</v>
      </c>
      <c r="J2783" s="12">
        <v>34608.1</v>
      </c>
      <c r="K2783" s="11">
        <v>249660</v>
      </c>
      <c r="L2783" s="11">
        <v>19741</v>
      </c>
      <c r="M2783" s="14">
        <v>15190.1</v>
      </c>
      <c r="N2783" s="13">
        <v>145409</v>
      </c>
      <c r="O2783" s="13">
        <v>3393</v>
      </c>
      <c r="P2783" s="25">
        <v>1250.8</v>
      </c>
      <c r="Q2783" s="26">
        <v>11274</v>
      </c>
      <c r="R2783" s="26">
        <v>6</v>
      </c>
      <c r="S2783" s="27">
        <v>0</v>
      </c>
      <c r="T2783" s="28">
        <v>0</v>
      </c>
      <c r="U2783" s="28">
        <v>0</v>
      </c>
      <c r="V2783" s="12">
        <v>51049</v>
      </c>
      <c r="W2783" s="11">
        <v>406343</v>
      </c>
      <c r="X2783" s="11">
        <v>23140</v>
      </c>
    </row>
    <row r="2784" spans="1:24" x14ac:dyDescent="0.35">
      <c r="A2784" s="8">
        <v>2020</v>
      </c>
      <c r="B2784" s="9">
        <v>99999</v>
      </c>
      <c r="C2784" s="10" t="s">
        <v>1836</v>
      </c>
      <c r="D2784" s="8" t="s">
        <v>709</v>
      </c>
      <c r="E2784" s="10" t="s">
        <v>710</v>
      </c>
      <c r="F2784" s="8" t="s">
        <v>1837</v>
      </c>
      <c r="G2784" s="10" t="s">
        <v>98</v>
      </c>
      <c r="H2784" s="10" t="s">
        <v>6</v>
      </c>
      <c r="I2784" s="10" t="s">
        <v>99</v>
      </c>
      <c r="J2784" s="12">
        <v>25574.5</v>
      </c>
      <c r="K2784" s="11">
        <v>205502</v>
      </c>
      <c r="L2784" s="11">
        <v>14364</v>
      </c>
      <c r="M2784" s="14">
        <v>10960.1</v>
      </c>
      <c r="N2784" s="13">
        <v>97091</v>
      </c>
      <c r="O2784" s="13">
        <v>1767</v>
      </c>
      <c r="P2784" s="25">
        <v>8469.7999999999993</v>
      </c>
      <c r="Q2784" s="26">
        <v>101838</v>
      </c>
      <c r="R2784" s="26">
        <v>274</v>
      </c>
      <c r="S2784" s="27">
        <v>0</v>
      </c>
      <c r="T2784" s="28">
        <v>0</v>
      </c>
      <c r="U2784" s="28">
        <v>0</v>
      </c>
      <c r="V2784" s="12">
        <v>45004.4</v>
      </c>
      <c r="W2784" s="11">
        <v>404431</v>
      </c>
      <c r="X2784" s="11">
        <v>16405</v>
      </c>
    </row>
    <row r="2785" spans="1:24" x14ac:dyDescent="0.35">
      <c r="A2785" s="8">
        <v>2020</v>
      </c>
      <c r="B2785" s="9">
        <v>99999</v>
      </c>
      <c r="C2785" s="10" t="s">
        <v>1836</v>
      </c>
      <c r="D2785" s="8" t="s">
        <v>709</v>
      </c>
      <c r="E2785" s="10" t="s">
        <v>710</v>
      </c>
      <c r="F2785" s="8" t="s">
        <v>1837</v>
      </c>
      <c r="G2785" s="10" t="s">
        <v>98</v>
      </c>
      <c r="H2785" s="10" t="s">
        <v>6</v>
      </c>
      <c r="I2785" s="10" t="s">
        <v>36</v>
      </c>
      <c r="J2785" s="12">
        <v>3986.1</v>
      </c>
      <c r="K2785" s="11">
        <v>33951</v>
      </c>
      <c r="L2785" s="11">
        <v>3992</v>
      </c>
      <c r="M2785" s="14">
        <v>9625.6</v>
      </c>
      <c r="N2785" s="13">
        <v>100791</v>
      </c>
      <c r="O2785" s="13">
        <v>1431</v>
      </c>
      <c r="P2785" s="25">
        <v>812.7</v>
      </c>
      <c r="Q2785" s="26">
        <v>9046</v>
      </c>
      <c r="R2785" s="26">
        <v>12</v>
      </c>
      <c r="S2785" s="27">
        <v>0</v>
      </c>
      <c r="T2785" s="28">
        <v>0</v>
      </c>
      <c r="U2785" s="28">
        <v>0</v>
      </c>
      <c r="V2785" s="12">
        <v>14424.4</v>
      </c>
      <c r="W2785" s="11">
        <v>143788</v>
      </c>
      <c r="X2785" s="11">
        <v>5435</v>
      </c>
    </row>
    <row r="2786" spans="1:24" x14ac:dyDescent="0.35">
      <c r="A2786" s="8">
        <v>2020</v>
      </c>
      <c r="B2786" s="9">
        <v>99999</v>
      </c>
      <c r="C2786" s="10" t="s">
        <v>1836</v>
      </c>
      <c r="D2786" s="8" t="s">
        <v>709</v>
      </c>
      <c r="E2786" s="10" t="s">
        <v>710</v>
      </c>
      <c r="F2786" s="8" t="s">
        <v>1837</v>
      </c>
      <c r="G2786" s="10" t="s">
        <v>98</v>
      </c>
      <c r="H2786" s="10" t="s">
        <v>6</v>
      </c>
      <c r="I2786" s="10" t="s">
        <v>54</v>
      </c>
      <c r="J2786" s="12">
        <v>120994.5</v>
      </c>
      <c r="K2786" s="11">
        <v>1036956</v>
      </c>
      <c r="L2786" s="11">
        <v>64356</v>
      </c>
      <c r="M2786" s="14">
        <v>60359.8</v>
      </c>
      <c r="N2786" s="13">
        <v>584547</v>
      </c>
      <c r="O2786" s="13">
        <v>9578</v>
      </c>
      <c r="P2786" s="25">
        <v>18680.400000000001</v>
      </c>
      <c r="Q2786" s="26">
        <v>215188</v>
      </c>
      <c r="R2786" s="26">
        <v>1882</v>
      </c>
      <c r="S2786" s="27">
        <v>0</v>
      </c>
      <c r="T2786" s="28">
        <v>0</v>
      </c>
      <c r="U2786" s="28">
        <v>0</v>
      </c>
      <c r="V2786" s="12">
        <v>200034.7</v>
      </c>
      <c r="W2786" s="11">
        <v>1836691</v>
      </c>
      <c r="X2786" s="11">
        <v>75816</v>
      </c>
    </row>
    <row r="2787" spans="1:24" x14ac:dyDescent="0.35">
      <c r="A2787" s="8">
        <v>2020</v>
      </c>
      <c r="B2787" s="9">
        <v>99999</v>
      </c>
      <c r="C2787" s="10" t="s">
        <v>1836</v>
      </c>
      <c r="D2787" s="8" t="s">
        <v>709</v>
      </c>
      <c r="E2787" s="10" t="s">
        <v>710</v>
      </c>
      <c r="F2787" s="8" t="s">
        <v>1837</v>
      </c>
      <c r="G2787" s="10" t="s">
        <v>567</v>
      </c>
      <c r="H2787" s="10" t="s">
        <v>6</v>
      </c>
      <c r="I2787" s="10" t="s">
        <v>45</v>
      </c>
      <c r="J2787" s="12">
        <v>0</v>
      </c>
      <c r="K2787" s="11">
        <v>0</v>
      </c>
      <c r="L2787" s="11">
        <v>0</v>
      </c>
      <c r="M2787" s="14">
        <v>0</v>
      </c>
      <c r="N2787" s="13">
        <v>0</v>
      </c>
      <c r="O2787" s="13">
        <v>0</v>
      </c>
      <c r="P2787" s="25">
        <v>1630</v>
      </c>
      <c r="Q2787" s="26">
        <v>34618</v>
      </c>
      <c r="R2787" s="26">
        <v>1</v>
      </c>
      <c r="S2787" s="27">
        <v>0</v>
      </c>
      <c r="T2787" s="28">
        <v>0</v>
      </c>
      <c r="U2787" s="28">
        <v>0</v>
      </c>
      <c r="V2787" s="12">
        <v>1630</v>
      </c>
      <c r="W2787" s="11">
        <v>34618</v>
      </c>
      <c r="X2787" s="11">
        <v>1</v>
      </c>
    </row>
    <row r="2788" spans="1:24" x14ac:dyDescent="0.35">
      <c r="A2788" s="8">
        <v>2020</v>
      </c>
      <c r="B2788" s="9">
        <v>99999</v>
      </c>
      <c r="C2788" s="10" t="s">
        <v>1836</v>
      </c>
      <c r="D2788" s="8" t="s">
        <v>709</v>
      </c>
      <c r="E2788" s="10" t="s">
        <v>710</v>
      </c>
      <c r="F2788" s="8" t="s">
        <v>1837</v>
      </c>
      <c r="G2788" s="10" t="s">
        <v>567</v>
      </c>
      <c r="H2788" s="10" t="s">
        <v>6</v>
      </c>
      <c r="I2788" s="10" t="s">
        <v>566</v>
      </c>
      <c r="J2788" s="12">
        <v>0</v>
      </c>
      <c r="K2788" s="11">
        <v>0</v>
      </c>
      <c r="L2788" s="11">
        <v>0</v>
      </c>
      <c r="M2788" s="14">
        <v>0</v>
      </c>
      <c r="N2788" s="13">
        <v>0</v>
      </c>
      <c r="O2788" s="13">
        <v>0</v>
      </c>
      <c r="P2788" s="25">
        <v>1363</v>
      </c>
      <c r="Q2788" s="26">
        <v>11859</v>
      </c>
      <c r="R2788" s="26">
        <v>1</v>
      </c>
      <c r="S2788" s="27">
        <v>0</v>
      </c>
      <c r="T2788" s="28">
        <v>0</v>
      </c>
      <c r="U2788" s="28">
        <v>0</v>
      </c>
      <c r="V2788" s="12">
        <v>1363</v>
      </c>
      <c r="W2788" s="11">
        <v>11859</v>
      </c>
      <c r="X2788" s="11">
        <v>1</v>
      </c>
    </row>
    <row r="2789" spans="1:24" x14ac:dyDescent="0.35">
      <c r="A2789" s="8">
        <v>2020</v>
      </c>
      <c r="B2789" s="9">
        <v>99999</v>
      </c>
      <c r="C2789" s="10" t="s">
        <v>1836</v>
      </c>
      <c r="D2789" s="8" t="s">
        <v>709</v>
      </c>
      <c r="E2789" s="10" t="s">
        <v>710</v>
      </c>
      <c r="F2789" s="8" t="s">
        <v>1837</v>
      </c>
      <c r="G2789" s="10" t="s">
        <v>59</v>
      </c>
      <c r="H2789" s="10" t="s">
        <v>6</v>
      </c>
      <c r="I2789" s="10" t="s">
        <v>202</v>
      </c>
      <c r="J2789" s="12">
        <v>0</v>
      </c>
      <c r="K2789" s="11">
        <v>0</v>
      </c>
      <c r="L2789" s="11">
        <v>-1248</v>
      </c>
      <c r="M2789" s="14">
        <v>0</v>
      </c>
      <c r="N2789" s="13">
        <v>0</v>
      </c>
      <c r="O2789" s="13">
        <v>-2</v>
      </c>
      <c r="P2789" s="25">
        <v>0</v>
      </c>
      <c r="Q2789" s="26">
        <v>0</v>
      </c>
      <c r="R2789" s="26">
        <v>0</v>
      </c>
      <c r="S2789" s="27">
        <v>0</v>
      </c>
      <c r="T2789" s="28">
        <v>0</v>
      </c>
      <c r="U2789" s="28">
        <v>0</v>
      </c>
      <c r="V2789" s="12">
        <v>0</v>
      </c>
      <c r="W2789" s="11">
        <v>0</v>
      </c>
      <c r="X2789" s="11">
        <v>-1250</v>
      </c>
    </row>
    <row r="2790" spans="1:24" x14ac:dyDescent="0.35">
      <c r="A2790" s="8">
        <v>2020</v>
      </c>
      <c r="B2790" s="9">
        <v>99999</v>
      </c>
      <c r="C2790" s="10" t="s">
        <v>1836</v>
      </c>
      <c r="D2790" s="8" t="s">
        <v>709</v>
      </c>
      <c r="E2790" s="10" t="s">
        <v>710</v>
      </c>
      <c r="F2790" s="8" t="s">
        <v>1837</v>
      </c>
      <c r="G2790" s="10" t="s">
        <v>59</v>
      </c>
      <c r="H2790" s="10" t="s">
        <v>6</v>
      </c>
      <c r="I2790" s="10" t="s">
        <v>60</v>
      </c>
      <c r="J2790" s="12">
        <v>157595.4</v>
      </c>
      <c r="K2790" s="11">
        <v>1386842</v>
      </c>
      <c r="L2790" s="11">
        <v>101370</v>
      </c>
      <c r="M2790" s="14">
        <v>121887.3</v>
      </c>
      <c r="N2790" s="13">
        <v>1159743</v>
      </c>
      <c r="O2790" s="13">
        <v>23148</v>
      </c>
      <c r="P2790" s="25">
        <v>164704</v>
      </c>
      <c r="Q2790" s="26">
        <v>7548920</v>
      </c>
      <c r="R2790" s="26">
        <v>550</v>
      </c>
      <c r="S2790" s="27">
        <v>0</v>
      </c>
      <c r="T2790" s="28">
        <v>0</v>
      </c>
      <c r="U2790" s="28">
        <v>0</v>
      </c>
      <c r="V2790" s="12">
        <v>444186.7</v>
      </c>
      <c r="W2790" s="11">
        <v>10095505</v>
      </c>
      <c r="X2790" s="11">
        <v>125068</v>
      </c>
    </row>
    <row r="2791" spans="1:24" x14ac:dyDescent="0.35">
      <c r="A2791" s="8">
        <v>2020</v>
      </c>
      <c r="B2791" s="9">
        <v>99999</v>
      </c>
      <c r="C2791" s="10" t="s">
        <v>1836</v>
      </c>
      <c r="D2791" s="8" t="s">
        <v>709</v>
      </c>
      <c r="E2791" s="10" t="s">
        <v>710</v>
      </c>
      <c r="F2791" s="8" t="s">
        <v>1837</v>
      </c>
      <c r="G2791" s="10" t="s">
        <v>59</v>
      </c>
      <c r="H2791" s="10" t="s">
        <v>6</v>
      </c>
      <c r="I2791" s="10" t="s">
        <v>36</v>
      </c>
      <c r="J2791" s="12">
        <v>21375.8</v>
      </c>
      <c r="K2791" s="11">
        <v>169279</v>
      </c>
      <c r="L2791" s="11">
        <v>13523</v>
      </c>
      <c r="M2791" s="14">
        <v>28319.599999999999</v>
      </c>
      <c r="N2791" s="13">
        <v>262077</v>
      </c>
      <c r="O2791" s="13">
        <v>4701</v>
      </c>
      <c r="P2791" s="25">
        <v>25230.9</v>
      </c>
      <c r="Q2791" s="26">
        <v>312909</v>
      </c>
      <c r="R2791" s="26">
        <v>26</v>
      </c>
      <c r="S2791" s="27">
        <v>0</v>
      </c>
      <c r="T2791" s="28">
        <v>0</v>
      </c>
      <c r="U2791" s="28">
        <v>0</v>
      </c>
      <c r="V2791" s="12">
        <v>74926.3</v>
      </c>
      <c r="W2791" s="11">
        <v>744265</v>
      </c>
      <c r="X2791" s="11">
        <v>18250</v>
      </c>
    </row>
    <row r="2792" spans="1:24" x14ac:dyDescent="0.35">
      <c r="A2792" s="8">
        <v>2020</v>
      </c>
      <c r="B2792" s="9">
        <v>99999</v>
      </c>
      <c r="C2792" s="10" t="s">
        <v>1836</v>
      </c>
      <c r="D2792" s="8" t="s">
        <v>709</v>
      </c>
      <c r="E2792" s="10" t="s">
        <v>710</v>
      </c>
      <c r="F2792" s="8" t="s">
        <v>1837</v>
      </c>
      <c r="G2792" s="10" t="s">
        <v>59</v>
      </c>
      <c r="H2792" s="10" t="s">
        <v>6</v>
      </c>
      <c r="I2792" s="10" t="s">
        <v>54</v>
      </c>
      <c r="J2792" s="12">
        <v>16383.4</v>
      </c>
      <c r="K2792" s="11">
        <v>133811</v>
      </c>
      <c r="L2792" s="11">
        <v>13097</v>
      </c>
      <c r="M2792" s="14">
        <v>14382.1</v>
      </c>
      <c r="N2792" s="13">
        <v>132538</v>
      </c>
      <c r="O2792" s="13">
        <v>3022</v>
      </c>
      <c r="P2792" s="25">
        <v>14952.4</v>
      </c>
      <c r="Q2792" s="26">
        <v>149690</v>
      </c>
      <c r="R2792" s="26">
        <v>4241</v>
      </c>
      <c r="S2792" s="27">
        <v>0</v>
      </c>
      <c r="T2792" s="28">
        <v>0</v>
      </c>
      <c r="U2792" s="28">
        <v>0</v>
      </c>
      <c r="V2792" s="12">
        <v>45717.9</v>
      </c>
      <c r="W2792" s="11">
        <v>416039</v>
      </c>
      <c r="X2792" s="11">
        <v>20360</v>
      </c>
    </row>
    <row r="2793" spans="1:24" x14ac:dyDescent="0.35">
      <c r="A2793" s="8">
        <v>2020</v>
      </c>
      <c r="B2793" s="9">
        <v>99999</v>
      </c>
      <c r="C2793" s="10" t="s">
        <v>1836</v>
      </c>
      <c r="D2793" s="8" t="s">
        <v>709</v>
      </c>
      <c r="E2793" s="10" t="s">
        <v>710</v>
      </c>
      <c r="F2793" s="8" t="s">
        <v>1837</v>
      </c>
      <c r="G2793" s="10" t="s">
        <v>325</v>
      </c>
      <c r="H2793" s="10" t="s">
        <v>6</v>
      </c>
      <c r="I2793" s="10" t="s">
        <v>272</v>
      </c>
      <c r="J2793" s="12">
        <v>79524.100000000006</v>
      </c>
      <c r="K2793" s="11">
        <v>787146</v>
      </c>
      <c r="L2793" s="11">
        <v>79963</v>
      </c>
      <c r="M2793" s="14">
        <v>44957.8</v>
      </c>
      <c r="N2793" s="13">
        <v>481166</v>
      </c>
      <c r="O2793" s="13">
        <v>10237</v>
      </c>
      <c r="P2793" s="25">
        <v>18347.2</v>
      </c>
      <c r="Q2793" s="26">
        <v>269513</v>
      </c>
      <c r="R2793" s="26">
        <v>305</v>
      </c>
      <c r="S2793" s="27">
        <v>0</v>
      </c>
      <c r="T2793" s="28">
        <v>0</v>
      </c>
      <c r="U2793" s="28">
        <v>0</v>
      </c>
      <c r="V2793" s="12">
        <v>142829</v>
      </c>
      <c r="W2793" s="11">
        <v>1537825</v>
      </c>
      <c r="X2793" s="11">
        <v>90505</v>
      </c>
    </row>
    <row r="2794" spans="1:24" x14ac:dyDescent="0.35">
      <c r="A2794" s="8">
        <v>2020</v>
      </c>
      <c r="B2794" s="9">
        <v>99999</v>
      </c>
      <c r="C2794" s="10" t="s">
        <v>1836</v>
      </c>
      <c r="D2794" s="8" t="s">
        <v>709</v>
      </c>
      <c r="E2794" s="10" t="s">
        <v>710</v>
      </c>
      <c r="F2794" s="8" t="s">
        <v>1837</v>
      </c>
      <c r="G2794" s="10" t="s">
        <v>325</v>
      </c>
      <c r="H2794" s="10" t="s">
        <v>6</v>
      </c>
      <c r="I2794" s="10" t="s">
        <v>99</v>
      </c>
      <c r="J2794" s="12">
        <v>1825.4</v>
      </c>
      <c r="K2794" s="11">
        <v>13109</v>
      </c>
      <c r="L2794" s="11">
        <v>1988</v>
      </c>
      <c r="M2794" s="14">
        <v>854.7</v>
      </c>
      <c r="N2794" s="13">
        <v>9334</v>
      </c>
      <c r="O2794" s="13">
        <v>369</v>
      </c>
      <c r="P2794" s="25">
        <v>2423.6999999999998</v>
      </c>
      <c r="Q2794" s="26">
        <v>30259</v>
      </c>
      <c r="R2794" s="26">
        <v>256</v>
      </c>
      <c r="S2794" s="27">
        <v>0</v>
      </c>
      <c r="T2794" s="28">
        <v>0</v>
      </c>
      <c r="U2794" s="28">
        <v>0</v>
      </c>
      <c r="V2794" s="12">
        <v>5103.8</v>
      </c>
      <c r="W2794" s="11">
        <v>52702</v>
      </c>
      <c r="X2794" s="11">
        <v>2613</v>
      </c>
    </row>
    <row r="2795" spans="1:24" x14ac:dyDescent="0.35">
      <c r="A2795" s="8">
        <v>2020</v>
      </c>
      <c r="B2795" s="9">
        <v>99999</v>
      </c>
      <c r="C2795" s="10" t="s">
        <v>1836</v>
      </c>
      <c r="D2795" s="8" t="s">
        <v>709</v>
      </c>
      <c r="E2795" s="10" t="s">
        <v>710</v>
      </c>
      <c r="F2795" s="8" t="s">
        <v>1837</v>
      </c>
      <c r="G2795" s="10" t="s">
        <v>44</v>
      </c>
      <c r="H2795" s="10" t="s">
        <v>6</v>
      </c>
      <c r="I2795" s="10" t="s">
        <v>45</v>
      </c>
      <c r="J2795" s="12">
        <v>96747.199999999997</v>
      </c>
      <c r="K2795" s="11">
        <v>769123</v>
      </c>
      <c r="L2795" s="11">
        <v>61977</v>
      </c>
      <c r="M2795" s="14">
        <v>39949.599999999999</v>
      </c>
      <c r="N2795" s="13">
        <v>357156</v>
      </c>
      <c r="O2795" s="13">
        <v>9172</v>
      </c>
      <c r="P2795" s="25">
        <v>12060.7</v>
      </c>
      <c r="Q2795" s="26">
        <v>128080</v>
      </c>
      <c r="R2795" s="26">
        <v>66</v>
      </c>
      <c r="S2795" s="27">
        <v>0</v>
      </c>
      <c r="T2795" s="28">
        <v>0</v>
      </c>
      <c r="U2795" s="28">
        <v>0</v>
      </c>
      <c r="V2795" s="12">
        <v>148757.5</v>
      </c>
      <c r="W2795" s="11">
        <v>1254359</v>
      </c>
      <c r="X2795" s="11">
        <v>71215</v>
      </c>
    </row>
    <row r="2796" spans="1:24" x14ac:dyDescent="0.35">
      <c r="A2796" s="8">
        <v>2020</v>
      </c>
      <c r="B2796" s="9">
        <v>99999</v>
      </c>
      <c r="C2796" s="10" t="s">
        <v>1836</v>
      </c>
      <c r="D2796" s="8" t="s">
        <v>709</v>
      </c>
      <c r="E2796" s="10" t="s">
        <v>710</v>
      </c>
      <c r="F2796" s="8" t="s">
        <v>1837</v>
      </c>
      <c r="G2796" s="10" t="s">
        <v>105</v>
      </c>
      <c r="H2796" s="10" t="s">
        <v>6</v>
      </c>
      <c r="I2796" s="10" t="s">
        <v>95</v>
      </c>
      <c r="J2796" s="12">
        <v>32688.1</v>
      </c>
      <c r="K2796" s="11">
        <v>199258</v>
      </c>
      <c r="L2796" s="11">
        <v>28023</v>
      </c>
      <c r="M2796" s="14">
        <v>21924.400000000001</v>
      </c>
      <c r="N2796" s="13">
        <v>145197</v>
      </c>
      <c r="O2796" s="13">
        <v>5365</v>
      </c>
      <c r="P2796" s="25">
        <v>12566.9</v>
      </c>
      <c r="Q2796" s="26">
        <v>86423</v>
      </c>
      <c r="R2796" s="26">
        <v>142</v>
      </c>
      <c r="S2796" s="27">
        <v>0</v>
      </c>
      <c r="T2796" s="28">
        <v>0</v>
      </c>
      <c r="U2796" s="28">
        <v>0</v>
      </c>
      <c r="V2796" s="12">
        <v>67179.399999999994</v>
      </c>
      <c r="W2796" s="11">
        <v>430878</v>
      </c>
      <c r="X2796" s="11">
        <v>33530</v>
      </c>
    </row>
    <row r="2797" spans="1:24" x14ac:dyDescent="0.35">
      <c r="A2797" s="8">
        <v>2020</v>
      </c>
      <c r="B2797" s="9">
        <v>99999</v>
      </c>
      <c r="C2797" s="10" t="s">
        <v>1836</v>
      </c>
      <c r="D2797" s="8" t="s">
        <v>709</v>
      </c>
      <c r="E2797" s="10" t="s">
        <v>710</v>
      </c>
      <c r="F2797" s="8" t="s">
        <v>1837</v>
      </c>
      <c r="G2797" s="10" t="s">
        <v>74</v>
      </c>
      <c r="H2797" s="10" t="s">
        <v>6</v>
      </c>
      <c r="I2797" s="10" t="s">
        <v>75</v>
      </c>
      <c r="J2797" s="12">
        <v>58083</v>
      </c>
      <c r="K2797" s="11">
        <v>586617</v>
      </c>
      <c r="L2797" s="11">
        <v>41563</v>
      </c>
      <c r="M2797" s="14">
        <v>21830.6</v>
      </c>
      <c r="N2797" s="13">
        <v>249404</v>
      </c>
      <c r="O2797" s="13">
        <v>5341</v>
      </c>
      <c r="P2797" s="25">
        <v>5173.8</v>
      </c>
      <c r="Q2797" s="26">
        <v>66499</v>
      </c>
      <c r="R2797" s="26">
        <v>142</v>
      </c>
      <c r="S2797" s="27">
        <v>0</v>
      </c>
      <c r="T2797" s="28">
        <v>0</v>
      </c>
      <c r="U2797" s="28">
        <v>0</v>
      </c>
      <c r="V2797" s="12">
        <v>85087.4</v>
      </c>
      <c r="W2797" s="11">
        <v>902520</v>
      </c>
      <c r="X2797" s="11">
        <v>47046</v>
      </c>
    </row>
    <row r="2798" spans="1:24" x14ac:dyDescent="0.35">
      <c r="A2798" s="8">
        <v>2020</v>
      </c>
      <c r="B2798" s="9">
        <v>99999</v>
      </c>
      <c r="C2798" s="10" t="s">
        <v>1836</v>
      </c>
      <c r="D2798" s="8" t="s">
        <v>709</v>
      </c>
      <c r="E2798" s="10" t="s">
        <v>710</v>
      </c>
      <c r="F2798" s="8" t="s">
        <v>1837</v>
      </c>
      <c r="G2798" s="10" t="s">
        <v>74</v>
      </c>
      <c r="H2798" s="10" t="s">
        <v>6</v>
      </c>
      <c r="I2798" s="10" t="s">
        <v>481</v>
      </c>
      <c r="J2798" s="12">
        <v>11608.5</v>
      </c>
      <c r="K2798" s="11">
        <v>97467</v>
      </c>
      <c r="L2798" s="11">
        <v>8470</v>
      </c>
      <c r="M2798" s="14">
        <v>6871.9</v>
      </c>
      <c r="N2798" s="13">
        <v>73759</v>
      </c>
      <c r="O2798" s="13">
        <v>1030</v>
      </c>
      <c r="P2798" s="25">
        <v>2154.1</v>
      </c>
      <c r="Q2798" s="26">
        <v>27320</v>
      </c>
      <c r="R2798" s="26">
        <v>35</v>
      </c>
      <c r="S2798" s="27">
        <v>0</v>
      </c>
      <c r="T2798" s="28">
        <v>0</v>
      </c>
      <c r="U2798" s="28">
        <v>0</v>
      </c>
      <c r="V2798" s="12">
        <v>20634.5</v>
      </c>
      <c r="W2798" s="11">
        <v>198546</v>
      </c>
      <c r="X2798" s="11">
        <v>9535</v>
      </c>
    </row>
    <row r="2799" spans="1:24" x14ac:dyDescent="0.35">
      <c r="A2799" s="8">
        <v>2020</v>
      </c>
      <c r="B2799" s="9">
        <v>99999</v>
      </c>
      <c r="C2799" s="10" t="s">
        <v>1836</v>
      </c>
      <c r="D2799" s="8" t="s">
        <v>709</v>
      </c>
      <c r="E2799" s="10" t="s">
        <v>710</v>
      </c>
      <c r="F2799" s="8" t="s">
        <v>1837</v>
      </c>
      <c r="G2799" s="10" t="s">
        <v>74</v>
      </c>
      <c r="H2799" s="10" t="s">
        <v>6</v>
      </c>
      <c r="I2799" s="10" t="s">
        <v>556</v>
      </c>
      <c r="J2799" s="12">
        <v>894.3</v>
      </c>
      <c r="K2799" s="11">
        <v>7449</v>
      </c>
      <c r="L2799" s="11">
        <v>571</v>
      </c>
      <c r="M2799" s="14">
        <v>0</v>
      </c>
      <c r="N2799" s="13">
        <v>0</v>
      </c>
      <c r="O2799" s="13">
        <v>0</v>
      </c>
      <c r="P2799" s="25">
        <v>0</v>
      </c>
      <c r="Q2799" s="26">
        <v>0</v>
      </c>
      <c r="R2799" s="26">
        <v>0</v>
      </c>
      <c r="S2799" s="27">
        <v>0</v>
      </c>
      <c r="T2799" s="28">
        <v>0</v>
      </c>
      <c r="U2799" s="28">
        <v>0</v>
      </c>
      <c r="V2799" s="12">
        <v>894.3</v>
      </c>
      <c r="W2799" s="11">
        <v>7449</v>
      </c>
      <c r="X2799" s="11">
        <v>571</v>
      </c>
    </row>
    <row r="2800" spans="1:24" x14ac:dyDescent="0.35">
      <c r="A2800" s="8">
        <v>2020</v>
      </c>
      <c r="B2800" s="9">
        <v>99999</v>
      </c>
      <c r="C2800" s="10" t="s">
        <v>1836</v>
      </c>
      <c r="D2800" s="8" t="s">
        <v>709</v>
      </c>
      <c r="E2800" s="10" t="s">
        <v>710</v>
      </c>
      <c r="F2800" s="8" t="s">
        <v>1837</v>
      </c>
      <c r="G2800" s="10" t="s">
        <v>74</v>
      </c>
      <c r="H2800" s="10" t="s">
        <v>6</v>
      </c>
      <c r="I2800" s="10" t="s">
        <v>315</v>
      </c>
      <c r="J2800" s="12">
        <v>6824.5</v>
      </c>
      <c r="K2800" s="11">
        <v>77943</v>
      </c>
      <c r="L2800" s="11">
        <v>7362</v>
      </c>
      <c r="M2800" s="14">
        <v>4628.1000000000004</v>
      </c>
      <c r="N2800" s="13">
        <v>68533</v>
      </c>
      <c r="O2800" s="13">
        <v>803</v>
      </c>
      <c r="P2800" s="25">
        <v>1442.9</v>
      </c>
      <c r="Q2800" s="26">
        <v>24220</v>
      </c>
      <c r="R2800" s="26">
        <v>9</v>
      </c>
      <c r="S2800" s="27">
        <v>0</v>
      </c>
      <c r="T2800" s="28">
        <v>0</v>
      </c>
      <c r="U2800" s="28">
        <v>0</v>
      </c>
      <c r="V2800" s="12">
        <v>12895.5</v>
      </c>
      <c r="W2800" s="11">
        <v>170696</v>
      </c>
      <c r="X2800" s="11">
        <v>8174</v>
      </c>
    </row>
    <row r="2801" spans="1:24" x14ac:dyDescent="0.35">
      <c r="A2801" s="8">
        <v>2020</v>
      </c>
      <c r="B2801" s="9">
        <v>99999</v>
      </c>
      <c r="C2801" s="10" t="s">
        <v>1836</v>
      </c>
      <c r="D2801" s="8" t="s">
        <v>709</v>
      </c>
      <c r="E2801" s="10" t="s">
        <v>710</v>
      </c>
      <c r="F2801" s="8" t="s">
        <v>1837</v>
      </c>
      <c r="G2801" s="10" t="s">
        <v>66</v>
      </c>
      <c r="H2801" s="10" t="s">
        <v>6</v>
      </c>
      <c r="I2801" s="10" t="s">
        <v>36</v>
      </c>
      <c r="J2801" s="12">
        <v>237080.1</v>
      </c>
      <c r="K2801" s="11">
        <v>1686856</v>
      </c>
      <c r="L2801" s="11">
        <v>163346</v>
      </c>
      <c r="M2801" s="14">
        <v>68453.3</v>
      </c>
      <c r="N2801" s="13">
        <v>624186</v>
      </c>
      <c r="O2801" s="13">
        <v>15594</v>
      </c>
      <c r="P2801" s="25">
        <v>73788.399999999994</v>
      </c>
      <c r="Q2801" s="26">
        <v>905850</v>
      </c>
      <c r="R2801" s="26">
        <v>771</v>
      </c>
      <c r="S2801" s="27">
        <v>0</v>
      </c>
      <c r="T2801" s="28">
        <v>0</v>
      </c>
      <c r="U2801" s="28">
        <v>0</v>
      </c>
      <c r="V2801" s="12">
        <v>379321.8</v>
      </c>
      <c r="W2801" s="11">
        <v>3216892</v>
      </c>
      <c r="X2801" s="11">
        <v>179711</v>
      </c>
    </row>
    <row r="2802" spans="1:24" x14ac:dyDescent="0.35">
      <c r="A2802" s="8">
        <v>2020</v>
      </c>
      <c r="B2802" s="9">
        <v>99999</v>
      </c>
      <c r="C2802" s="10" t="s">
        <v>1836</v>
      </c>
      <c r="D2802" s="8" t="s">
        <v>709</v>
      </c>
      <c r="E2802" s="10" t="s">
        <v>710</v>
      </c>
      <c r="F2802" s="8" t="s">
        <v>1837</v>
      </c>
      <c r="G2802" s="10" t="s">
        <v>46</v>
      </c>
      <c r="H2802" s="10" t="s">
        <v>6</v>
      </c>
      <c r="I2802" s="10" t="s">
        <v>45</v>
      </c>
      <c r="J2802" s="12">
        <v>13075.2</v>
      </c>
      <c r="K2802" s="11">
        <v>84937</v>
      </c>
      <c r="L2802" s="11">
        <v>9114</v>
      </c>
      <c r="M2802" s="14">
        <v>7828.5</v>
      </c>
      <c r="N2802" s="13">
        <v>63712</v>
      </c>
      <c r="O2802" s="13">
        <v>1662</v>
      </c>
      <c r="P2802" s="25">
        <v>19.8</v>
      </c>
      <c r="Q2802" s="26">
        <v>238</v>
      </c>
      <c r="R2802" s="26">
        <v>91</v>
      </c>
      <c r="S2802" s="27">
        <v>0</v>
      </c>
      <c r="T2802" s="28">
        <v>0</v>
      </c>
      <c r="U2802" s="28">
        <v>0</v>
      </c>
      <c r="V2802" s="12">
        <v>20923.5</v>
      </c>
      <c r="W2802" s="11">
        <v>148887</v>
      </c>
      <c r="X2802" s="11">
        <v>10867</v>
      </c>
    </row>
    <row r="2803" spans="1:24" x14ac:dyDescent="0.35">
      <c r="A2803" s="8">
        <v>2020</v>
      </c>
      <c r="B2803" s="9">
        <v>99999</v>
      </c>
      <c r="C2803" s="10" t="s">
        <v>1836</v>
      </c>
      <c r="D2803" s="8" t="s">
        <v>709</v>
      </c>
      <c r="E2803" s="10" t="s">
        <v>710</v>
      </c>
      <c r="F2803" s="8" t="s">
        <v>1837</v>
      </c>
      <c r="G2803" s="10" t="s">
        <v>136</v>
      </c>
      <c r="H2803" s="10" t="s">
        <v>6</v>
      </c>
      <c r="I2803" s="10" t="s">
        <v>381</v>
      </c>
      <c r="J2803" s="12">
        <v>1083.5</v>
      </c>
      <c r="K2803" s="11">
        <v>8968</v>
      </c>
      <c r="L2803" s="11">
        <v>690</v>
      </c>
      <c r="M2803" s="14">
        <v>333.6</v>
      </c>
      <c r="N2803" s="13">
        <v>2849</v>
      </c>
      <c r="O2803" s="13">
        <v>116</v>
      </c>
      <c r="P2803" s="25">
        <v>0</v>
      </c>
      <c r="Q2803" s="26">
        <v>0</v>
      </c>
      <c r="R2803" s="26">
        <v>0</v>
      </c>
      <c r="S2803" s="27">
        <v>0</v>
      </c>
      <c r="T2803" s="28">
        <v>0</v>
      </c>
      <c r="U2803" s="28">
        <v>0</v>
      </c>
      <c r="V2803" s="12">
        <v>1417.1</v>
      </c>
      <c r="W2803" s="11">
        <v>11817</v>
      </c>
      <c r="X2803" s="11">
        <v>806</v>
      </c>
    </row>
    <row r="2804" spans="1:24" x14ac:dyDescent="0.35">
      <c r="A2804" s="8">
        <v>2020</v>
      </c>
      <c r="B2804" s="9">
        <v>99999</v>
      </c>
      <c r="C2804" s="10" t="s">
        <v>1836</v>
      </c>
      <c r="D2804" s="8" t="s">
        <v>709</v>
      </c>
      <c r="E2804" s="10" t="s">
        <v>710</v>
      </c>
      <c r="F2804" s="8" t="s">
        <v>1837</v>
      </c>
      <c r="G2804" s="10" t="s">
        <v>136</v>
      </c>
      <c r="H2804" s="10" t="s">
        <v>6</v>
      </c>
      <c r="I2804" s="10" t="s">
        <v>272</v>
      </c>
      <c r="J2804" s="12">
        <v>1020.7</v>
      </c>
      <c r="K2804" s="11">
        <v>6826</v>
      </c>
      <c r="L2804" s="11">
        <v>782</v>
      </c>
      <c r="M2804" s="14">
        <v>314.8</v>
      </c>
      <c r="N2804" s="13">
        <v>2176</v>
      </c>
      <c r="O2804" s="13">
        <v>135</v>
      </c>
      <c r="P2804" s="25">
        <v>506.1</v>
      </c>
      <c r="Q2804" s="26">
        <v>4146</v>
      </c>
      <c r="R2804" s="26">
        <v>9</v>
      </c>
      <c r="S2804" s="27">
        <v>0</v>
      </c>
      <c r="T2804" s="28">
        <v>0</v>
      </c>
      <c r="U2804" s="28">
        <v>0</v>
      </c>
      <c r="V2804" s="12">
        <v>1841.6</v>
      </c>
      <c r="W2804" s="11">
        <v>13148</v>
      </c>
      <c r="X2804" s="11">
        <v>926</v>
      </c>
    </row>
    <row r="2805" spans="1:24" x14ac:dyDescent="0.35">
      <c r="A2805" s="8">
        <v>2020</v>
      </c>
      <c r="B2805" s="9">
        <v>99999</v>
      </c>
      <c r="C2805" s="10" t="s">
        <v>1836</v>
      </c>
      <c r="D2805" s="8" t="s">
        <v>709</v>
      </c>
      <c r="E2805" s="10" t="s">
        <v>710</v>
      </c>
      <c r="F2805" s="8" t="s">
        <v>1837</v>
      </c>
      <c r="G2805" s="10" t="s">
        <v>136</v>
      </c>
      <c r="H2805" s="10" t="s">
        <v>6</v>
      </c>
      <c r="I2805" s="10" t="s">
        <v>619</v>
      </c>
      <c r="J2805" s="12">
        <v>19.100000000000001</v>
      </c>
      <c r="K2805" s="11">
        <v>166</v>
      </c>
      <c r="L2805" s="11">
        <v>10</v>
      </c>
      <c r="M2805" s="14">
        <v>8.9</v>
      </c>
      <c r="N2805" s="13">
        <v>88</v>
      </c>
      <c r="O2805" s="13">
        <v>2</v>
      </c>
      <c r="P2805" s="25">
        <v>0</v>
      </c>
      <c r="Q2805" s="26">
        <v>0</v>
      </c>
      <c r="R2805" s="26">
        <v>0</v>
      </c>
      <c r="S2805" s="27">
        <v>0</v>
      </c>
      <c r="T2805" s="28">
        <v>0</v>
      </c>
      <c r="U2805" s="28">
        <v>0</v>
      </c>
      <c r="V2805" s="12">
        <v>28</v>
      </c>
      <c r="W2805" s="11">
        <v>254</v>
      </c>
      <c r="X2805" s="11">
        <v>12</v>
      </c>
    </row>
    <row r="2806" spans="1:24" x14ac:dyDescent="0.35">
      <c r="A2806" s="8">
        <v>2020</v>
      </c>
      <c r="B2806" s="9">
        <v>99999</v>
      </c>
      <c r="C2806" s="10" t="s">
        <v>1836</v>
      </c>
      <c r="D2806" s="8" t="s">
        <v>709</v>
      </c>
      <c r="E2806" s="10" t="s">
        <v>710</v>
      </c>
      <c r="F2806" s="8" t="s">
        <v>1837</v>
      </c>
      <c r="G2806" s="10" t="s">
        <v>136</v>
      </c>
      <c r="H2806" s="10" t="s">
        <v>6</v>
      </c>
      <c r="I2806" s="10" t="s">
        <v>99</v>
      </c>
      <c r="J2806" s="12">
        <v>44568.6</v>
      </c>
      <c r="K2806" s="11">
        <v>316060</v>
      </c>
      <c r="L2806" s="11">
        <v>36482</v>
      </c>
      <c r="M2806" s="14">
        <v>30144.5</v>
      </c>
      <c r="N2806" s="13">
        <v>251895</v>
      </c>
      <c r="O2806" s="13">
        <v>8520</v>
      </c>
      <c r="P2806" s="25">
        <v>46972.6</v>
      </c>
      <c r="Q2806" s="26">
        <v>455359</v>
      </c>
      <c r="R2806" s="26">
        <v>2772</v>
      </c>
      <c r="S2806" s="27">
        <v>0</v>
      </c>
      <c r="T2806" s="28">
        <v>0</v>
      </c>
      <c r="U2806" s="28">
        <v>0</v>
      </c>
      <c r="V2806" s="12">
        <v>121685.7</v>
      </c>
      <c r="W2806" s="11">
        <v>1023314</v>
      </c>
      <c r="X2806" s="11">
        <v>47774</v>
      </c>
    </row>
    <row r="2807" spans="1:24" x14ac:dyDescent="0.35">
      <c r="A2807" s="8">
        <v>2020</v>
      </c>
      <c r="B2807" s="9">
        <v>99999</v>
      </c>
      <c r="C2807" s="10" t="s">
        <v>1836</v>
      </c>
      <c r="D2807" s="8" t="s">
        <v>717</v>
      </c>
      <c r="E2807" s="10" t="s">
        <v>718</v>
      </c>
      <c r="F2807" s="8" t="s">
        <v>1837</v>
      </c>
      <c r="G2807" s="10" t="s">
        <v>32</v>
      </c>
      <c r="H2807" s="10" t="s">
        <v>6</v>
      </c>
      <c r="I2807" s="10" t="s">
        <v>33</v>
      </c>
      <c r="J2807" s="12">
        <v>26041</v>
      </c>
      <c r="K2807" s="11">
        <v>326960</v>
      </c>
      <c r="L2807" s="11">
        <v>200401</v>
      </c>
      <c r="M2807" s="14">
        <v>-165437.70000000001</v>
      </c>
      <c r="N2807" s="13">
        <v>-2605939</v>
      </c>
      <c r="O2807" s="13">
        <v>91120</v>
      </c>
      <c r="P2807" s="25">
        <v>146895.4</v>
      </c>
      <c r="Q2807" s="26">
        <v>2311342</v>
      </c>
      <c r="R2807" s="26">
        <v>-14922</v>
      </c>
      <c r="S2807" s="27">
        <v>-3324.8</v>
      </c>
      <c r="T2807" s="28">
        <v>-66143</v>
      </c>
      <c r="U2807" s="28">
        <v>-1</v>
      </c>
      <c r="V2807" s="12">
        <v>4173.8999999999996</v>
      </c>
      <c r="W2807" s="11">
        <v>-33780</v>
      </c>
      <c r="X2807" s="11">
        <v>276598</v>
      </c>
    </row>
    <row r="2808" spans="1:24" x14ac:dyDescent="0.35">
      <c r="A2808" s="8">
        <v>2020</v>
      </c>
      <c r="B2808" s="9">
        <v>99999</v>
      </c>
      <c r="C2808" s="10" t="s">
        <v>1836</v>
      </c>
      <c r="D2808" s="8" t="s">
        <v>717</v>
      </c>
      <c r="E2808" s="10" t="s">
        <v>718</v>
      </c>
      <c r="F2808" s="8" t="s">
        <v>1837</v>
      </c>
      <c r="G2808" s="10" t="s">
        <v>94</v>
      </c>
      <c r="H2808" s="10" t="s">
        <v>6</v>
      </c>
      <c r="I2808" s="10" t="s">
        <v>95</v>
      </c>
      <c r="J2808" s="12">
        <v>49841.9</v>
      </c>
      <c r="K2808" s="11">
        <v>513152</v>
      </c>
      <c r="L2808" s="11">
        <v>58234</v>
      </c>
      <c r="M2808" s="14">
        <v>-49122.2</v>
      </c>
      <c r="N2808" s="13">
        <v>-607601</v>
      </c>
      <c r="O2808" s="13">
        <v>-505</v>
      </c>
      <c r="P2808" s="25">
        <v>9507.9</v>
      </c>
      <c r="Q2808" s="26">
        <v>114301</v>
      </c>
      <c r="R2808" s="26">
        <v>1170</v>
      </c>
      <c r="S2808" s="27">
        <v>1097.5999999999999</v>
      </c>
      <c r="T2808" s="28">
        <v>26273</v>
      </c>
      <c r="U2808" s="28">
        <v>1</v>
      </c>
      <c r="V2808" s="12">
        <v>11325.2</v>
      </c>
      <c r="W2808" s="11">
        <v>46125</v>
      </c>
      <c r="X2808" s="11">
        <v>58900</v>
      </c>
    </row>
    <row r="2809" spans="1:24" x14ac:dyDescent="0.35">
      <c r="A2809" s="8">
        <v>2020</v>
      </c>
      <c r="B2809" s="9">
        <v>99999</v>
      </c>
      <c r="C2809" s="10" t="s">
        <v>1836</v>
      </c>
      <c r="D2809" s="8" t="s">
        <v>717</v>
      </c>
      <c r="E2809" s="10" t="s">
        <v>718</v>
      </c>
      <c r="F2809" s="8" t="s">
        <v>1837</v>
      </c>
      <c r="G2809" s="10" t="s">
        <v>682</v>
      </c>
      <c r="H2809" s="10" t="s">
        <v>6</v>
      </c>
      <c r="I2809" s="10" t="s">
        <v>45</v>
      </c>
      <c r="J2809" s="12">
        <v>27594.7</v>
      </c>
      <c r="K2809" s="11">
        <v>260116</v>
      </c>
      <c r="L2809" s="11">
        <v>4772</v>
      </c>
      <c r="M2809" s="14">
        <v>-21014.9</v>
      </c>
      <c r="N2809" s="13">
        <v>-318104</v>
      </c>
      <c r="O2809" s="13">
        <v>-4807</v>
      </c>
      <c r="P2809" s="25">
        <v>10852.6</v>
      </c>
      <c r="Q2809" s="26">
        <v>168397</v>
      </c>
      <c r="R2809" s="26">
        <v>-15</v>
      </c>
      <c r="S2809" s="27">
        <v>3495.9</v>
      </c>
      <c r="T2809" s="28">
        <v>59022</v>
      </c>
      <c r="U2809" s="28">
        <v>2</v>
      </c>
      <c r="V2809" s="12">
        <v>20928.2</v>
      </c>
      <c r="W2809" s="11">
        <v>169431</v>
      </c>
      <c r="X2809" s="11">
        <v>-48</v>
      </c>
    </row>
    <row r="2810" spans="1:24" x14ac:dyDescent="0.35">
      <c r="A2810" s="8">
        <v>2020</v>
      </c>
      <c r="B2810" s="9">
        <v>99999</v>
      </c>
      <c r="C2810" s="10" t="s">
        <v>1836</v>
      </c>
      <c r="D2810" s="8" t="s">
        <v>717</v>
      </c>
      <c r="E2810" s="10" t="s">
        <v>718</v>
      </c>
      <c r="F2810" s="8" t="s">
        <v>1837</v>
      </c>
      <c r="G2810" s="10" t="s">
        <v>185</v>
      </c>
      <c r="H2810" s="10" t="s">
        <v>6</v>
      </c>
      <c r="I2810" s="10" t="s">
        <v>45</v>
      </c>
      <c r="J2810" s="12">
        <v>-6109.3</v>
      </c>
      <c r="K2810" s="11">
        <v>-68466</v>
      </c>
      <c r="L2810" s="11">
        <v>-1456</v>
      </c>
      <c r="M2810" s="14">
        <v>492.4</v>
      </c>
      <c r="N2810" s="13">
        <v>11917</v>
      </c>
      <c r="O2810" s="13">
        <v>3516</v>
      </c>
      <c r="P2810" s="25">
        <v>5295.9</v>
      </c>
      <c r="Q2810" s="26">
        <v>81494</v>
      </c>
      <c r="R2810" s="26">
        <v>-251</v>
      </c>
      <c r="S2810" s="27">
        <v>0</v>
      </c>
      <c r="T2810" s="28">
        <v>0</v>
      </c>
      <c r="U2810" s="28">
        <v>0</v>
      </c>
      <c r="V2810" s="12">
        <v>-321.10000000000002</v>
      </c>
      <c r="W2810" s="11">
        <v>24945</v>
      </c>
      <c r="X2810" s="11">
        <v>1809</v>
      </c>
    </row>
    <row r="2811" spans="1:24" x14ac:dyDescent="0.35">
      <c r="A2811" s="8">
        <v>2020</v>
      </c>
      <c r="B2811" s="9">
        <v>99999</v>
      </c>
      <c r="C2811" s="10" t="s">
        <v>1836</v>
      </c>
      <c r="D2811" s="8" t="s">
        <v>717</v>
      </c>
      <c r="E2811" s="10" t="s">
        <v>718</v>
      </c>
      <c r="F2811" s="8" t="s">
        <v>1837</v>
      </c>
      <c r="G2811" s="10" t="s">
        <v>163</v>
      </c>
      <c r="H2811" s="10" t="s">
        <v>6</v>
      </c>
      <c r="I2811" s="10" t="s">
        <v>45</v>
      </c>
      <c r="J2811" s="12">
        <v>26484.799999999999</v>
      </c>
      <c r="K2811" s="11">
        <v>307045</v>
      </c>
      <c r="L2811" s="11">
        <v>55092</v>
      </c>
      <c r="M2811" s="14">
        <v>-464404.2</v>
      </c>
      <c r="N2811" s="13">
        <v>-8833672</v>
      </c>
      <c r="O2811" s="13">
        <v>54676</v>
      </c>
      <c r="P2811" s="25">
        <v>1049645.5</v>
      </c>
      <c r="Q2811" s="26">
        <v>19611281</v>
      </c>
      <c r="R2811" s="26">
        <v>612</v>
      </c>
      <c r="S2811" s="27">
        <v>-4888.7</v>
      </c>
      <c r="T2811" s="28">
        <v>-100330</v>
      </c>
      <c r="U2811" s="28">
        <v>0</v>
      </c>
      <c r="V2811" s="12">
        <v>606837.5</v>
      </c>
      <c r="W2811" s="11">
        <v>10984324</v>
      </c>
      <c r="X2811" s="11">
        <v>110380</v>
      </c>
    </row>
    <row r="2812" spans="1:24" x14ac:dyDescent="0.35">
      <c r="A2812" s="8">
        <v>2020</v>
      </c>
      <c r="B2812" s="9">
        <v>99999</v>
      </c>
      <c r="C2812" s="10" t="s">
        <v>1836</v>
      </c>
      <c r="D2812" s="8" t="s">
        <v>717</v>
      </c>
      <c r="E2812" s="10" t="s">
        <v>718</v>
      </c>
      <c r="F2812" s="8" t="s">
        <v>1837</v>
      </c>
      <c r="G2812" s="10" t="s">
        <v>163</v>
      </c>
      <c r="H2812" s="10" t="s">
        <v>6</v>
      </c>
      <c r="I2812" s="10" t="s">
        <v>36</v>
      </c>
      <c r="J2812" s="12">
        <v>-28071.8</v>
      </c>
      <c r="K2812" s="11">
        <v>-421180</v>
      </c>
      <c r="L2812" s="11">
        <v>-114583</v>
      </c>
      <c r="M2812" s="14">
        <v>-696068.2</v>
      </c>
      <c r="N2812" s="13">
        <v>-14233623</v>
      </c>
      <c r="O2812" s="13">
        <v>22629</v>
      </c>
      <c r="P2812" s="25">
        <v>276689.3</v>
      </c>
      <c r="Q2812" s="26">
        <v>5541044</v>
      </c>
      <c r="R2812" s="26">
        <v>-1534</v>
      </c>
      <c r="S2812" s="27">
        <v>-364.5</v>
      </c>
      <c r="T2812" s="28">
        <v>-4949</v>
      </c>
      <c r="U2812" s="28">
        <v>0</v>
      </c>
      <c r="V2812" s="12">
        <v>-447815.3</v>
      </c>
      <c r="W2812" s="11">
        <v>-9118708</v>
      </c>
      <c r="X2812" s="11">
        <v>-93488</v>
      </c>
    </row>
    <row r="2813" spans="1:24" x14ac:dyDescent="0.35">
      <c r="A2813" s="8">
        <v>2020</v>
      </c>
      <c r="B2813" s="9">
        <v>99999</v>
      </c>
      <c r="C2813" s="10" t="s">
        <v>1836</v>
      </c>
      <c r="D2813" s="8" t="s">
        <v>717</v>
      </c>
      <c r="E2813" s="10" t="s">
        <v>718</v>
      </c>
      <c r="F2813" s="8" t="s">
        <v>1837</v>
      </c>
      <c r="G2813" s="10" t="s">
        <v>139</v>
      </c>
      <c r="H2813" s="10" t="s">
        <v>6</v>
      </c>
      <c r="I2813" s="10" t="s">
        <v>95</v>
      </c>
      <c r="J2813" s="12">
        <v>-5443.1</v>
      </c>
      <c r="K2813" s="11">
        <v>-43396</v>
      </c>
      <c r="L2813" s="11">
        <v>82937</v>
      </c>
      <c r="M2813" s="14">
        <v>-21740.2</v>
      </c>
      <c r="N2813" s="13">
        <v>-243249</v>
      </c>
      <c r="O2813" s="13">
        <v>71633</v>
      </c>
      <c r="P2813" s="25">
        <v>179827.7</v>
      </c>
      <c r="Q2813" s="26">
        <v>1933195</v>
      </c>
      <c r="R2813" s="26">
        <v>2925</v>
      </c>
      <c r="S2813" s="27">
        <v>-5591.9</v>
      </c>
      <c r="T2813" s="28">
        <v>-104798</v>
      </c>
      <c r="U2813" s="28">
        <v>-2</v>
      </c>
      <c r="V2813" s="12">
        <v>147052.5</v>
      </c>
      <c r="W2813" s="11">
        <v>1541752</v>
      </c>
      <c r="X2813" s="11">
        <v>157493</v>
      </c>
    </row>
    <row r="2814" spans="1:24" x14ac:dyDescent="0.35">
      <c r="A2814" s="8">
        <v>2020</v>
      </c>
      <c r="B2814" s="9">
        <v>99999</v>
      </c>
      <c r="C2814" s="10" t="s">
        <v>1836</v>
      </c>
      <c r="D2814" s="8" t="s">
        <v>717</v>
      </c>
      <c r="E2814" s="10" t="s">
        <v>718</v>
      </c>
      <c r="F2814" s="8" t="s">
        <v>1837</v>
      </c>
      <c r="G2814" s="10" t="s">
        <v>63</v>
      </c>
      <c r="H2814" s="10" t="s">
        <v>6</v>
      </c>
      <c r="I2814" s="10" t="s">
        <v>45</v>
      </c>
      <c r="J2814" s="12">
        <v>-36318.5</v>
      </c>
      <c r="K2814" s="11">
        <v>-394431</v>
      </c>
      <c r="L2814" s="11">
        <v>-2888</v>
      </c>
      <c r="M2814" s="14">
        <v>3514.1</v>
      </c>
      <c r="N2814" s="13">
        <v>54333</v>
      </c>
      <c r="O2814" s="13">
        <v>-1856</v>
      </c>
      <c r="P2814" s="25">
        <v>48305.5</v>
      </c>
      <c r="Q2814" s="26">
        <v>866196</v>
      </c>
      <c r="R2814" s="26">
        <v>2813</v>
      </c>
      <c r="S2814" s="27">
        <v>8965</v>
      </c>
      <c r="T2814" s="28">
        <v>150722</v>
      </c>
      <c r="U2814" s="28">
        <v>2</v>
      </c>
      <c r="V2814" s="12">
        <v>24466.2</v>
      </c>
      <c r="W2814" s="11">
        <v>676820</v>
      </c>
      <c r="X2814" s="11">
        <v>-1929</v>
      </c>
    </row>
    <row r="2815" spans="1:24" x14ac:dyDescent="0.35">
      <c r="A2815" s="8">
        <v>2020</v>
      </c>
      <c r="B2815" s="9">
        <v>99999</v>
      </c>
      <c r="C2815" s="10" t="s">
        <v>1836</v>
      </c>
      <c r="D2815" s="8" t="s">
        <v>717</v>
      </c>
      <c r="E2815" s="10" t="s">
        <v>718</v>
      </c>
      <c r="F2815" s="8" t="s">
        <v>1837</v>
      </c>
      <c r="G2815" s="10" t="s">
        <v>671</v>
      </c>
      <c r="H2815" s="10" t="s">
        <v>6</v>
      </c>
      <c r="I2815" s="10" t="s">
        <v>764</v>
      </c>
      <c r="J2815" s="12">
        <v>4</v>
      </c>
      <c r="K2815" s="11">
        <v>57</v>
      </c>
      <c r="L2815" s="11">
        <v>14</v>
      </c>
      <c r="M2815" s="14">
        <v>-3041</v>
      </c>
      <c r="N2815" s="13">
        <v>-48249</v>
      </c>
      <c r="O2815" s="13">
        <v>-34</v>
      </c>
      <c r="P2815" s="25">
        <v>2860.2</v>
      </c>
      <c r="Q2815" s="26">
        <v>46122</v>
      </c>
      <c r="R2815" s="26">
        <v>56</v>
      </c>
      <c r="S2815" s="27">
        <v>0</v>
      </c>
      <c r="T2815" s="28">
        <v>0</v>
      </c>
      <c r="U2815" s="28">
        <v>0</v>
      </c>
      <c r="V2815" s="12">
        <v>-176.7</v>
      </c>
      <c r="W2815" s="11">
        <v>-2070</v>
      </c>
      <c r="X2815" s="11">
        <v>36</v>
      </c>
    </row>
    <row r="2816" spans="1:24" x14ac:dyDescent="0.35">
      <c r="A2816" s="8">
        <v>2020</v>
      </c>
      <c r="B2816" s="9">
        <v>99999</v>
      </c>
      <c r="C2816" s="10" t="s">
        <v>1836</v>
      </c>
      <c r="D2816" s="8" t="s">
        <v>717</v>
      </c>
      <c r="E2816" s="10" t="s">
        <v>718</v>
      </c>
      <c r="F2816" s="8" t="s">
        <v>1837</v>
      </c>
      <c r="G2816" s="10" t="s">
        <v>671</v>
      </c>
      <c r="H2816" s="10" t="s">
        <v>6</v>
      </c>
      <c r="I2816" s="10" t="s">
        <v>95</v>
      </c>
      <c r="J2816" s="12">
        <v>2592.4</v>
      </c>
      <c r="K2816" s="11">
        <v>23216</v>
      </c>
      <c r="L2816" s="11">
        <v>1445</v>
      </c>
      <c r="M2816" s="14">
        <v>-57046.8</v>
      </c>
      <c r="N2816" s="13">
        <v>-926647</v>
      </c>
      <c r="O2816" s="13">
        <v>1546</v>
      </c>
      <c r="P2816" s="25">
        <v>58307.9</v>
      </c>
      <c r="Q2816" s="26">
        <v>947890</v>
      </c>
      <c r="R2816" s="26">
        <v>464</v>
      </c>
      <c r="S2816" s="27">
        <v>0</v>
      </c>
      <c r="T2816" s="28">
        <v>0</v>
      </c>
      <c r="U2816" s="28">
        <v>0</v>
      </c>
      <c r="V2816" s="12">
        <v>3853.5</v>
      </c>
      <c r="W2816" s="11">
        <v>44459</v>
      </c>
      <c r="X2816" s="11">
        <v>3455</v>
      </c>
    </row>
    <row r="2817" spans="1:24" x14ac:dyDescent="0.35">
      <c r="A2817" s="8">
        <v>2020</v>
      </c>
      <c r="B2817" s="9">
        <v>99999</v>
      </c>
      <c r="C2817" s="10" t="s">
        <v>1836</v>
      </c>
      <c r="D2817" s="8" t="s">
        <v>717</v>
      </c>
      <c r="E2817" s="10" t="s">
        <v>718</v>
      </c>
      <c r="F2817" s="8" t="s">
        <v>1837</v>
      </c>
      <c r="G2817" s="10" t="s">
        <v>70</v>
      </c>
      <c r="H2817" s="10" t="s">
        <v>6</v>
      </c>
      <c r="I2817" s="10" t="s">
        <v>45</v>
      </c>
      <c r="J2817" s="12">
        <v>0</v>
      </c>
      <c r="K2817" s="11">
        <v>0</v>
      </c>
      <c r="L2817" s="11">
        <v>0</v>
      </c>
      <c r="M2817" s="14">
        <v>-11501.5</v>
      </c>
      <c r="N2817" s="13">
        <v>-224507</v>
      </c>
      <c r="O2817" s="13">
        <v>-23</v>
      </c>
      <c r="P2817" s="25">
        <v>11533.9</v>
      </c>
      <c r="Q2817" s="26">
        <v>225010</v>
      </c>
      <c r="R2817" s="26">
        <v>20</v>
      </c>
      <c r="S2817" s="27">
        <v>0</v>
      </c>
      <c r="T2817" s="28">
        <v>0</v>
      </c>
      <c r="U2817" s="28">
        <v>0</v>
      </c>
      <c r="V2817" s="12">
        <v>32.4</v>
      </c>
      <c r="W2817" s="11">
        <v>503</v>
      </c>
      <c r="X2817" s="11">
        <v>-3</v>
      </c>
    </row>
    <row r="2818" spans="1:24" x14ac:dyDescent="0.35">
      <c r="A2818" s="8">
        <v>2020</v>
      </c>
      <c r="B2818" s="9">
        <v>99999</v>
      </c>
      <c r="C2818" s="10" t="s">
        <v>1836</v>
      </c>
      <c r="D2818" s="8" t="s">
        <v>717</v>
      </c>
      <c r="E2818" s="10" t="s">
        <v>718</v>
      </c>
      <c r="F2818" s="8" t="s">
        <v>1837</v>
      </c>
      <c r="G2818" s="10" t="s">
        <v>70</v>
      </c>
      <c r="H2818" s="10" t="s">
        <v>6</v>
      </c>
      <c r="I2818" s="10" t="s">
        <v>36</v>
      </c>
      <c r="J2818" s="12">
        <v>0</v>
      </c>
      <c r="K2818" s="11">
        <v>0</v>
      </c>
      <c r="L2818" s="11">
        <v>0</v>
      </c>
      <c r="M2818" s="14">
        <v>-53438.6</v>
      </c>
      <c r="N2818" s="13">
        <v>-1001870</v>
      </c>
      <c r="O2818" s="13">
        <v>1193</v>
      </c>
      <c r="P2818" s="25">
        <v>35500.300000000003</v>
      </c>
      <c r="Q2818" s="26">
        <v>658089</v>
      </c>
      <c r="R2818" s="26">
        <v>-114</v>
      </c>
      <c r="S2818" s="27">
        <v>0</v>
      </c>
      <c r="T2818" s="28">
        <v>0</v>
      </c>
      <c r="U2818" s="28">
        <v>0</v>
      </c>
      <c r="V2818" s="12">
        <v>-17938.2</v>
      </c>
      <c r="W2818" s="11">
        <v>-343781</v>
      </c>
      <c r="X2818" s="11">
        <v>1079</v>
      </c>
    </row>
    <row r="2819" spans="1:24" x14ac:dyDescent="0.35">
      <c r="A2819" s="8">
        <v>2020</v>
      </c>
      <c r="B2819" s="9">
        <v>99999</v>
      </c>
      <c r="C2819" s="10" t="s">
        <v>1836</v>
      </c>
      <c r="D2819" s="8" t="s">
        <v>717</v>
      </c>
      <c r="E2819" s="10" t="s">
        <v>718</v>
      </c>
      <c r="F2819" s="8" t="s">
        <v>1837</v>
      </c>
      <c r="G2819" s="10" t="s">
        <v>219</v>
      </c>
      <c r="H2819" s="10" t="s">
        <v>6</v>
      </c>
      <c r="I2819" s="10" t="s">
        <v>381</v>
      </c>
      <c r="J2819" s="12">
        <v>0.5</v>
      </c>
      <c r="K2819" s="11">
        <v>7</v>
      </c>
      <c r="L2819" s="11">
        <v>2</v>
      </c>
      <c r="M2819" s="14">
        <v>-16117.1</v>
      </c>
      <c r="N2819" s="13">
        <v>-607802</v>
      </c>
      <c r="O2819" s="13">
        <v>396</v>
      </c>
      <c r="P2819" s="25">
        <v>39651</v>
      </c>
      <c r="Q2819" s="26">
        <v>1385255</v>
      </c>
      <c r="R2819" s="26">
        <v>30</v>
      </c>
      <c r="S2819" s="27">
        <v>0</v>
      </c>
      <c r="T2819" s="28">
        <v>0</v>
      </c>
      <c r="U2819" s="28">
        <v>0</v>
      </c>
      <c r="V2819" s="12">
        <v>23534.400000000001</v>
      </c>
      <c r="W2819" s="11">
        <v>777460</v>
      </c>
      <c r="X2819" s="11">
        <v>428</v>
      </c>
    </row>
    <row r="2820" spans="1:24" x14ac:dyDescent="0.35">
      <c r="A2820" s="8">
        <v>2020</v>
      </c>
      <c r="B2820" s="9">
        <v>99999</v>
      </c>
      <c r="C2820" s="10" t="s">
        <v>1836</v>
      </c>
      <c r="D2820" s="8" t="s">
        <v>717</v>
      </c>
      <c r="E2820" s="10" t="s">
        <v>718</v>
      </c>
      <c r="F2820" s="8" t="s">
        <v>1837</v>
      </c>
      <c r="G2820" s="10" t="s">
        <v>397</v>
      </c>
      <c r="H2820" s="10" t="s">
        <v>6</v>
      </c>
      <c r="I2820" s="10" t="s">
        <v>95</v>
      </c>
      <c r="J2820" s="12">
        <v>-1716</v>
      </c>
      <c r="K2820" s="11">
        <v>-14945</v>
      </c>
      <c r="L2820" s="11">
        <v>-5272</v>
      </c>
      <c r="M2820" s="14">
        <v>-69654.899999999994</v>
      </c>
      <c r="N2820" s="13">
        <v>-959726</v>
      </c>
      <c r="O2820" s="13">
        <v>3389</v>
      </c>
      <c r="P2820" s="25">
        <v>74751.100000000006</v>
      </c>
      <c r="Q2820" s="26">
        <v>1029166</v>
      </c>
      <c r="R2820" s="26">
        <v>800</v>
      </c>
      <c r="S2820" s="27">
        <v>0</v>
      </c>
      <c r="T2820" s="28">
        <v>0</v>
      </c>
      <c r="U2820" s="28">
        <v>0</v>
      </c>
      <c r="V2820" s="12">
        <v>3380.2</v>
      </c>
      <c r="W2820" s="11">
        <v>54495</v>
      </c>
      <c r="X2820" s="11">
        <v>-1083</v>
      </c>
    </row>
    <row r="2821" spans="1:24" x14ac:dyDescent="0.35">
      <c r="A2821" s="8">
        <v>2020</v>
      </c>
      <c r="B2821" s="9">
        <v>99999</v>
      </c>
      <c r="C2821" s="10" t="s">
        <v>1836</v>
      </c>
      <c r="D2821" s="8" t="s">
        <v>717</v>
      </c>
      <c r="E2821" s="10" t="s">
        <v>718</v>
      </c>
      <c r="F2821" s="8" t="s">
        <v>1837</v>
      </c>
      <c r="G2821" s="10" t="s">
        <v>56</v>
      </c>
      <c r="H2821" s="10" t="s">
        <v>6</v>
      </c>
      <c r="I2821" s="10" t="s">
        <v>123</v>
      </c>
      <c r="J2821" s="12">
        <v>324.89999999999998</v>
      </c>
      <c r="K2821" s="11">
        <v>3614</v>
      </c>
      <c r="L2821" s="11">
        <v>473</v>
      </c>
      <c r="M2821" s="14">
        <v>-41571.9</v>
      </c>
      <c r="N2821" s="13">
        <v>-486893</v>
      </c>
      <c r="O2821" s="13">
        <v>-2599</v>
      </c>
      <c r="P2821" s="25">
        <v>75.5</v>
      </c>
      <c r="Q2821" s="26">
        <v>2880</v>
      </c>
      <c r="R2821" s="26">
        <v>4</v>
      </c>
      <c r="S2821" s="27">
        <v>0</v>
      </c>
      <c r="T2821" s="28">
        <v>0</v>
      </c>
      <c r="U2821" s="28">
        <v>0</v>
      </c>
      <c r="V2821" s="12">
        <v>-41171.5</v>
      </c>
      <c r="W2821" s="11">
        <v>-480399</v>
      </c>
      <c r="X2821" s="11">
        <v>-2122</v>
      </c>
    </row>
    <row r="2822" spans="1:24" x14ac:dyDescent="0.35">
      <c r="A2822" s="8">
        <v>2020</v>
      </c>
      <c r="B2822" s="9">
        <v>99999</v>
      </c>
      <c r="C2822" s="10" t="s">
        <v>1836</v>
      </c>
      <c r="D2822" s="8" t="s">
        <v>717</v>
      </c>
      <c r="E2822" s="10" t="s">
        <v>718</v>
      </c>
      <c r="F2822" s="8" t="s">
        <v>1837</v>
      </c>
      <c r="G2822" s="10" t="s">
        <v>56</v>
      </c>
      <c r="H2822" s="10" t="s">
        <v>6</v>
      </c>
      <c r="I2822" s="10" t="s">
        <v>45</v>
      </c>
      <c r="J2822" s="12">
        <v>659</v>
      </c>
      <c r="K2822" s="11">
        <v>7389</v>
      </c>
      <c r="L2822" s="11">
        <v>-1475</v>
      </c>
      <c r="M2822" s="14">
        <v>-181899.5</v>
      </c>
      <c r="N2822" s="13">
        <v>-2332914</v>
      </c>
      <c r="O2822" s="13">
        <v>12541</v>
      </c>
      <c r="P2822" s="25">
        <v>250459</v>
      </c>
      <c r="Q2822" s="26">
        <v>3197614</v>
      </c>
      <c r="R2822" s="26">
        <v>2717</v>
      </c>
      <c r="S2822" s="27">
        <v>-8770.2999999999993</v>
      </c>
      <c r="T2822" s="28">
        <v>-129135</v>
      </c>
      <c r="U2822" s="28">
        <v>2</v>
      </c>
      <c r="V2822" s="12">
        <v>60448.3</v>
      </c>
      <c r="W2822" s="11">
        <v>742954</v>
      </c>
      <c r="X2822" s="11">
        <v>13785</v>
      </c>
    </row>
    <row r="2823" spans="1:24" x14ac:dyDescent="0.35">
      <c r="A2823" s="8">
        <v>2020</v>
      </c>
      <c r="B2823" s="9">
        <v>99999</v>
      </c>
      <c r="C2823" s="10" t="s">
        <v>1836</v>
      </c>
      <c r="D2823" s="8" t="s">
        <v>717</v>
      </c>
      <c r="E2823" s="10" t="s">
        <v>718</v>
      </c>
      <c r="F2823" s="8" t="s">
        <v>1837</v>
      </c>
      <c r="G2823" s="10" t="s">
        <v>91</v>
      </c>
      <c r="H2823" s="10" t="s">
        <v>6</v>
      </c>
      <c r="I2823" s="10" t="s">
        <v>394</v>
      </c>
      <c r="J2823" s="12">
        <v>0</v>
      </c>
      <c r="K2823" s="11">
        <v>0</v>
      </c>
      <c r="L2823" s="11">
        <v>0</v>
      </c>
      <c r="M2823" s="14">
        <v>6566.6</v>
      </c>
      <c r="N2823" s="13">
        <v>134806</v>
      </c>
      <c r="O2823" s="13">
        <v>1</v>
      </c>
      <c r="P2823" s="25">
        <v>5431.2</v>
      </c>
      <c r="Q2823" s="26">
        <v>190099</v>
      </c>
      <c r="R2823" s="26">
        <v>4</v>
      </c>
      <c r="S2823" s="27">
        <v>0</v>
      </c>
      <c r="T2823" s="28">
        <v>0</v>
      </c>
      <c r="U2823" s="28">
        <v>0</v>
      </c>
      <c r="V2823" s="12">
        <v>11997.8</v>
      </c>
      <c r="W2823" s="11">
        <v>324905</v>
      </c>
      <c r="X2823" s="11">
        <v>5</v>
      </c>
    </row>
    <row r="2824" spans="1:24" x14ac:dyDescent="0.35">
      <c r="A2824" s="8">
        <v>2020</v>
      </c>
      <c r="B2824" s="9">
        <v>99999</v>
      </c>
      <c r="C2824" s="10" t="s">
        <v>1836</v>
      </c>
      <c r="D2824" s="8" t="s">
        <v>717</v>
      </c>
      <c r="E2824" s="10" t="s">
        <v>718</v>
      </c>
      <c r="F2824" s="8" t="s">
        <v>1837</v>
      </c>
      <c r="G2824" s="10" t="s">
        <v>122</v>
      </c>
      <c r="H2824" s="10" t="s">
        <v>6</v>
      </c>
      <c r="I2824" s="10" t="s">
        <v>123</v>
      </c>
      <c r="J2824" s="12">
        <v>-37965.300000000003</v>
      </c>
      <c r="K2824" s="11">
        <v>-418475</v>
      </c>
      <c r="L2824" s="11">
        <v>13745</v>
      </c>
      <c r="M2824" s="14">
        <v>39720</v>
      </c>
      <c r="N2824" s="13">
        <v>543220</v>
      </c>
      <c r="O2824" s="13">
        <v>60476</v>
      </c>
      <c r="P2824" s="25">
        <v>72760.7</v>
      </c>
      <c r="Q2824" s="26">
        <v>1484814</v>
      </c>
      <c r="R2824" s="26">
        <v>780</v>
      </c>
      <c r="S2824" s="27">
        <v>-20166.599999999999</v>
      </c>
      <c r="T2824" s="28">
        <v>-285830</v>
      </c>
      <c r="U2824" s="28">
        <v>1</v>
      </c>
      <c r="V2824" s="12">
        <v>54348.800000000003</v>
      </c>
      <c r="W2824" s="11">
        <v>1323729</v>
      </c>
      <c r="X2824" s="11">
        <v>75002</v>
      </c>
    </row>
    <row r="2825" spans="1:24" x14ac:dyDescent="0.35">
      <c r="A2825" s="8">
        <v>2020</v>
      </c>
      <c r="B2825" s="9">
        <v>99999</v>
      </c>
      <c r="C2825" s="10" t="s">
        <v>1836</v>
      </c>
      <c r="D2825" s="8" t="s">
        <v>717</v>
      </c>
      <c r="E2825" s="10" t="s">
        <v>718</v>
      </c>
      <c r="F2825" s="8" t="s">
        <v>1837</v>
      </c>
      <c r="G2825" s="10" t="s">
        <v>122</v>
      </c>
      <c r="H2825" s="10" t="s">
        <v>6</v>
      </c>
      <c r="I2825" s="10" t="s">
        <v>45</v>
      </c>
      <c r="J2825" s="12">
        <v>162.69999999999999</v>
      </c>
      <c r="K2825" s="11">
        <v>1316</v>
      </c>
      <c r="L2825" s="11">
        <v>138</v>
      </c>
      <c r="M2825" s="14">
        <v>-290.39999999999998</v>
      </c>
      <c r="N2825" s="13">
        <v>-5089</v>
      </c>
      <c r="O2825" s="13">
        <v>-34</v>
      </c>
      <c r="P2825" s="25">
        <v>121.3</v>
      </c>
      <c r="Q2825" s="26">
        <v>3280</v>
      </c>
      <c r="R2825" s="26">
        <v>1</v>
      </c>
      <c r="S2825" s="27">
        <v>0</v>
      </c>
      <c r="T2825" s="28">
        <v>0</v>
      </c>
      <c r="U2825" s="28">
        <v>0</v>
      </c>
      <c r="V2825" s="12">
        <v>-6.4</v>
      </c>
      <c r="W2825" s="11">
        <v>-493</v>
      </c>
      <c r="X2825" s="11">
        <v>105</v>
      </c>
    </row>
    <row r="2826" spans="1:24" x14ac:dyDescent="0.35">
      <c r="A2826" s="8">
        <v>2020</v>
      </c>
      <c r="B2826" s="9">
        <v>99999</v>
      </c>
      <c r="C2826" s="10" t="s">
        <v>1836</v>
      </c>
      <c r="D2826" s="8" t="s">
        <v>717</v>
      </c>
      <c r="E2826" s="10" t="s">
        <v>718</v>
      </c>
      <c r="F2826" s="8" t="s">
        <v>1837</v>
      </c>
      <c r="G2826" s="10" t="s">
        <v>143</v>
      </c>
      <c r="H2826" s="10" t="s">
        <v>6</v>
      </c>
      <c r="I2826" s="10" t="s">
        <v>45</v>
      </c>
      <c r="J2826" s="12">
        <v>268057.09999999998</v>
      </c>
      <c r="K2826" s="11">
        <v>4575228</v>
      </c>
      <c r="L2826" s="11">
        <v>479156</v>
      </c>
      <c r="M2826" s="14">
        <v>-951616.2</v>
      </c>
      <c r="N2826" s="13">
        <v>-22343125</v>
      </c>
      <c r="O2826" s="13">
        <v>122836</v>
      </c>
      <c r="P2826" s="25">
        <v>1102683.7</v>
      </c>
      <c r="Q2826" s="26">
        <v>25879462</v>
      </c>
      <c r="R2826" s="26">
        <v>6141</v>
      </c>
      <c r="S2826" s="27">
        <v>-250.6</v>
      </c>
      <c r="T2826" s="28">
        <v>-5758</v>
      </c>
      <c r="U2826" s="28">
        <v>-1</v>
      </c>
      <c r="V2826" s="12">
        <v>418874</v>
      </c>
      <c r="W2826" s="11">
        <v>8105807</v>
      </c>
      <c r="X2826" s="11">
        <v>608132</v>
      </c>
    </row>
    <row r="2827" spans="1:24" x14ac:dyDescent="0.35">
      <c r="A2827" s="8">
        <v>2020</v>
      </c>
      <c r="B2827" s="9">
        <v>99999</v>
      </c>
      <c r="C2827" s="10" t="s">
        <v>1836</v>
      </c>
      <c r="D2827" s="8" t="s">
        <v>717</v>
      </c>
      <c r="E2827" s="10" t="s">
        <v>718</v>
      </c>
      <c r="F2827" s="8" t="s">
        <v>1837</v>
      </c>
      <c r="G2827" s="10" t="s">
        <v>116</v>
      </c>
      <c r="H2827" s="10" t="s">
        <v>6</v>
      </c>
      <c r="I2827" s="10" t="s">
        <v>435</v>
      </c>
      <c r="J2827" s="12">
        <v>0</v>
      </c>
      <c r="K2827" s="11">
        <v>0</v>
      </c>
      <c r="L2827" s="11">
        <v>0</v>
      </c>
      <c r="M2827" s="14">
        <v>-4152.6000000000004</v>
      </c>
      <c r="N2827" s="13">
        <v>-140215</v>
      </c>
      <c r="O2827" s="13">
        <v>62</v>
      </c>
      <c r="P2827" s="25">
        <v>9110.5</v>
      </c>
      <c r="Q2827" s="26">
        <v>313290</v>
      </c>
      <c r="R2827" s="26">
        <v>5</v>
      </c>
      <c r="S2827" s="27">
        <v>0</v>
      </c>
      <c r="T2827" s="28">
        <v>0</v>
      </c>
      <c r="U2827" s="28">
        <v>0</v>
      </c>
      <c r="V2827" s="12">
        <v>4957.8999999999996</v>
      </c>
      <c r="W2827" s="11">
        <v>173075</v>
      </c>
      <c r="X2827" s="11">
        <v>67</v>
      </c>
    </row>
    <row r="2828" spans="1:24" x14ac:dyDescent="0.35">
      <c r="A2828" s="8">
        <v>2020</v>
      </c>
      <c r="B2828" s="9">
        <v>99999</v>
      </c>
      <c r="C2828" s="10" t="s">
        <v>1836</v>
      </c>
      <c r="D2828" s="8" t="s">
        <v>717</v>
      </c>
      <c r="E2828" s="10" t="s">
        <v>718</v>
      </c>
      <c r="F2828" s="8" t="s">
        <v>1837</v>
      </c>
      <c r="G2828" s="10" t="s">
        <v>116</v>
      </c>
      <c r="H2828" s="10" t="s">
        <v>6</v>
      </c>
      <c r="I2828" s="10" t="s">
        <v>668</v>
      </c>
      <c r="J2828" s="12">
        <v>0</v>
      </c>
      <c r="K2828" s="11">
        <v>0</v>
      </c>
      <c r="L2828" s="11">
        <v>0</v>
      </c>
      <c r="M2828" s="14">
        <v>-25589.4</v>
      </c>
      <c r="N2828" s="13">
        <v>-790660</v>
      </c>
      <c r="O2828" s="13">
        <v>400</v>
      </c>
      <c r="P2828" s="25">
        <v>21337.7</v>
      </c>
      <c r="Q2828" s="26">
        <v>658842</v>
      </c>
      <c r="R2828" s="26">
        <v>45</v>
      </c>
      <c r="S2828" s="27">
        <v>0</v>
      </c>
      <c r="T2828" s="28">
        <v>0</v>
      </c>
      <c r="U2828" s="28">
        <v>0</v>
      </c>
      <c r="V2828" s="12">
        <v>-4251.7</v>
      </c>
      <c r="W2828" s="11">
        <v>-131818</v>
      </c>
      <c r="X2828" s="11">
        <v>445</v>
      </c>
    </row>
    <row r="2829" spans="1:24" x14ac:dyDescent="0.35">
      <c r="A2829" s="8">
        <v>2020</v>
      </c>
      <c r="B2829" s="9">
        <v>99999</v>
      </c>
      <c r="C2829" s="10" t="s">
        <v>1836</v>
      </c>
      <c r="D2829" s="8" t="s">
        <v>717</v>
      </c>
      <c r="E2829" s="10" t="s">
        <v>718</v>
      </c>
      <c r="F2829" s="8" t="s">
        <v>1837</v>
      </c>
      <c r="G2829" s="10" t="s">
        <v>197</v>
      </c>
      <c r="H2829" s="10" t="s">
        <v>6</v>
      </c>
      <c r="I2829" s="10" t="s">
        <v>123</v>
      </c>
      <c r="J2829" s="12">
        <v>640</v>
      </c>
      <c r="K2829" s="11">
        <v>7772</v>
      </c>
      <c r="L2829" s="11">
        <v>1002</v>
      </c>
      <c r="M2829" s="14">
        <v>409.8</v>
      </c>
      <c r="N2829" s="13">
        <v>6136</v>
      </c>
      <c r="O2829" s="13">
        <v>293</v>
      </c>
      <c r="P2829" s="25">
        <v>0</v>
      </c>
      <c r="Q2829" s="26">
        <v>0</v>
      </c>
      <c r="R2829" s="26">
        <v>0</v>
      </c>
      <c r="S2829" s="27">
        <v>0</v>
      </c>
      <c r="T2829" s="28">
        <v>0</v>
      </c>
      <c r="U2829" s="28">
        <v>0</v>
      </c>
      <c r="V2829" s="12">
        <v>1049.8</v>
      </c>
      <c r="W2829" s="11">
        <v>13908</v>
      </c>
      <c r="X2829" s="11">
        <v>1295</v>
      </c>
    </row>
    <row r="2830" spans="1:24" x14ac:dyDescent="0.35">
      <c r="A2830" s="8">
        <v>2020</v>
      </c>
      <c r="B2830" s="9">
        <v>99999</v>
      </c>
      <c r="C2830" s="10" t="s">
        <v>1836</v>
      </c>
      <c r="D2830" s="8" t="s">
        <v>717</v>
      </c>
      <c r="E2830" s="10" t="s">
        <v>718</v>
      </c>
      <c r="F2830" s="8" t="s">
        <v>1837</v>
      </c>
      <c r="G2830" s="10" t="s">
        <v>197</v>
      </c>
      <c r="H2830" s="10" t="s">
        <v>6</v>
      </c>
      <c r="I2830" s="10" t="s">
        <v>45</v>
      </c>
      <c r="J2830" s="12">
        <v>10007.5</v>
      </c>
      <c r="K2830" s="11">
        <v>113784</v>
      </c>
      <c r="L2830" s="11">
        <v>-10334</v>
      </c>
      <c r="M2830" s="14">
        <v>-1771032</v>
      </c>
      <c r="N2830" s="13">
        <v>-33919396</v>
      </c>
      <c r="O2830" s="13">
        <v>28199</v>
      </c>
      <c r="P2830" s="25">
        <v>1896903.4</v>
      </c>
      <c r="Q2830" s="26">
        <v>36321019</v>
      </c>
      <c r="R2830" s="26">
        <v>8786</v>
      </c>
      <c r="S2830" s="27">
        <v>14207.1</v>
      </c>
      <c r="T2830" s="28">
        <v>213111</v>
      </c>
      <c r="U2830" s="28">
        <v>2</v>
      </c>
      <c r="V2830" s="12">
        <v>150086</v>
      </c>
      <c r="W2830" s="11">
        <v>2728518</v>
      </c>
      <c r="X2830" s="11">
        <v>26653</v>
      </c>
    </row>
    <row r="2831" spans="1:24" x14ac:dyDescent="0.35">
      <c r="A2831" s="8">
        <v>2020</v>
      </c>
      <c r="B2831" s="9">
        <v>99999</v>
      </c>
      <c r="C2831" s="10" t="s">
        <v>1836</v>
      </c>
      <c r="D2831" s="8" t="s">
        <v>717</v>
      </c>
      <c r="E2831" s="10" t="s">
        <v>718</v>
      </c>
      <c r="F2831" s="8" t="s">
        <v>1837</v>
      </c>
      <c r="G2831" s="10" t="s">
        <v>390</v>
      </c>
      <c r="H2831" s="10" t="s">
        <v>6</v>
      </c>
      <c r="I2831" s="10" t="s">
        <v>95</v>
      </c>
      <c r="J2831" s="12">
        <v>2318.9</v>
      </c>
      <c r="K2831" s="11">
        <v>18314</v>
      </c>
      <c r="L2831" s="11">
        <v>2833</v>
      </c>
      <c r="M2831" s="14">
        <v>-3283.1</v>
      </c>
      <c r="N2831" s="13">
        <v>-42316</v>
      </c>
      <c r="O2831" s="13">
        <v>1720</v>
      </c>
      <c r="P2831" s="25">
        <v>8355.4</v>
      </c>
      <c r="Q2831" s="26">
        <v>110983</v>
      </c>
      <c r="R2831" s="26">
        <v>248</v>
      </c>
      <c r="S2831" s="27">
        <v>424.9</v>
      </c>
      <c r="T2831" s="28">
        <v>3662</v>
      </c>
      <c r="U2831" s="28">
        <v>0</v>
      </c>
      <c r="V2831" s="12">
        <v>7816.1</v>
      </c>
      <c r="W2831" s="11">
        <v>90643</v>
      </c>
      <c r="X2831" s="11">
        <v>4801</v>
      </c>
    </row>
    <row r="2832" spans="1:24" x14ac:dyDescent="0.35">
      <c r="A2832" s="8">
        <v>2020</v>
      </c>
      <c r="B2832" s="9">
        <v>99999</v>
      </c>
      <c r="C2832" s="10" t="s">
        <v>1836</v>
      </c>
      <c r="D2832" s="8" t="s">
        <v>717</v>
      </c>
      <c r="E2832" s="10" t="s">
        <v>718</v>
      </c>
      <c r="F2832" s="8" t="s">
        <v>1837</v>
      </c>
      <c r="G2832" s="10" t="s">
        <v>44</v>
      </c>
      <c r="H2832" s="10" t="s">
        <v>6</v>
      </c>
      <c r="I2832" s="10" t="s">
        <v>45</v>
      </c>
      <c r="J2832" s="12">
        <v>0</v>
      </c>
      <c r="K2832" s="11">
        <v>0</v>
      </c>
      <c r="L2832" s="11">
        <v>0</v>
      </c>
      <c r="M2832" s="14">
        <v>-43719.5</v>
      </c>
      <c r="N2832" s="13">
        <v>-886978</v>
      </c>
      <c r="O2832" s="13">
        <v>-3894</v>
      </c>
      <c r="P2832" s="25">
        <v>32451.599999999999</v>
      </c>
      <c r="Q2832" s="26">
        <v>644292</v>
      </c>
      <c r="R2832" s="26">
        <v>8</v>
      </c>
      <c r="S2832" s="27">
        <v>0</v>
      </c>
      <c r="T2832" s="28">
        <v>0</v>
      </c>
      <c r="U2832" s="28">
        <v>0</v>
      </c>
      <c r="V2832" s="12">
        <v>-11267.9</v>
      </c>
      <c r="W2832" s="11">
        <v>-242686</v>
      </c>
      <c r="X2832" s="11">
        <v>-3886</v>
      </c>
    </row>
    <row r="2833" spans="1:24" x14ac:dyDescent="0.35">
      <c r="A2833" s="8">
        <v>2020</v>
      </c>
      <c r="B2833" s="9">
        <v>99999</v>
      </c>
      <c r="C2833" s="10" t="s">
        <v>1836</v>
      </c>
      <c r="D2833" s="8" t="s">
        <v>717</v>
      </c>
      <c r="E2833" s="10" t="s">
        <v>718</v>
      </c>
      <c r="F2833" s="8" t="s">
        <v>1837</v>
      </c>
      <c r="G2833" s="10" t="s">
        <v>74</v>
      </c>
      <c r="H2833" s="10" t="s">
        <v>6</v>
      </c>
      <c r="I2833" s="10" t="s">
        <v>481</v>
      </c>
      <c r="J2833" s="12">
        <v>0</v>
      </c>
      <c r="K2833" s="11">
        <v>0</v>
      </c>
      <c r="L2833" s="11">
        <v>0</v>
      </c>
      <c r="M2833" s="14">
        <v>6591.2</v>
      </c>
      <c r="N2833" s="13">
        <v>271977</v>
      </c>
      <c r="O2833" s="13">
        <v>83</v>
      </c>
      <c r="P2833" s="25">
        <v>718.9</v>
      </c>
      <c r="Q2833" s="26">
        <v>10832</v>
      </c>
      <c r="R2833" s="26">
        <v>10</v>
      </c>
      <c r="S2833" s="27">
        <v>0</v>
      </c>
      <c r="T2833" s="28">
        <v>0</v>
      </c>
      <c r="U2833" s="28">
        <v>0</v>
      </c>
      <c r="V2833" s="12">
        <v>7310.1</v>
      </c>
      <c r="W2833" s="11">
        <v>282809</v>
      </c>
      <c r="X2833" s="11">
        <v>93</v>
      </c>
    </row>
    <row r="2834" spans="1:24" x14ac:dyDescent="0.35">
      <c r="A2834" s="8">
        <v>2020</v>
      </c>
      <c r="B2834" s="9">
        <v>99999</v>
      </c>
      <c r="C2834" s="10" t="s">
        <v>1836</v>
      </c>
      <c r="D2834" s="8" t="s">
        <v>739</v>
      </c>
      <c r="E2834" s="10" t="s">
        <v>710</v>
      </c>
      <c r="F2834" s="8" t="s">
        <v>1837</v>
      </c>
      <c r="G2834" s="10" t="s">
        <v>59</v>
      </c>
      <c r="H2834" s="10" t="s">
        <v>6</v>
      </c>
      <c r="I2834" s="10" t="s">
        <v>60</v>
      </c>
      <c r="J2834" s="12">
        <v>0</v>
      </c>
      <c r="K2834" s="11">
        <v>0</v>
      </c>
      <c r="L2834" s="11">
        <v>0</v>
      </c>
      <c r="M2834" s="14">
        <v>0</v>
      </c>
      <c r="N2834" s="13">
        <v>0</v>
      </c>
      <c r="O2834" s="13">
        <v>0</v>
      </c>
      <c r="P2834" s="25">
        <v>0</v>
      </c>
      <c r="Q2834" s="26">
        <v>0</v>
      </c>
      <c r="R2834" s="26">
        <v>0</v>
      </c>
      <c r="S2834" s="27">
        <v>0</v>
      </c>
      <c r="T2834" s="28">
        <v>0</v>
      </c>
      <c r="U2834" s="28">
        <v>0</v>
      </c>
      <c r="V2834" s="12">
        <v>-0.1</v>
      </c>
      <c r="W2834" s="11">
        <v>0</v>
      </c>
      <c r="X2834" s="11">
        <v>0</v>
      </c>
    </row>
    <row r="2835" spans="1:24" ht="60" customHeight="1" x14ac:dyDescent="0.35">
      <c r="A2835" s="57" t="s">
        <v>1838</v>
      </c>
      <c r="B2835" s="57"/>
      <c r="C2835" s="57"/>
      <c r="D2835" s="57"/>
      <c r="E2835" s="57"/>
      <c r="F2835" s="57"/>
      <c r="G2835" s="57"/>
      <c r="H2835" s="57"/>
      <c r="I2835" s="57"/>
      <c r="J2835" s="57"/>
      <c r="K2835" s="57"/>
      <c r="L2835" s="57"/>
      <c r="M2835" s="57"/>
      <c r="N2835" s="57"/>
      <c r="O2835" s="57"/>
      <c r="P2835" s="57"/>
      <c r="Q2835" s="57"/>
      <c r="R2835" s="57"/>
      <c r="S2835" s="57"/>
      <c r="T2835" s="57"/>
      <c r="U2835" s="57"/>
      <c r="V2835" s="57"/>
      <c r="W2835" s="57"/>
      <c r="X2835" s="57"/>
    </row>
  </sheetData>
  <autoFilter ref="A3:X2835" xr:uid="{9C9E0526-2ACD-432E-987B-A7E9DAB8E9D3}"/>
  <mergeCells count="8">
    <mergeCell ref="A2:I2"/>
    <mergeCell ref="A2835:X2835"/>
    <mergeCell ref="A1:I1"/>
    <mergeCell ref="J1:L1"/>
    <mergeCell ref="M1:O1"/>
    <mergeCell ref="P1:R1"/>
    <mergeCell ref="S1:U1"/>
    <mergeCell ref="V1:X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PC9zaXNsPjxVc2VyTmFtZT5DT1JQXHMxODcyODE8L1VzZXJOYW1lPjxEYXRlVGltZT42LzEyLzIwMjMgODoyNTozMiBQTTwvRGF0ZVRpbWU+PExhYmVsU3RyaW5nPkFFUCBJbnRlcm5hbDwvTGFiZWxTdHJpbmc+PC9pdGVtPjwvbGFiZWxIaXN0b3J5Pg==</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element uid="d14f5c36-f44a-4315-b438-005cfe8f069f" value=""/>
</sisl>
</file>

<file path=customXml/itemProps1.xml><?xml version="1.0" encoding="utf-8"?>
<ds:datastoreItem xmlns:ds="http://schemas.openxmlformats.org/officeDocument/2006/customXml" ds:itemID="{051C3456-361B-4883-8187-36DDD363EC5E}">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88D5D354-26FB-4F23-93D8-EF053E0BA9F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Benchmarking Summary</vt:lpstr>
      <vt:lpstr>EIA Benchmarking</vt:lpstr>
      <vt:lpstr>Sales</vt:lpstr>
      <vt:lpstr>'EIA Benchmarking'!Print_Titles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2021-10-06T16:46:17Z</dcterms:created>
  <dcterms:modified xsi:type="dcterms:W3CDTF">2023-06-13T21:11:44Z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5643b554-ee4e-40b8-b438-1cc887bf3c69</vt:lpwstr>
  </property>
  <property fmtid="{D5CDD505-2E9C-101B-9397-08002B2CF9AE}" pid="3" name="bjSaver">
    <vt:lpwstr>laB92PiTOE+fMBo2q6pNUjoWMyCT+M9K</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uid="50c31824-0780-4910-87d1-eaaffd182d42" value="" /&gt;&lt;element uid="d14f5c36-f44a-4315-b438-005cfe8f069f" value="" /&gt;&lt;/sisl&gt;</vt:lpwstr>
  </property>
  <property fmtid="{D5CDD505-2E9C-101B-9397-08002B2CF9AE}" pid="6" name="bjDocumentSecurityLabel">
    <vt:lpwstr>AEP Internal</vt:lpwstr>
  </property>
  <property fmtid="{D5CDD505-2E9C-101B-9397-08002B2CF9AE}" pid="7" name="MSIP_Label_69f43042-6bda-44b2-91eb-eca3d3d484f4_SiteId">
    <vt:lpwstr>15f3c881-6b03-4ff6-8559-77bf5177818f</vt:lpwstr>
  </property>
  <property fmtid="{D5CDD505-2E9C-101B-9397-08002B2CF9AE}" pid="8" name="MSIP_Label_69f43042-6bda-44b2-91eb-eca3d3d484f4_Name">
    <vt:lpwstr>AEP Internal</vt:lpwstr>
  </property>
  <property fmtid="{D5CDD505-2E9C-101B-9397-08002B2CF9AE}" pid="9" name="MSIP_Label_69f43042-6bda-44b2-91eb-eca3d3d484f4_Enabled">
    <vt:lpwstr>true</vt:lpwstr>
  </property>
  <property fmtid="{D5CDD505-2E9C-101B-9397-08002B2CF9AE}" pid="10" name="bjClsUserRVM">
    <vt:lpwstr>[]</vt:lpwstr>
  </property>
  <property fmtid="{D5CDD505-2E9C-101B-9397-08002B2CF9AE}" pid="11" name="bjLabelHistoryID">
    <vt:lpwstr>{051C3456-361B-4883-8187-36DDD363EC5E}</vt:lpwstr>
  </property>
</Properties>
</file>